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ämäTyökirja" defaultThemeVersion="166925"/>
  <mc:AlternateContent xmlns:mc="http://schemas.openxmlformats.org/markup-compatibility/2006">
    <mc:Choice Requires="x15">
      <x15ac:absPath xmlns:x15ac="http://schemas.microsoft.com/office/spreadsheetml/2010/11/ac" url="C:\Users\eku\Desktop\Hinnottelutyökalu\"/>
    </mc:Choice>
  </mc:AlternateContent>
  <xr:revisionPtr revIDLastSave="0" documentId="8_{523F9BA4-C81B-470E-861C-4588C2F3B6F8}" xr6:coauthVersionLast="45" xr6:coauthVersionMax="45" xr10:uidLastSave="{00000000-0000-0000-0000-000000000000}"/>
  <workbookProtection workbookAlgorithmName="SHA-512" workbookHashValue="KtT6X3b3GVSUhekVYj2euI7cn2+u0IRjnbuhEHinLVDemElAxH7oOpxIHDlbCH93egHQAoKZISW75zPqNHhTWg==" workbookSaltValue="4VAsiLu7yQEUydwAmjj7SA==" workbookSpinCount="100000" lockStructure="1"/>
  <bookViews>
    <workbookView xWindow="-108" yWindow="-108" windowWidth="23256" windowHeight="12576" xr2:uid="{93445282-D873-4F92-BF63-546B600D754E}"/>
  </bookViews>
  <sheets>
    <sheet name="Mode CR" sheetId="1" r:id="rId1"/>
    <sheet name="Data" sheetId="2" state="hidden" r:id="rId2"/>
    <sheet name="Taul" sheetId="4" state="hidden" r:id="rId3"/>
    <sheet name="Datasheet" sheetId="9" r:id="rId4"/>
    <sheet name="Summary" sheetId="7" r:id="rId5"/>
    <sheet name="Hinnoittelu" sheetId="8" state="hidden" r:id="rId6"/>
    <sheet name="Arvot" sheetId="5" state="hidden" r:id="rId7"/>
    <sheet name="Instructions" sheetId="6" r:id="rId8"/>
    <sheet name="Versio" sheetId="3" state="hidden" r:id="rId9"/>
  </sheets>
  <definedNames>
    <definedName name="Eka">Data!$C$330</definedName>
    <definedName name="goo">Data!$C$337</definedName>
    <definedName name="jou">INDIRECT(Data!$C$337)</definedName>
    <definedName name="juu">Data!$D$314</definedName>
    <definedName name="Kaava" localSheetId="3">_xludf.INDIRECT(Data!$C$319)</definedName>
    <definedName name="Kaava">_xludf.INDIRECT(Data!$C$319)</definedName>
    <definedName name="Kaks">Data!$D$330</definedName>
    <definedName name="Kolm">Data!$E$330</definedName>
    <definedName name="Kolme">Data!$E$330</definedName>
    <definedName name="Kolmio">Data!$C$314</definedName>
    <definedName name="Kulma">Data!$D$314</definedName>
    <definedName name="Kuva" localSheetId="3">_xludf.INDIRECT(Data!$C$319)</definedName>
    <definedName name="Kuva">_xludf.INDIRECT(Data!$C$319)</definedName>
    <definedName name="kuva3">Data!$C$252</definedName>
    <definedName name="L1L2L3">Data!$E$330</definedName>
    <definedName name="Line">Data!$C$330</definedName>
    <definedName name="Mato">Data!$E$330</definedName>
    <definedName name="Mutka">Data!$E$330</definedName>
    <definedName name="Nuoli">Data!$E$314</definedName>
    <definedName name="Nurkka">Data!$D$330</definedName>
    <definedName name="Picture" localSheetId="3">_xludf.INDIRECT(Data!$C$337)</definedName>
    <definedName name="Picture">_xludf.INDIRECT(Data!$C$337)</definedName>
    <definedName name="Suora">Data!$C$330</definedName>
    <definedName name="_xlnm.Print_Area" localSheetId="4">Summary!$A$1:$J$51</definedName>
    <definedName name="umalli">Data!$C$252</definedName>
    <definedName name="Yks">Data!$C$330</definedName>
    <definedName name="Yksi">Data!$C$330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2" l="1"/>
  <c r="G78" i="2" l="1"/>
  <c r="F9" i="2" l="1"/>
  <c r="F8" i="2"/>
  <c r="D13" i="9"/>
  <c r="D12" i="9"/>
  <c r="D11" i="9"/>
  <c r="D10" i="9"/>
  <c r="D8" i="9"/>
  <c r="D7" i="9"/>
  <c r="D6" i="9"/>
  <c r="B4" i="9"/>
  <c r="F35" i="9"/>
  <c r="C35" i="9"/>
  <c r="B35" i="9"/>
  <c r="F27" i="9"/>
  <c r="C27" i="9"/>
  <c r="B27" i="9"/>
  <c r="G4" i="9"/>
  <c r="N7" i="2" l="1"/>
  <c r="F10" i="2" l="1"/>
  <c r="F7" i="2"/>
  <c r="F6" i="2"/>
  <c r="F5" i="2"/>
  <c r="F4" i="2"/>
  <c r="G5" i="7"/>
  <c r="B26" i="7" l="1"/>
  <c r="C26" i="7"/>
  <c r="F26" i="7"/>
  <c r="B34" i="7"/>
  <c r="C34" i="7"/>
  <c r="F34" i="7"/>
  <c r="B58" i="4"/>
  <c r="C58" i="4"/>
  <c r="D58" i="4"/>
  <c r="B59" i="4"/>
  <c r="C59" i="4"/>
  <c r="D59" i="4"/>
  <c r="B40" i="4"/>
  <c r="C40" i="4"/>
  <c r="D40" i="4"/>
  <c r="B48" i="4"/>
  <c r="C48" i="4"/>
  <c r="D48" i="4"/>
  <c r="D9" i="4"/>
  <c r="D21" i="4" s="1"/>
  <c r="D43" i="4" s="1"/>
  <c r="F29" i="7" l="1"/>
  <c r="F30" i="9"/>
  <c r="B16" i="7"/>
  <c r="L6" i="2" l="1"/>
  <c r="L4" i="2" s="1"/>
  <c r="L5" i="2" l="1"/>
  <c r="G77" i="2" l="1"/>
  <c r="I78" i="2" s="1"/>
  <c r="E82" i="2"/>
  <c r="E81" i="2"/>
  <c r="E80" i="2"/>
  <c r="E83" i="2"/>
  <c r="E76" i="2"/>
  <c r="E78" i="2"/>
  <c r="E77" i="2"/>
  <c r="E79" i="2"/>
  <c r="F79" i="2" s="1"/>
  <c r="F77" i="2"/>
  <c r="X6" i="2"/>
  <c r="E18" i="1" s="1"/>
  <c r="Q6" i="2"/>
  <c r="E10" i="1" l="1"/>
  <c r="E17" i="1"/>
  <c r="F80" i="2"/>
  <c r="H80" i="2" s="1"/>
  <c r="G79" i="2"/>
  <c r="G80" i="2"/>
  <c r="I8" i="2"/>
  <c r="G84" i="2"/>
  <c r="F84" i="2"/>
  <c r="H79" i="2" l="1"/>
  <c r="H17" i="2" s="1"/>
  <c r="O7" i="2"/>
  <c r="E92" i="2"/>
  <c r="E91" i="2"/>
  <c r="G82" i="2"/>
  <c r="I82" i="2" s="1"/>
  <c r="F78" i="2"/>
  <c r="H78" i="2" s="1"/>
  <c r="P32" i="2"/>
  <c r="P20" i="2"/>
  <c r="P19" i="2"/>
  <c r="B138" i="2" l="1"/>
  <c r="C81" i="1"/>
  <c r="E167" i="2"/>
  <c r="E168" i="2"/>
  <c r="E90" i="2"/>
  <c r="E89" i="2"/>
  <c r="B216" i="2" l="1"/>
  <c r="B178" i="2"/>
  <c r="B83" i="1"/>
  <c r="B104" i="1"/>
  <c r="B63" i="1"/>
  <c r="B43" i="1"/>
  <c r="B118" i="2"/>
  <c r="B237" i="2"/>
  <c r="B196" i="2"/>
  <c r="B100" i="2"/>
  <c r="F83" i="1" s="1"/>
  <c r="B159" i="2"/>
  <c r="C102" i="1"/>
  <c r="C10" i="4" s="1"/>
  <c r="C22" i="4" s="1"/>
  <c r="C44" i="4" s="1"/>
  <c r="C41" i="1"/>
  <c r="C61" i="1"/>
  <c r="R760" i="5"/>
  <c r="R762" i="5"/>
  <c r="R758" i="5"/>
  <c r="R756" i="5"/>
  <c r="R763" i="5"/>
  <c r="R755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B12" i="4" l="1"/>
  <c r="B24" i="4" s="1"/>
  <c r="B46" i="4" s="1"/>
  <c r="B32" i="7" s="1"/>
  <c r="C30" i="7"/>
  <c r="C31" i="9"/>
  <c r="F42" i="1"/>
  <c r="F104" i="1"/>
  <c r="F63" i="1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8" i="5"/>
  <c r="B33" i="9" l="1"/>
  <c r="F12" i="4"/>
  <c r="E1369" i="5"/>
  <c r="E1368" i="5"/>
  <c r="P1368" i="5" s="1"/>
  <c r="E1367" i="5"/>
  <c r="P1367" i="5" s="1"/>
  <c r="E1366" i="5"/>
  <c r="P1366" i="5" s="1"/>
  <c r="E1365" i="5"/>
  <c r="E1364" i="5"/>
  <c r="P1364" i="5" s="1"/>
  <c r="E1363" i="5"/>
  <c r="P1363" i="5" s="1"/>
  <c r="E1345" i="5"/>
  <c r="G1345" i="5" s="1"/>
  <c r="E1344" i="5"/>
  <c r="G1344" i="5" s="1"/>
  <c r="E1343" i="5"/>
  <c r="G1343" i="5" s="1"/>
  <c r="E1342" i="5"/>
  <c r="P1341" i="5"/>
  <c r="E1341" i="5"/>
  <c r="G1341" i="5" s="1"/>
  <c r="P1340" i="5"/>
  <c r="E1340" i="5"/>
  <c r="G1340" i="5" s="1"/>
  <c r="P1339" i="5"/>
  <c r="E1339" i="5"/>
  <c r="G1339" i="5" s="1"/>
  <c r="P1321" i="5"/>
  <c r="E1321" i="5"/>
  <c r="G1321" i="5" s="1"/>
  <c r="G1320" i="5"/>
  <c r="E1320" i="5"/>
  <c r="P1320" i="5" s="1"/>
  <c r="G1319" i="5"/>
  <c r="E1319" i="5"/>
  <c r="P1319" i="5" s="1"/>
  <c r="P1318" i="5"/>
  <c r="E1318" i="5"/>
  <c r="G1318" i="5" s="1"/>
  <c r="E1317" i="5"/>
  <c r="P1317" i="5" s="1"/>
  <c r="G1316" i="5"/>
  <c r="E1316" i="5"/>
  <c r="P1316" i="5" s="1"/>
  <c r="G1315" i="5"/>
  <c r="E1315" i="5"/>
  <c r="P1315" i="5" s="1"/>
  <c r="P1297" i="5"/>
  <c r="E1297" i="5"/>
  <c r="G1297" i="5" s="1"/>
  <c r="P1296" i="5"/>
  <c r="G1296" i="5"/>
  <c r="E1296" i="5"/>
  <c r="P1295" i="5"/>
  <c r="G1295" i="5"/>
  <c r="E1295" i="5"/>
  <c r="E1294" i="5"/>
  <c r="P1294" i="5" s="1"/>
  <c r="P1293" i="5"/>
  <c r="E1293" i="5"/>
  <c r="G1293" i="5" s="1"/>
  <c r="E1292" i="5"/>
  <c r="P1291" i="5"/>
  <c r="G1291" i="5"/>
  <c r="E1291" i="5"/>
  <c r="AF1276" i="5"/>
  <c r="AF1277" i="5" s="1"/>
  <c r="AF1278" i="5" s="1"/>
  <c r="AF1279" i="5" s="1"/>
  <c r="AF1280" i="5" s="1"/>
  <c r="AF1281" i="5" s="1"/>
  <c r="AF1282" i="5" s="1"/>
  <c r="AF1283" i="5" s="1"/>
  <c r="AF1284" i="5" s="1"/>
  <c r="AF1285" i="5" s="1"/>
  <c r="AF1286" i="5" s="1"/>
  <c r="AF1287" i="5" s="1"/>
  <c r="AF1288" i="5" s="1"/>
  <c r="AF1289" i="5" s="1"/>
  <c r="AF1290" i="5" s="1"/>
  <c r="AF1299" i="5" s="1"/>
  <c r="AF1300" i="5" s="1"/>
  <c r="AF1301" i="5" s="1"/>
  <c r="AF1302" i="5" s="1"/>
  <c r="AF1303" i="5" s="1"/>
  <c r="AF1304" i="5" s="1"/>
  <c r="AF1305" i="5" s="1"/>
  <c r="AF1306" i="5" s="1"/>
  <c r="AF1307" i="5" s="1"/>
  <c r="AF1308" i="5" s="1"/>
  <c r="AF1309" i="5" s="1"/>
  <c r="AF1310" i="5" s="1"/>
  <c r="AF1311" i="5" s="1"/>
  <c r="AF1312" i="5" s="1"/>
  <c r="AF1313" i="5" s="1"/>
  <c r="AF1322" i="5" s="1"/>
  <c r="AF1323" i="5" s="1"/>
  <c r="AF1324" i="5" s="1"/>
  <c r="AF1325" i="5" s="1"/>
  <c r="AF1326" i="5" s="1"/>
  <c r="AF1327" i="5" s="1"/>
  <c r="AF1328" i="5" s="1"/>
  <c r="AF1329" i="5" s="1"/>
  <c r="AF1330" i="5" s="1"/>
  <c r="AF1331" i="5" s="1"/>
  <c r="AF1332" i="5" s="1"/>
  <c r="AF1333" i="5" s="1"/>
  <c r="AF1334" i="5" s="1"/>
  <c r="AF1335" i="5" s="1"/>
  <c r="AF1336" i="5" s="1"/>
  <c r="AF1337" i="5" s="1"/>
  <c r="AF1346" i="5" s="1"/>
  <c r="AF1347" i="5" s="1"/>
  <c r="AF1348" i="5" s="1"/>
  <c r="AF1349" i="5" s="1"/>
  <c r="AF1350" i="5" s="1"/>
  <c r="AF1351" i="5" s="1"/>
  <c r="AF1352" i="5" s="1"/>
  <c r="AF1353" i="5" s="1"/>
  <c r="AF1354" i="5" s="1"/>
  <c r="AF1355" i="5" s="1"/>
  <c r="AF1356" i="5" s="1"/>
  <c r="AF1357" i="5" s="1"/>
  <c r="AF1358" i="5" s="1"/>
  <c r="AF1359" i="5" s="1"/>
  <c r="AF1360" i="5" s="1"/>
  <c r="AF1361" i="5" s="1"/>
  <c r="AE1276" i="5"/>
  <c r="E1275" i="5"/>
  <c r="P1275" i="5" s="1"/>
  <c r="G1273" i="5"/>
  <c r="E1273" i="5"/>
  <c r="P1273" i="5" s="1"/>
  <c r="P1272" i="5"/>
  <c r="E1272" i="5"/>
  <c r="G1272" i="5" s="1"/>
  <c r="P1271" i="5"/>
  <c r="G1271" i="5"/>
  <c r="E1271" i="5"/>
  <c r="E1270" i="5"/>
  <c r="P1270" i="5" s="1"/>
  <c r="E1269" i="5"/>
  <c r="P1269" i="5" s="1"/>
  <c r="E1268" i="5"/>
  <c r="P1268" i="5" s="1"/>
  <c r="P1267" i="5"/>
  <c r="E1267" i="5"/>
  <c r="G1267" i="5" s="1"/>
  <c r="E1249" i="5"/>
  <c r="G1248" i="5"/>
  <c r="E1248" i="5"/>
  <c r="P1248" i="5" s="1"/>
  <c r="G1247" i="5"/>
  <c r="E1247" i="5"/>
  <c r="P1247" i="5" s="1"/>
  <c r="E1246" i="5"/>
  <c r="E1245" i="5"/>
  <c r="E1244" i="5"/>
  <c r="P1244" i="5" s="1"/>
  <c r="G1243" i="5"/>
  <c r="E1243" i="5"/>
  <c r="P1243" i="5" s="1"/>
  <c r="P1225" i="5"/>
  <c r="E1225" i="5"/>
  <c r="G1225" i="5" s="1"/>
  <c r="P1224" i="5"/>
  <c r="E1224" i="5"/>
  <c r="G1224" i="5" s="1"/>
  <c r="E1223" i="5"/>
  <c r="E1222" i="5"/>
  <c r="G1222" i="5" s="1"/>
  <c r="E1221" i="5"/>
  <c r="G1221" i="5" s="1"/>
  <c r="E1220" i="5"/>
  <c r="G1220" i="5" s="1"/>
  <c r="E1219" i="5"/>
  <c r="G1201" i="5"/>
  <c r="E1201" i="5"/>
  <c r="P1201" i="5" s="1"/>
  <c r="G1200" i="5"/>
  <c r="E1200" i="5"/>
  <c r="P1200" i="5" s="1"/>
  <c r="P1199" i="5"/>
  <c r="E1199" i="5"/>
  <c r="G1199" i="5" s="1"/>
  <c r="P1198" i="5"/>
  <c r="E1198" i="5"/>
  <c r="G1198" i="5" s="1"/>
  <c r="E1197" i="5"/>
  <c r="P1197" i="5" s="1"/>
  <c r="E1196" i="5"/>
  <c r="P1196" i="5" s="1"/>
  <c r="E1195" i="5"/>
  <c r="AF1182" i="5"/>
  <c r="AF1183" i="5" s="1"/>
  <c r="AF1184" i="5" s="1"/>
  <c r="AF1185" i="5" s="1"/>
  <c r="AF1186" i="5" s="1"/>
  <c r="AF1187" i="5" s="1"/>
  <c r="AF1188" i="5" s="1"/>
  <c r="AF1189" i="5" s="1"/>
  <c r="AF1190" i="5" s="1"/>
  <c r="AF1191" i="5" s="1"/>
  <c r="AF1192" i="5" s="1"/>
  <c r="AF1193" i="5" s="1"/>
  <c r="AF1202" i="5" s="1"/>
  <c r="AF1203" i="5" s="1"/>
  <c r="AF1204" i="5" s="1"/>
  <c r="AF1205" i="5" s="1"/>
  <c r="AF1206" i="5" s="1"/>
  <c r="AF1207" i="5" s="1"/>
  <c r="AF1208" i="5" s="1"/>
  <c r="AF1209" i="5" s="1"/>
  <c r="AF1210" i="5" s="1"/>
  <c r="AF1211" i="5" s="1"/>
  <c r="AF1212" i="5" s="1"/>
  <c r="AF1213" i="5" s="1"/>
  <c r="AF1214" i="5" s="1"/>
  <c r="AF1215" i="5" s="1"/>
  <c r="AF1216" i="5" s="1"/>
  <c r="AF1217" i="5" s="1"/>
  <c r="AF1226" i="5" s="1"/>
  <c r="AF1227" i="5" s="1"/>
  <c r="AF1228" i="5" s="1"/>
  <c r="AF1229" i="5" s="1"/>
  <c r="AF1230" i="5" s="1"/>
  <c r="AF1231" i="5" s="1"/>
  <c r="AF1232" i="5" s="1"/>
  <c r="AF1233" i="5" s="1"/>
  <c r="AF1234" i="5" s="1"/>
  <c r="AF1235" i="5" s="1"/>
  <c r="AF1236" i="5" s="1"/>
  <c r="AF1237" i="5" s="1"/>
  <c r="AF1238" i="5" s="1"/>
  <c r="AF1239" i="5" s="1"/>
  <c r="AF1240" i="5" s="1"/>
  <c r="AF1241" i="5" s="1"/>
  <c r="AF1250" i="5" s="1"/>
  <c r="AF1251" i="5" s="1"/>
  <c r="AF1252" i="5" s="1"/>
  <c r="AF1253" i="5" s="1"/>
  <c r="AF1254" i="5" s="1"/>
  <c r="AF1255" i="5" s="1"/>
  <c r="AF1256" i="5" s="1"/>
  <c r="AF1257" i="5" s="1"/>
  <c r="AF1258" i="5" s="1"/>
  <c r="AF1259" i="5" s="1"/>
  <c r="AF1260" i="5" s="1"/>
  <c r="AF1261" i="5" s="1"/>
  <c r="AF1262" i="5" s="1"/>
  <c r="AF1263" i="5" s="1"/>
  <c r="AF1264" i="5" s="1"/>
  <c r="AF1265" i="5" s="1"/>
  <c r="AF1181" i="5"/>
  <c r="AF1180" i="5"/>
  <c r="AE1180" i="5"/>
  <c r="E1180" i="5" s="1"/>
  <c r="E1179" i="5"/>
  <c r="G1179" i="5" s="1"/>
  <c r="E1177" i="5"/>
  <c r="P1176" i="5"/>
  <c r="E1176" i="5"/>
  <c r="G1176" i="5" s="1"/>
  <c r="P1175" i="5"/>
  <c r="E1175" i="5"/>
  <c r="G1175" i="5" s="1"/>
  <c r="P1174" i="5"/>
  <c r="E1174" i="5"/>
  <c r="G1174" i="5" s="1"/>
  <c r="E1173" i="5"/>
  <c r="E1172" i="5"/>
  <c r="G1172" i="5" s="1"/>
  <c r="E1171" i="5"/>
  <c r="G1171" i="5" s="1"/>
  <c r="E1153" i="5"/>
  <c r="G1153" i="5" s="1"/>
  <c r="G1152" i="5"/>
  <c r="E1152" i="5"/>
  <c r="P1152" i="5" s="1"/>
  <c r="G1151" i="5"/>
  <c r="E1151" i="5"/>
  <c r="P1151" i="5" s="1"/>
  <c r="G1150" i="5"/>
  <c r="E1150" i="5"/>
  <c r="P1150" i="5" s="1"/>
  <c r="P1149" i="5"/>
  <c r="E1149" i="5"/>
  <c r="G1149" i="5" s="1"/>
  <c r="E1148" i="5"/>
  <c r="P1148" i="5" s="1"/>
  <c r="E1147" i="5"/>
  <c r="P1147" i="5" s="1"/>
  <c r="G1128" i="5"/>
  <c r="E1128" i="5"/>
  <c r="P1128" i="5" s="1"/>
  <c r="E1127" i="5"/>
  <c r="P1127" i="5" s="1"/>
  <c r="E1126" i="5"/>
  <c r="E1125" i="5"/>
  <c r="G1124" i="5"/>
  <c r="E1124" i="5"/>
  <c r="P1124" i="5" s="1"/>
  <c r="G1123" i="5"/>
  <c r="E1123" i="5"/>
  <c r="P1123" i="5" s="1"/>
  <c r="E1122" i="5"/>
  <c r="E1104" i="5"/>
  <c r="G1104" i="5" s="1"/>
  <c r="E1103" i="5"/>
  <c r="P1102" i="5"/>
  <c r="E1102" i="5"/>
  <c r="G1102" i="5" s="1"/>
  <c r="E1101" i="5"/>
  <c r="G1101" i="5" s="1"/>
  <c r="E1100" i="5"/>
  <c r="G1100" i="5" s="1"/>
  <c r="E1099" i="5"/>
  <c r="P1098" i="5"/>
  <c r="E1098" i="5"/>
  <c r="G1098" i="5" s="1"/>
  <c r="AF1085" i="5"/>
  <c r="AF1086" i="5" s="1"/>
  <c r="AF1087" i="5" s="1"/>
  <c r="AF1088" i="5" s="1"/>
  <c r="AF1089" i="5" s="1"/>
  <c r="AF1090" i="5" s="1"/>
  <c r="AF1091" i="5" s="1"/>
  <c r="AF1092" i="5" s="1"/>
  <c r="AF1093" i="5" s="1"/>
  <c r="AF1094" i="5" s="1"/>
  <c r="AF1095" i="5" s="1"/>
  <c r="AF1096" i="5" s="1"/>
  <c r="AF1105" i="5" s="1"/>
  <c r="AF1106" i="5" s="1"/>
  <c r="AF1107" i="5" s="1"/>
  <c r="AF1108" i="5" s="1"/>
  <c r="AF1109" i="5" s="1"/>
  <c r="AF1110" i="5" s="1"/>
  <c r="AF1111" i="5" s="1"/>
  <c r="AF1112" i="5" s="1"/>
  <c r="AF1113" i="5" s="1"/>
  <c r="AF1114" i="5" s="1"/>
  <c r="AF1115" i="5" s="1"/>
  <c r="AF1116" i="5" s="1"/>
  <c r="AF1117" i="5" s="1"/>
  <c r="AF1118" i="5" s="1"/>
  <c r="AF1119" i="5" s="1"/>
  <c r="AF1120" i="5" s="1"/>
  <c r="AF1130" i="5" s="1"/>
  <c r="AF1131" i="5" s="1"/>
  <c r="AF1132" i="5" s="1"/>
  <c r="AF1133" i="5" s="1"/>
  <c r="AF1134" i="5" s="1"/>
  <c r="AF1135" i="5" s="1"/>
  <c r="AF1136" i="5" s="1"/>
  <c r="AF1137" i="5" s="1"/>
  <c r="AF1138" i="5" s="1"/>
  <c r="AF1139" i="5" s="1"/>
  <c r="AF1140" i="5" s="1"/>
  <c r="AF1141" i="5" s="1"/>
  <c r="AF1142" i="5" s="1"/>
  <c r="AF1143" i="5" s="1"/>
  <c r="AF1144" i="5" s="1"/>
  <c r="AF1145" i="5" s="1"/>
  <c r="AF1154" i="5" s="1"/>
  <c r="AF1155" i="5" s="1"/>
  <c r="AF1156" i="5" s="1"/>
  <c r="AF1157" i="5" s="1"/>
  <c r="AF1158" i="5" s="1"/>
  <c r="AF1159" i="5" s="1"/>
  <c r="AF1160" i="5" s="1"/>
  <c r="AF1161" i="5" s="1"/>
  <c r="AF1162" i="5" s="1"/>
  <c r="AF1163" i="5" s="1"/>
  <c r="AF1164" i="5" s="1"/>
  <c r="AF1165" i="5" s="1"/>
  <c r="AF1166" i="5" s="1"/>
  <c r="AF1167" i="5" s="1"/>
  <c r="AF1168" i="5" s="1"/>
  <c r="AF1169" i="5" s="1"/>
  <c r="AF1083" i="5"/>
  <c r="AF1084" i="5" s="1"/>
  <c r="AE1083" i="5"/>
  <c r="AE1084" i="5" s="1"/>
  <c r="AE1085" i="5" s="1"/>
  <c r="E1085" i="5" s="1"/>
  <c r="G1082" i="5"/>
  <c r="E1082" i="5"/>
  <c r="P1082" i="5" s="1"/>
  <c r="AD1078" i="5"/>
  <c r="E1078" i="5"/>
  <c r="AD1077" i="5"/>
  <c r="E1077" i="5" s="1"/>
  <c r="AD1076" i="5"/>
  <c r="G1076" i="5"/>
  <c r="E1076" i="5"/>
  <c r="P1076" i="5" s="1"/>
  <c r="AD1075" i="5"/>
  <c r="E1075" i="5" s="1"/>
  <c r="AD1074" i="5"/>
  <c r="E1074" i="5" s="1"/>
  <c r="AD1073" i="5"/>
  <c r="E1073" i="5" s="1"/>
  <c r="AD1071" i="5"/>
  <c r="E1071" i="5" s="1"/>
  <c r="AD1070" i="5"/>
  <c r="E1070" i="5" s="1"/>
  <c r="AD1069" i="5"/>
  <c r="G1069" i="5"/>
  <c r="E1069" i="5"/>
  <c r="P1069" i="5" s="1"/>
  <c r="AD1068" i="5"/>
  <c r="E1068" i="5" s="1"/>
  <c r="AD1067" i="5"/>
  <c r="E1067" i="5" s="1"/>
  <c r="AD1066" i="5"/>
  <c r="E1066" i="5"/>
  <c r="P1066" i="5" s="1"/>
  <c r="AD1064" i="5"/>
  <c r="E1064" i="5"/>
  <c r="AD1063" i="5"/>
  <c r="E1063" i="5"/>
  <c r="AD1062" i="5"/>
  <c r="E1062" i="5" s="1"/>
  <c r="AD1061" i="5"/>
  <c r="E1061" i="5"/>
  <c r="AD1060" i="5"/>
  <c r="E1060" i="5"/>
  <c r="AD1059" i="5"/>
  <c r="E1059" i="5"/>
  <c r="P1057" i="5"/>
  <c r="E1057" i="5"/>
  <c r="E1056" i="5"/>
  <c r="P1056" i="5" s="1"/>
  <c r="P1055" i="5"/>
  <c r="E1055" i="5"/>
  <c r="E1054" i="5"/>
  <c r="P1054" i="5" s="1"/>
  <c r="E1053" i="5"/>
  <c r="P1053" i="5" s="1"/>
  <c r="P1052" i="5"/>
  <c r="E1052" i="5"/>
  <c r="AD1050" i="5"/>
  <c r="E1050" i="5" s="1"/>
  <c r="AD1049" i="5"/>
  <c r="E1049" i="5" s="1"/>
  <c r="AD1048" i="5"/>
  <c r="E1048" i="5" s="1"/>
  <c r="AD1047" i="5"/>
  <c r="E1047" i="5"/>
  <c r="AD1046" i="5"/>
  <c r="E1046" i="5"/>
  <c r="AD1045" i="5"/>
  <c r="E1045" i="5"/>
  <c r="P1043" i="5"/>
  <c r="G1043" i="5"/>
  <c r="E1043" i="5"/>
  <c r="P1042" i="5"/>
  <c r="E1042" i="5"/>
  <c r="G1042" i="5" s="1"/>
  <c r="G1041" i="5"/>
  <c r="E1041" i="5"/>
  <c r="P1041" i="5" s="1"/>
  <c r="E1040" i="5"/>
  <c r="P1039" i="5"/>
  <c r="G1039" i="5"/>
  <c r="E1039" i="5"/>
  <c r="P1038" i="5"/>
  <c r="E1038" i="5"/>
  <c r="G1038" i="5" s="1"/>
  <c r="AD1036" i="5"/>
  <c r="E1036" i="5" s="1"/>
  <c r="P1036" i="5"/>
  <c r="AD1035" i="5"/>
  <c r="E1035" i="5" s="1"/>
  <c r="P1035" i="5" s="1"/>
  <c r="AD1034" i="5"/>
  <c r="E1034" i="5" s="1"/>
  <c r="P1034" i="5" s="1"/>
  <c r="AD1033" i="5"/>
  <c r="E1033" i="5" s="1"/>
  <c r="P1033" i="5"/>
  <c r="AD1032" i="5"/>
  <c r="E1032" i="5" s="1"/>
  <c r="P1032" i="5" s="1"/>
  <c r="AD1031" i="5"/>
  <c r="E1031" i="5" s="1"/>
  <c r="P1031" i="5" s="1"/>
  <c r="P1030" i="5"/>
  <c r="E1030" i="5"/>
  <c r="G1030" i="5" s="1"/>
  <c r="G1029" i="5"/>
  <c r="E1029" i="5"/>
  <c r="P1029" i="5" s="1"/>
  <c r="E1028" i="5"/>
  <c r="P1027" i="5"/>
  <c r="G1027" i="5"/>
  <c r="E1027" i="5"/>
  <c r="AD1025" i="5"/>
  <c r="E1025" i="5" s="1"/>
  <c r="AD1024" i="5"/>
  <c r="E1024" i="5" s="1"/>
  <c r="AD1023" i="5"/>
  <c r="P1023" i="5"/>
  <c r="E1023" i="5"/>
  <c r="G1023" i="5" s="1"/>
  <c r="AD1022" i="5"/>
  <c r="E1022" i="5"/>
  <c r="AD1021" i="5"/>
  <c r="E1021" i="5" s="1"/>
  <c r="AD1020" i="5"/>
  <c r="E1020" i="5" s="1"/>
  <c r="E1019" i="5"/>
  <c r="P1019" i="5" s="1"/>
  <c r="P1018" i="5"/>
  <c r="G1018" i="5"/>
  <c r="E1018" i="5"/>
  <c r="P1017" i="5"/>
  <c r="G1017" i="5"/>
  <c r="E1017" i="5"/>
  <c r="P1016" i="5"/>
  <c r="G1016" i="5"/>
  <c r="E1016" i="5"/>
  <c r="AD1014" i="5"/>
  <c r="E1014" i="5" s="1"/>
  <c r="P1014" i="5" s="1"/>
  <c r="AD1013" i="5"/>
  <c r="E1013" i="5" s="1"/>
  <c r="P1013" i="5"/>
  <c r="AD1012" i="5"/>
  <c r="E1012" i="5" s="1"/>
  <c r="P1012" i="5"/>
  <c r="AD1011" i="5"/>
  <c r="E1011" i="5" s="1"/>
  <c r="P1011" i="5" s="1"/>
  <c r="AD1010" i="5"/>
  <c r="E1010" i="5" s="1"/>
  <c r="P1010" i="5" s="1"/>
  <c r="AD1009" i="5"/>
  <c r="E1009" i="5" s="1"/>
  <c r="P1009" i="5" s="1"/>
  <c r="P1008" i="5"/>
  <c r="E1008" i="5"/>
  <c r="G1008" i="5" s="1"/>
  <c r="G1007" i="5"/>
  <c r="E1007" i="5"/>
  <c r="P1007" i="5" s="1"/>
  <c r="P1006" i="5"/>
  <c r="E1006" i="5"/>
  <c r="G1006" i="5" s="1"/>
  <c r="G1005" i="5"/>
  <c r="E1005" i="5"/>
  <c r="P1005" i="5" s="1"/>
  <c r="E1003" i="5"/>
  <c r="P1003" i="5" s="1"/>
  <c r="E1002" i="5"/>
  <c r="P1002" i="5" s="1"/>
  <c r="P1001" i="5"/>
  <c r="E1001" i="5"/>
  <c r="P1000" i="5"/>
  <c r="E1000" i="5"/>
  <c r="E999" i="5"/>
  <c r="P999" i="5" s="1"/>
  <c r="E998" i="5"/>
  <c r="P998" i="5" s="1"/>
  <c r="G997" i="5"/>
  <c r="E997" i="5"/>
  <c r="P997" i="5" s="1"/>
  <c r="P996" i="5"/>
  <c r="E996" i="5"/>
  <c r="G996" i="5" s="1"/>
  <c r="G995" i="5"/>
  <c r="E995" i="5"/>
  <c r="P995" i="5" s="1"/>
  <c r="P994" i="5"/>
  <c r="E994" i="5"/>
  <c r="G994" i="5" s="1"/>
  <c r="AD992" i="5"/>
  <c r="E992" i="5" s="1"/>
  <c r="P992" i="5" s="1"/>
  <c r="AD991" i="5"/>
  <c r="E991" i="5" s="1"/>
  <c r="P991" i="5" s="1"/>
  <c r="AD990" i="5"/>
  <c r="E990" i="5" s="1"/>
  <c r="P990" i="5" s="1"/>
  <c r="AD989" i="5"/>
  <c r="E989" i="5" s="1"/>
  <c r="P989" i="5" s="1"/>
  <c r="AD988" i="5"/>
  <c r="E988" i="5" s="1"/>
  <c r="P988" i="5" s="1"/>
  <c r="AD987" i="5"/>
  <c r="E987" i="5" s="1"/>
  <c r="P987" i="5" s="1"/>
  <c r="G986" i="5"/>
  <c r="E986" i="5"/>
  <c r="P986" i="5" s="1"/>
  <c r="E985" i="5"/>
  <c r="P984" i="5"/>
  <c r="G984" i="5"/>
  <c r="E984" i="5"/>
  <c r="E983" i="5"/>
  <c r="P983" i="5" s="1"/>
  <c r="G981" i="5"/>
  <c r="E981" i="5"/>
  <c r="P981" i="5" s="1"/>
  <c r="E980" i="5"/>
  <c r="P979" i="5"/>
  <c r="G979" i="5"/>
  <c r="E979" i="5"/>
  <c r="E978" i="5"/>
  <c r="P978" i="5" s="1"/>
  <c r="G977" i="5"/>
  <c r="E977" i="5"/>
  <c r="P977" i="5" s="1"/>
  <c r="E976" i="5"/>
  <c r="P975" i="5"/>
  <c r="G975" i="5"/>
  <c r="E975" i="5"/>
  <c r="E974" i="5"/>
  <c r="P974" i="5" s="1"/>
  <c r="G973" i="5"/>
  <c r="E973" i="5"/>
  <c r="P973" i="5" s="1"/>
  <c r="E972" i="5"/>
  <c r="AD970" i="5"/>
  <c r="E970" i="5" s="1"/>
  <c r="G970" i="5" s="1"/>
  <c r="P970" i="5"/>
  <c r="AD969" i="5"/>
  <c r="E969" i="5" s="1"/>
  <c r="AD968" i="5"/>
  <c r="E968" i="5" s="1"/>
  <c r="AD967" i="5"/>
  <c r="E967" i="5" s="1"/>
  <c r="G967" i="5" s="1"/>
  <c r="AD966" i="5"/>
  <c r="E966" i="5" s="1"/>
  <c r="AD965" i="5"/>
  <c r="P965" i="5"/>
  <c r="E965" i="5"/>
  <c r="G965" i="5" s="1"/>
  <c r="P964" i="5"/>
  <c r="G964" i="5"/>
  <c r="E964" i="5"/>
  <c r="E963" i="5"/>
  <c r="P963" i="5" s="1"/>
  <c r="P962" i="5"/>
  <c r="G962" i="5"/>
  <c r="E962" i="5"/>
  <c r="P961" i="5"/>
  <c r="E961" i="5"/>
  <c r="G961" i="5" s="1"/>
  <c r="AD959" i="5"/>
  <c r="E959" i="5" s="1"/>
  <c r="AD958" i="5"/>
  <c r="E958" i="5" s="1"/>
  <c r="AD957" i="5"/>
  <c r="E957" i="5"/>
  <c r="P957" i="5" s="1"/>
  <c r="AD956" i="5"/>
  <c r="E956" i="5" s="1"/>
  <c r="G956" i="5" s="1"/>
  <c r="P956" i="5"/>
  <c r="AD955" i="5"/>
  <c r="E955" i="5" s="1"/>
  <c r="AD954" i="5"/>
  <c r="E954" i="5" s="1"/>
  <c r="P953" i="5"/>
  <c r="E953" i="5"/>
  <c r="G953" i="5" s="1"/>
  <c r="G952" i="5"/>
  <c r="E952" i="5"/>
  <c r="P952" i="5" s="1"/>
  <c r="E951" i="5"/>
  <c r="P950" i="5"/>
  <c r="G950" i="5"/>
  <c r="E950" i="5"/>
  <c r="AD948" i="5"/>
  <c r="E948" i="5" s="1"/>
  <c r="G948" i="5" s="1"/>
  <c r="AD947" i="5"/>
  <c r="E947" i="5" s="1"/>
  <c r="AD946" i="5"/>
  <c r="P946" i="5"/>
  <c r="E946" i="5"/>
  <c r="G946" i="5" s="1"/>
  <c r="AD945" i="5"/>
  <c r="E945" i="5" s="1"/>
  <c r="AD944" i="5"/>
  <c r="E944" i="5" s="1"/>
  <c r="AD943" i="5"/>
  <c r="E943" i="5" s="1"/>
  <c r="G942" i="5"/>
  <c r="E942" i="5"/>
  <c r="P942" i="5" s="1"/>
  <c r="P941" i="5"/>
  <c r="E941" i="5"/>
  <c r="G941" i="5" s="1"/>
  <c r="G940" i="5"/>
  <c r="E940" i="5"/>
  <c r="P940" i="5" s="1"/>
  <c r="P939" i="5"/>
  <c r="E939" i="5"/>
  <c r="G939" i="5" s="1"/>
  <c r="G937" i="5"/>
  <c r="E937" i="5"/>
  <c r="P937" i="5" s="1"/>
  <c r="P936" i="5"/>
  <c r="E936" i="5"/>
  <c r="G936" i="5" s="1"/>
  <c r="G935" i="5"/>
  <c r="E935" i="5"/>
  <c r="P935" i="5" s="1"/>
  <c r="P934" i="5"/>
  <c r="E934" i="5"/>
  <c r="G934" i="5" s="1"/>
  <c r="G933" i="5"/>
  <c r="E933" i="5"/>
  <c r="P933" i="5" s="1"/>
  <c r="P932" i="5"/>
  <c r="E932" i="5"/>
  <c r="G932" i="5" s="1"/>
  <c r="G931" i="5"/>
  <c r="E931" i="5"/>
  <c r="P931" i="5" s="1"/>
  <c r="P930" i="5"/>
  <c r="E930" i="5"/>
  <c r="G930" i="5" s="1"/>
  <c r="G929" i="5"/>
  <c r="E929" i="5"/>
  <c r="P929" i="5" s="1"/>
  <c r="P928" i="5"/>
  <c r="E928" i="5"/>
  <c r="G928" i="5" s="1"/>
  <c r="AD926" i="5"/>
  <c r="Y926" i="5"/>
  <c r="E926" i="5"/>
  <c r="P926" i="5" s="1"/>
  <c r="AD925" i="5"/>
  <c r="E925" i="5" s="1"/>
  <c r="P925" i="5" s="1"/>
  <c r="AD924" i="5"/>
  <c r="E924" i="5" s="1"/>
  <c r="AD923" i="5"/>
  <c r="E923" i="5"/>
  <c r="P923" i="5" s="1"/>
  <c r="AD922" i="5"/>
  <c r="E922" i="5" s="1"/>
  <c r="G922" i="5" s="1"/>
  <c r="P922" i="5"/>
  <c r="AD921" i="5"/>
  <c r="E921" i="5" s="1"/>
  <c r="G921" i="5" s="1"/>
  <c r="P921" i="5"/>
  <c r="E920" i="5"/>
  <c r="P919" i="5"/>
  <c r="E919" i="5"/>
  <c r="G919" i="5" s="1"/>
  <c r="E918" i="5"/>
  <c r="G918" i="5" s="1"/>
  <c r="E917" i="5"/>
  <c r="G917" i="5" s="1"/>
  <c r="E915" i="5"/>
  <c r="Y914" i="5"/>
  <c r="E914" i="5"/>
  <c r="P914" i="5" s="1"/>
  <c r="Y913" i="5"/>
  <c r="G913" i="5"/>
  <c r="E913" i="5"/>
  <c r="P913" i="5" s="1"/>
  <c r="Y912" i="5"/>
  <c r="E912" i="5"/>
  <c r="Y911" i="5"/>
  <c r="E911" i="5"/>
  <c r="P911" i="5" s="1"/>
  <c r="Y910" i="5"/>
  <c r="G910" i="5"/>
  <c r="E910" i="5"/>
  <c r="P910" i="5" s="1"/>
  <c r="E909" i="5"/>
  <c r="P908" i="5"/>
  <c r="G908" i="5"/>
  <c r="E908" i="5"/>
  <c r="E907" i="5"/>
  <c r="P907" i="5" s="1"/>
  <c r="G906" i="5"/>
  <c r="E906" i="5"/>
  <c r="P906" i="5" s="1"/>
  <c r="P904" i="5"/>
  <c r="G904" i="5"/>
  <c r="P903" i="5"/>
  <c r="G903" i="5"/>
  <c r="P902" i="5"/>
  <c r="G902" i="5"/>
  <c r="P901" i="5"/>
  <c r="G901" i="5"/>
  <c r="P900" i="5"/>
  <c r="G900" i="5"/>
  <c r="P899" i="5"/>
  <c r="G899" i="5"/>
  <c r="P897" i="5"/>
  <c r="G897" i="5"/>
  <c r="P896" i="5"/>
  <c r="G896" i="5"/>
  <c r="P895" i="5"/>
  <c r="G895" i="5"/>
  <c r="P894" i="5"/>
  <c r="G894" i="5"/>
  <c r="P893" i="5"/>
  <c r="G893" i="5"/>
  <c r="P892" i="5"/>
  <c r="G892" i="5"/>
  <c r="P890" i="5"/>
  <c r="G890" i="5"/>
  <c r="P889" i="5"/>
  <c r="G889" i="5"/>
  <c r="P888" i="5"/>
  <c r="G888" i="5"/>
  <c r="P887" i="5"/>
  <c r="G887" i="5"/>
  <c r="P886" i="5"/>
  <c r="G886" i="5"/>
  <c r="P885" i="5"/>
  <c r="G885" i="5"/>
  <c r="P883" i="5"/>
  <c r="E883" i="5"/>
  <c r="E882" i="5"/>
  <c r="P882" i="5" s="1"/>
  <c r="E881" i="5"/>
  <c r="P881" i="5" s="1"/>
  <c r="E880" i="5"/>
  <c r="P880" i="5" s="1"/>
  <c r="E879" i="5"/>
  <c r="P879" i="5" s="1"/>
  <c r="P878" i="5"/>
  <c r="E878" i="5"/>
  <c r="P876" i="5"/>
  <c r="G876" i="5"/>
  <c r="P875" i="5"/>
  <c r="G875" i="5"/>
  <c r="P874" i="5"/>
  <c r="G874" i="5"/>
  <c r="P873" i="5"/>
  <c r="G873" i="5"/>
  <c r="P872" i="5"/>
  <c r="G872" i="5"/>
  <c r="P871" i="5"/>
  <c r="G871" i="5"/>
  <c r="P869" i="5"/>
  <c r="G869" i="5"/>
  <c r="P868" i="5"/>
  <c r="G868" i="5"/>
  <c r="P867" i="5"/>
  <c r="G867" i="5"/>
  <c r="P866" i="5"/>
  <c r="G866" i="5"/>
  <c r="P865" i="5"/>
  <c r="G865" i="5"/>
  <c r="P864" i="5"/>
  <c r="G864" i="5"/>
  <c r="P862" i="5"/>
  <c r="P861" i="5"/>
  <c r="P860" i="5"/>
  <c r="P859" i="5"/>
  <c r="P858" i="5"/>
  <c r="P857" i="5"/>
  <c r="P856" i="5"/>
  <c r="G856" i="5"/>
  <c r="E856" i="5"/>
  <c r="P855" i="5"/>
  <c r="G855" i="5"/>
  <c r="E855" i="5"/>
  <c r="P854" i="5"/>
  <c r="E854" i="5"/>
  <c r="G854" i="5" s="1"/>
  <c r="G853" i="5"/>
  <c r="E853" i="5"/>
  <c r="P853" i="5" s="1"/>
  <c r="P851" i="5"/>
  <c r="G851" i="5"/>
  <c r="P850" i="5"/>
  <c r="G850" i="5"/>
  <c r="P849" i="5"/>
  <c r="G849" i="5"/>
  <c r="P848" i="5"/>
  <c r="G848" i="5"/>
  <c r="P847" i="5"/>
  <c r="G847" i="5"/>
  <c r="P846" i="5"/>
  <c r="G846" i="5"/>
  <c r="P845" i="5"/>
  <c r="G845" i="5"/>
  <c r="E845" i="5"/>
  <c r="P844" i="5"/>
  <c r="G844" i="5"/>
  <c r="E844" i="5"/>
  <c r="P843" i="5"/>
  <c r="E843" i="5"/>
  <c r="G843" i="5" s="1"/>
  <c r="G842" i="5"/>
  <c r="E842" i="5"/>
  <c r="P842" i="5" s="1"/>
  <c r="P840" i="5"/>
  <c r="P839" i="5"/>
  <c r="P838" i="5"/>
  <c r="P837" i="5"/>
  <c r="P836" i="5"/>
  <c r="P835" i="5"/>
  <c r="P834" i="5"/>
  <c r="E834" i="5"/>
  <c r="G834" i="5" s="1"/>
  <c r="G833" i="5"/>
  <c r="E833" i="5"/>
  <c r="P833" i="5" s="1"/>
  <c r="P832" i="5"/>
  <c r="G832" i="5"/>
  <c r="E832" i="5"/>
  <c r="P831" i="5"/>
  <c r="G831" i="5"/>
  <c r="E831" i="5"/>
  <c r="P829" i="5"/>
  <c r="E829" i="5"/>
  <c r="E828" i="5"/>
  <c r="P828" i="5" s="1"/>
  <c r="E827" i="5"/>
  <c r="P827" i="5" s="1"/>
  <c r="E826" i="5"/>
  <c r="P826" i="5" s="1"/>
  <c r="E825" i="5"/>
  <c r="P825" i="5" s="1"/>
  <c r="P824" i="5"/>
  <c r="E824" i="5"/>
  <c r="P823" i="5"/>
  <c r="E823" i="5"/>
  <c r="G823" i="5" s="1"/>
  <c r="E822" i="5"/>
  <c r="P821" i="5"/>
  <c r="E821" i="5"/>
  <c r="G821" i="5" s="1"/>
  <c r="G820" i="5"/>
  <c r="E820" i="5"/>
  <c r="P820" i="5" s="1"/>
  <c r="P818" i="5"/>
  <c r="P817" i="5"/>
  <c r="P816" i="5"/>
  <c r="P815" i="5"/>
  <c r="P814" i="5"/>
  <c r="P813" i="5"/>
  <c r="P812" i="5"/>
  <c r="E812" i="5"/>
  <c r="G812" i="5" s="1"/>
  <c r="G811" i="5"/>
  <c r="E811" i="5"/>
  <c r="P811" i="5" s="1"/>
  <c r="P810" i="5"/>
  <c r="E810" i="5"/>
  <c r="G810" i="5" s="1"/>
  <c r="E809" i="5"/>
  <c r="P807" i="5"/>
  <c r="G807" i="5"/>
  <c r="P806" i="5"/>
  <c r="G806" i="5"/>
  <c r="P805" i="5"/>
  <c r="G805" i="5"/>
  <c r="P804" i="5"/>
  <c r="G804" i="5"/>
  <c r="P803" i="5"/>
  <c r="G803" i="5"/>
  <c r="P802" i="5"/>
  <c r="G802" i="5"/>
  <c r="E801" i="5"/>
  <c r="P801" i="5" s="1"/>
  <c r="G800" i="5"/>
  <c r="E800" i="5"/>
  <c r="P800" i="5" s="1"/>
  <c r="P799" i="5"/>
  <c r="G799" i="5"/>
  <c r="E799" i="5"/>
  <c r="E798" i="5"/>
  <c r="P796" i="5"/>
  <c r="G796" i="5"/>
  <c r="P795" i="5"/>
  <c r="G795" i="5"/>
  <c r="P794" i="5"/>
  <c r="G794" i="5"/>
  <c r="P793" i="5"/>
  <c r="G793" i="5"/>
  <c r="P792" i="5"/>
  <c r="G792" i="5"/>
  <c r="P791" i="5"/>
  <c r="G791" i="5"/>
  <c r="P790" i="5"/>
  <c r="E790" i="5"/>
  <c r="G790" i="5" s="1"/>
  <c r="P789" i="5"/>
  <c r="G789" i="5"/>
  <c r="E789" i="5"/>
  <c r="E788" i="5"/>
  <c r="E787" i="5"/>
  <c r="P785" i="5"/>
  <c r="G785" i="5"/>
  <c r="P784" i="5"/>
  <c r="G784" i="5"/>
  <c r="P783" i="5"/>
  <c r="G783" i="5"/>
  <c r="P782" i="5"/>
  <c r="G782" i="5"/>
  <c r="P781" i="5"/>
  <c r="G781" i="5"/>
  <c r="P780" i="5"/>
  <c r="G780" i="5"/>
  <c r="P779" i="5"/>
  <c r="E779" i="5"/>
  <c r="G779" i="5" s="1"/>
  <c r="P778" i="5"/>
  <c r="G778" i="5"/>
  <c r="E778" i="5"/>
  <c r="P777" i="5"/>
  <c r="E777" i="5"/>
  <c r="G777" i="5" s="1"/>
  <c r="E776" i="5"/>
  <c r="P774" i="5"/>
  <c r="G774" i="5"/>
  <c r="P773" i="5"/>
  <c r="G773" i="5"/>
  <c r="P772" i="5"/>
  <c r="G772" i="5"/>
  <c r="P771" i="5"/>
  <c r="G771" i="5"/>
  <c r="P770" i="5"/>
  <c r="G770" i="5"/>
  <c r="P769" i="5"/>
  <c r="G769" i="5"/>
  <c r="P768" i="5"/>
  <c r="G768" i="5"/>
  <c r="E768" i="5"/>
  <c r="P767" i="5"/>
  <c r="G767" i="5"/>
  <c r="E767" i="5"/>
  <c r="E766" i="5"/>
  <c r="P766" i="5" s="1"/>
  <c r="E765" i="5"/>
  <c r="E763" i="5"/>
  <c r="P762" i="5"/>
  <c r="G762" i="5"/>
  <c r="E762" i="5"/>
  <c r="P761" i="5"/>
  <c r="E761" i="5"/>
  <c r="G761" i="5" s="1"/>
  <c r="E760" i="5"/>
  <c r="P759" i="5"/>
  <c r="E759" i="5"/>
  <c r="G759" i="5" s="1"/>
  <c r="G758" i="5"/>
  <c r="E758" i="5"/>
  <c r="P758" i="5" s="1"/>
  <c r="P757" i="5"/>
  <c r="E757" i="5"/>
  <c r="G757" i="5" s="1"/>
  <c r="E756" i="5"/>
  <c r="E755" i="5"/>
  <c r="P755" i="5" s="1"/>
  <c r="G754" i="5"/>
  <c r="E754" i="5"/>
  <c r="P754" i="5" s="1"/>
  <c r="P752" i="5"/>
  <c r="G752" i="5"/>
  <c r="P751" i="5"/>
  <c r="G751" i="5"/>
  <c r="P750" i="5"/>
  <c r="G750" i="5"/>
  <c r="P749" i="5"/>
  <c r="G749" i="5"/>
  <c r="P748" i="5"/>
  <c r="G748" i="5"/>
  <c r="P747" i="5"/>
  <c r="G747" i="5"/>
  <c r="P746" i="5"/>
  <c r="G746" i="5"/>
  <c r="E746" i="5"/>
  <c r="E745" i="5"/>
  <c r="P744" i="5"/>
  <c r="E744" i="5"/>
  <c r="G744" i="5" s="1"/>
  <c r="P743" i="5"/>
  <c r="G743" i="5"/>
  <c r="E743" i="5"/>
  <c r="E741" i="5"/>
  <c r="E740" i="5"/>
  <c r="P739" i="5"/>
  <c r="E739" i="5"/>
  <c r="G739" i="5" s="1"/>
  <c r="P738" i="5"/>
  <c r="G738" i="5"/>
  <c r="E738" i="5"/>
  <c r="P737" i="5"/>
  <c r="E737" i="5"/>
  <c r="G737" i="5" s="1"/>
  <c r="E736" i="5"/>
  <c r="P735" i="5"/>
  <c r="G735" i="5"/>
  <c r="E735" i="5"/>
  <c r="P734" i="5"/>
  <c r="G734" i="5"/>
  <c r="E734" i="5"/>
  <c r="E733" i="5"/>
  <c r="P733" i="5" s="1"/>
  <c r="E732" i="5"/>
  <c r="X730" i="5"/>
  <c r="U730" i="5"/>
  <c r="Z730" i="5" s="1"/>
  <c r="AA730" i="5" s="1"/>
  <c r="AC730" i="5" s="1"/>
  <c r="F730" i="5" s="1"/>
  <c r="T730" i="5"/>
  <c r="X729" i="5"/>
  <c r="AA729" i="5" s="1"/>
  <c r="AC729" i="5" s="1"/>
  <c r="F729" i="5" s="1"/>
  <c r="U729" i="5"/>
  <c r="Z729" i="5" s="1"/>
  <c r="T729" i="5"/>
  <c r="X728" i="5"/>
  <c r="U728" i="5"/>
  <c r="Z728" i="5" s="1"/>
  <c r="AA728" i="5" s="1"/>
  <c r="AC728" i="5" s="1"/>
  <c r="F728" i="5" s="1"/>
  <c r="T728" i="5"/>
  <c r="V727" i="5"/>
  <c r="X727" i="5" s="1"/>
  <c r="U727" i="5"/>
  <c r="Z727" i="5" s="1"/>
  <c r="T727" i="5"/>
  <c r="X726" i="5"/>
  <c r="U726" i="5"/>
  <c r="Z726" i="5" s="1"/>
  <c r="AA726" i="5" s="1"/>
  <c r="AC726" i="5" s="1"/>
  <c r="F726" i="5" s="1"/>
  <c r="T726" i="5"/>
  <c r="Z725" i="5"/>
  <c r="X725" i="5"/>
  <c r="U725" i="5"/>
  <c r="T725" i="5"/>
  <c r="Z724" i="5"/>
  <c r="X724" i="5"/>
  <c r="U724" i="5"/>
  <c r="T724" i="5"/>
  <c r="Z722" i="5"/>
  <c r="AA722" i="5" s="1"/>
  <c r="AC722" i="5" s="1"/>
  <c r="F722" i="5" s="1"/>
  <c r="X722" i="5"/>
  <c r="T722" i="5"/>
  <c r="Z721" i="5"/>
  <c r="X721" i="5"/>
  <c r="AA721" i="5" s="1"/>
  <c r="AC721" i="5" s="1"/>
  <c r="F721" i="5" s="1"/>
  <c r="T721" i="5"/>
  <c r="Z720" i="5"/>
  <c r="AA720" i="5" s="1"/>
  <c r="AC720" i="5" s="1"/>
  <c r="F720" i="5" s="1"/>
  <c r="X720" i="5"/>
  <c r="T720" i="5"/>
  <c r="Z719" i="5"/>
  <c r="AA719" i="5" s="1"/>
  <c r="AC719" i="5" s="1"/>
  <c r="F719" i="5" s="1"/>
  <c r="X719" i="5"/>
  <c r="V719" i="5"/>
  <c r="T719" i="5"/>
  <c r="Z718" i="5"/>
  <c r="X718" i="5"/>
  <c r="T718" i="5"/>
  <c r="Z717" i="5"/>
  <c r="X717" i="5"/>
  <c r="T717" i="5"/>
  <c r="Z716" i="5"/>
  <c r="X716" i="5"/>
  <c r="AA716" i="5" s="1"/>
  <c r="AC716" i="5" s="1"/>
  <c r="F716" i="5" s="1"/>
  <c r="T716" i="5"/>
  <c r="Z714" i="5"/>
  <c r="AA714" i="5" s="1"/>
  <c r="AC714" i="5" s="1"/>
  <c r="F714" i="5" s="1"/>
  <c r="X714" i="5"/>
  <c r="T714" i="5"/>
  <c r="Z713" i="5"/>
  <c r="AA713" i="5" s="1"/>
  <c r="AC713" i="5" s="1"/>
  <c r="F713" i="5" s="1"/>
  <c r="X713" i="5"/>
  <c r="T713" i="5"/>
  <c r="Z712" i="5"/>
  <c r="X712" i="5"/>
  <c r="T712" i="5"/>
  <c r="Z711" i="5"/>
  <c r="AA711" i="5" s="1"/>
  <c r="AC711" i="5" s="1"/>
  <c r="F711" i="5" s="1"/>
  <c r="X711" i="5"/>
  <c r="V711" i="5"/>
  <c r="T711" i="5"/>
  <c r="Z710" i="5"/>
  <c r="X710" i="5"/>
  <c r="T710" i="5"/>
  <c r="Z709" i="5"/>
  <c r="X709" i="5"/>
  <c r="T709" i="5"/>
  <c r="Z708" i="5"/>
  <c r="AA708" i="5" s="1"/>
  <c r="AC708" i="5" s="1"/>
  <c r="F708" i="5" s="1"/>
  <c r="X708" i="5"/>
  <c r="T708" i="5"/>
  <c r="Z706" i="5"/>
  <c r="AA706" i="5" s="1"/>
  <c r="AC706" i="5" s="1"/>
  <c r="F706" i="5" s="1"/>
  <c r="X706" i="5"/>
  <c r="T706" i="5"/>
  <c r="Z705" i="5"/>
  <c r="AA705" i="5" s="1"/>
  <c r="AC705" i="5" s="1"/>
  <c r="F705" i="5" s="1"/>
  <c r="X705" i="5"/>
  <c r="T705" i="5"/>
  <c r="Z704" i="5"/>
  <c r="AA704" i="5" s="1"/>
  <c r="AC704" i="5" s="1"/>
  <c r="F704" i="5" s="1"/>
  <c r="X704" i="5"/>
  <c r="T704" i="5"/>
  <c r="Z703" i="5"/>
  <c r="AA703" i="5" s="1"/>
  <c r="AC703" i="5" s="1"/>
  <c r="F703" i="5" s="1"/>
  <c r="X703" i="5"/>
  <c r="V703" i="5"/>
  <c r="T703" i="5"/>
  <c r="Z702" i="5"/>
  <c r="AA702" i="5" s="1"/>
  <c r="AC702" i="5" s="1"/>
  <c r="F702" i="5" s="1"/>
  <c r="X702" i="5"/>
  <c r="T702" i="5"/>
  <c r="Z701" i="5"/>
  <c r="AA701" i="5" s="1"/>
  <c r="AC701" i="5" s="1"/>
  <c r="F701" i="5" s="1"/>
  <c r="X701" i="5"/>
  <c r="T701" i="5"/>
  <c r="Z700" i="5"/>
  <c r="AA700" i="5" s="1"/>
  <c r="AC700" i="5" s="1"/>
  <c r="F700" i="5" s="1"/>
  <c r="X700" i="5"/>
  <c r="T700" i="5"/>
  <c r="Z698" i="5"/>
  <c r="AA698" i="5" s="1"/>
  <c r="AC698" i="5" s="1"/>
  <c r="F698" i="5" s="1"/>
  <c r="X698" i="5"/>
  <c r="T698" i="5"/>
  <c r="Z697" i="5"/>
  <c r="X697" i="5"/>
  <c r="AA697" i="5" s="1"/>
  <c r="AC697" i="5" s="1"/>
  <c r="F697" i="5" s="1"/>
  <c r="T697" i="5"/>
  <c r="Z696" i="5"/>
  <c r="AA696" i="5" s="1"/>
  <c r="AC696" i="5" s="1"/>
  <c r="F696" i="5" s="1"/>
  <c r="X696" i="5"/>
  <c r="T696" i="5"/>
  <c r="Z695" i="5"/>
  <c r="X695" i="5"/>
  <c r="V695" i="5"/>
  <c r="T695" i="5"/>
  <c r="Z694" i="5"/>
  <c r="X694" i="5"/>
  <c r="T694" i="5"/>
  <c r="Z693" i="5"/>
  <c r="AA693" i="5" s="1"/>
  <c r="AC693" i="5" s="1"/>
  <c r="F693" i="5" s="1"/>
  <c r="X693" i="5"/>
  <c r="T693" i="5"/>
  <c r="Z692" i="5"/>
  <c r="X692" i="5"/>
  <c r="T692" i="5"/>
  <c r="X690" i="5"/>
  <c r="U690" i="5"/>
  <c r="Z690" i="5" s="1"/>
  <c r="AA690" i="5" s="1"/>
  <c r="AC690" i="5" s="1"/>
  <c r="F690" i="5" s="1"/>
  <c r="T690" i="5"/>
  <c r="X689" i="5"/>
  <c r="U689" i="5"/>
  <c r="Z689" i="5" s="1"/>
  <c r="T689" i="5"/>
  <c r="Z688" i="5"/>
  <c r="X688" i="5"/>
  <c r="U688" i="5"/>
  <c r="T688" i="5"/>
  <c r="V687" i="5"/>
  <c r="X687" i="5" s="1"/>
  <c r="U687" i="5"/>
  <c r="Z687" i="5" s="1"/>
  <c r="AA687" i="5" s="1"/>
  <c r="AC687" i="5" s="1"/>
  <c r="F687" i="5" s="1"/>
  <c r="T687" i="5"/>
  <c r="X686" i="5"/>
  <c r="U686" i="5"/>
  <c r="Z686" i="5" s="1"/>
  <c r="T686" i="5"/>
  <c r="Z685" i="5"/>
  <c r="X685" i="5"/>
  <c r="U685" i="5"/>
  <c r="T685" i="5"/>
  <c r="X684" i="5"/>
  <c r="AA684" i="5" s="1"/>
  <c r="AC684" i="5" s="1"/>
  <c r="F684" i="5" s="1"/>
  <c r="U684" i="5"/>
  <c r="Z684" i="5" s="1"/>
  <c r="T684" i="5"/>
  <c r="Z682" i="5"/>
  <c r="X682" i="5"/>
  <c r="T682" i="5"/>
  <c r="Z681" i="5"/>
  <c r="AA681" i="5" s="1"/>
  <c r="AC681" i="5" s="1"/>
  <c r="F681" i="5" s="1"/>
  <c r="X681" i="5"/>
  <c r="T681" i="5"/>
  <c r="Z680" i="5"/>
  <c r="X680" i="5"/>
  <c r="AA680" i="5" s="1"/>
  <c r="AC680" i="5" s="1"/>
  <c r="T680" i="5"/>
  <c r="F680" i="5"/>
  <c r="Z679" i="5"/>
  <c r="AA679" i="5" s="1"/>
  <c r="AC679" i="5" s="1"/>
  <c r="F679" i="5" s="1"/>
  <c r="V679" i="5"/>
  <c r="X679" i="5" s="1"/>
  <c r="T679" i="5"/>
  <c r="Z678" i="5"/>
  <c r="AA678" i="5" s="1"/>
  <c r="AC678" i="5" s="1"/>
  <c r="F678" i="5" s="1"/>
  <c r="X678" i="5"/>
  <c r="T678" i="5"/>
  <c r="AA677" i="5"/>
  <c r="AC677" i="5" s="1"/>
  <c r="F677" i="5" s="1"/>
  <c r="Z677" i="5"/>
  <c r="X677" i="5"/>
  <c r="T677" i="5"/>
  <c r="AA676" i="5"/>
  <c r="AC676" i="5" s="1"/>
  <c r="F676" i="5" s="1"/>
  <c r="Z676" i="5"/>
  <c r="X676" i="5"/>
  <c r="T676" i="5"/>
  <c r="Z674" i="5"/>
  <c r="X674" i="5"/>
  <c r="T674" i="5"/>
  <c r="Z673" i="5"/>
  <c r="X673" i="5"/>
  <c r="AA673" i="5" s="1"/>
  <c r="AC673" i="5" s="1"/>
  <c r="F673" i="5" s="1"/>
  <c r="T673" i="5"/>
  <c r="Z672" i="5"/>
  <c r="AA672" i="5" s="1"/>
  <c r="AC672" i="5" s="1"/>
  <c r="F672" i="5" s="1"/>
  <c r="X672" i="5"/>
  <c r="T672" i="5"/>
  <c r="Z671" i="5"/>
  <c r="X671" i="5"/>
  <c r="V671" i="5"/>
  <c r="T671" i="5"/>
  <c r="Z670" i="5"/>
  <c r="X670" i="5"/>
  <c r="T670" i="5"/>
  <c r="Z669" i="5"/>
  <c r="X669" i="5"/>
  <c r="T669" i="5"/>
  <c r="Z668" i="5"/>
  <c r="AA668" i="5" s="1"/>
  <c r="AC668" i="5" s="1"/>
  <c r="F668" i="5" s="1"/>
  <c r="X668" i="5"/>
  <c r="T668" i="5"/>
  <c r="Z666" i="5"/>
  <c r="X666" i="5"/>
  <c r="AA666" i="5" s="1"/>
  <c r="AC666" i="5" s="1"/>
  <c r="F666" i="5" s="1"/>
  <c r="T666" i="5"/>
  <c r="Z665" i="5"/>
  <c r="X665" i="5"/>
  <c r="AA665" i="5" s="1"/>
  <c r="AC665" i="5" s="1"/>
  <c r="F665" i="5" s="1"/>
  <c r="T665" i="5"/>
  <c r="Z664" i="5"/>
  <c r="AA664" i="5" s="1"/>
  <c r="AC664" i="5" s="1"/>
  <c r="F664" i="5" s="1"/>
  <c r="X664" i="5"/>
  <c r="T664" i="5"/>
  <c r="Z663" i="5"/>
  <c r="X663" i="5"/>
  <c r="V663" i="5"/>
  <c r="T663" i="5"/>
  <c r="Z662" i="5"/>
  <c r="AA662" i="5" s="1"/>
  <c r="AC662" i="5" s="1"/>
  <c r="F662" i="5" s="1"/>
  <c r="X662" i="5"/>
  <c r="T662" i="5"/>
  <c r="Z661" i="5"/>
  <c r="X661" i="5"/>
  <c r="T661" i="5"/>
  <c r="Z660" i="5"/>
  <c r="AA660" i="5" s="1"/>
  <c r="AC660" i="5" s="1"/>
  <c r="F660" i="5" s="1"/>
  <c r="X660" i="5"/>
  <c r="T660" i="5"/>
  <c r="Z658" i="5"/>
  <c r="X658" i="5"/>
  <c r="T658" i="5"/>
  <c r="Z657" i="5"/>
  <c r="X657" i="5"/>
  <c r="T657" i="5"/>
  <c r="Z656" i="5"/>
  <c r="X656" i="5"/>
  <c r="T656" i="5"/>
  <c r="Z655" i="5"/>
  <c r="V655" i="5"/>
  <c r="X655" i="5" s="1"/>
  <c r="T655" i="5"/>
  <c r="Z654" i="5"/>
  <c r="AA654" i="5" s="1"/>
  <c r="AC654" i="5" s="1"/>
  <c r="F654" i="5" s="1"/>
  <c r="X654" i="5"/>
  <c r="T654" i="5"/>
  <c r="Z653" i="5"/>
  <c r="X653" i="5"/>
  <c r="AA653" i="5" s="1"/>
  <c r="AC653" i="5" s="1"/>
  <c r="F653" i="5" s="1"/>
  <c r="T653" i="5"/>
  <c r="Z652" i="5"/>
  <c r="AA652" i="5" s="1"/>
  <c r="AC652" i="5" s="1"/>
  <c r="F652" i="5" s="1"/>
  <c r="X652" i="5"/>
  <c r="T652" i="5"/>
  <c r="X650" i="5"/>
  <c r="U650" i="5"/>
  <c r="Z650" i="5" s="1"/>
  <c r="AA650" i="5" s="1"/>
  <c r="AC650" i="5" s="1"/>
  <c r="F650" i="5" s="1"/>
  <c r="T650" i="5"/>
  <c r="X649" i="5"/>
  <c r="U649" i="5"/>
  <c r="Z649" i="5" s="1"/>
  <c r="T649" i="5"/>
  <c r="X648" i="5"/>
  <c r="U648" i="5"/>
  <c r="Z648" i="5" s="1"/>
  <c r="AA648" i="5" s="1"/>
  <c r="AC648" i="5" s="1"/>
  <c r="F648" i="5" s="1"/>
  <c r="T648" i="5"/>
  <c r="X647" i="5"/>
  <c r="V647" i="5"/>
  <c r="U647" i="5"/>
  <c r="Z647" i="5" s="1"/>
  <c r="AA647" i="5" s="1"/>
  <c r="AC647" i="5" s="1"/>
  <c r="F647" i="5" s="1"/>
  <c r="T647" i="5"/>
  <c r="X646" i="5"/>
  <c r="U646" i="5"/>
  <c r="Z646" i="5" s="1"/>
  <c r="AA646" i="5" s="1"/>
  <c r="AC646" i="5" s="1"/>
  <c r="F646" i="5" s="1"/>
  <c r="T646" i="5"/>
  <c r="X645" i="5"/>
  <c r="U645" i="5"/>
  <c r="Z645" i="5" s="1"/>
  <c r="AA645" i="5" s="1"/>
  <c r="AC645" i="5" s="1"/>
  <c r="F645" i="5" s="1"/>
  <c r="T645" i="5"/>
  <c r="X644" i="5"/>
  <c r="U644" i="5"/>
  <c r="Z644" i="5" s="1"/>
  <c r="AA644" i="5" s="1"/>
  <c r="AC644" i="5" s="1"/>
  <c r="F644" i="5" s="1"/>
  <c r="T644" i="5"/>
  <c r="Z642" i="5"/>
  <c r="AA642" i="5" s="1"/>
  <c r="AC642" i="5" s="1"/>
  <c r="F642" i="5" s="1"/>
  <c r="X642" i="5"/>
  <c r="T642" i="5"/>
  <c r="Z641" i="5"/>
  <c r="X641" i="5"/>
  <c r="T641" i="5"/>
  <c r="Z640" i="5"/>
  <c r="AA640" i="5" s="1"/>
  <c r="AC640" i="5" s="1"/>
  <c r="F640" i="5" s="1"/>
  <c r="X640" i="5"/>
  <c r="T640" i="5"/>
  <c r="Z639" i="5"/>
  <c r="V639" i="5"/>
  <c r="X639" i="5" s="1"/>
  <c r="AA639" i="5" s="1"/>
  <c r="AC639" i="5" s="1"/>
  <c r="F639" i="5" s="1"/>
  <c r="T639" i="5"/>
  <c r="Z638" i="5"/>
  <c r="AA638" i="5" s="1"/>
  <c r="AC638" i="5" s="1"/>
  <c r="F638" i="5" s="1"/>
  <c r="X638" i="5"/>
  <c r="T638" i="5"/>
  <c r="Z637" i="5"/>
  <c r="X637" i="5"/>
  <c r="T637" i="5"/>
  <c r="Z636" i="5"/>
  <c r="X636" i="5"/>
  <c r="T636" i="5"/>
  <c r="Z634" i="5"/>
  <c r="X634" i="5"/>
  <c r="AA634" i="5" s="1"/>
  <c r="AC634" i="5" s="1"/>
  <c r="F634" i="5" s="1"/>
  <c r="T634" i="5"/>
  <c r="Z633" i="5"/>
  <c r="X633" i="5"/>
  <c r="T633" i="5"/>
  <c r="Z632" i="5"/>
  <c r="X632" i="5"/>
  <c r="T632" i="5"/>
  <c r="Z631" i="5"/>
  <c r="AA631" i="5" s="1"/>
  <c r="AC631" i="5" s="1"/>
  <c r="F631" i="5" s="1"/>
  <c r="V631" i="5"/>
  <c r="X631" i="5" s="1"/>
  <c r="T631" i="5"/>
  <c r="AA630" i="5"/>
  <c r="AC630" i="5" s="1"/>
  <c r="F630" i="5" s="1"/>
  <c r="Z630" i="5"/>
  <c r="X630" i="5"/>
  <c r="T630" i="5"/>
  <c r="Z629" i="5"/>
  <c r="X629" i="5"/>
  <c r="T629" i="5"/>
  <c r="Z628" i="5"/>
  <c r="X628" i="5"/>
  <c r="T628" i="5"/>
  <c r="Z626" i="5"/>
  <c r="X626" i="5"/>
  <c r="T626" i="5"/>
  <c r="Z625" i="5"/>
  <c r="AA625" i="5" s="1"/>
  <c r="AC625" i="5" s="1"/>
  <c r="F625" i="5" s="1"/>
  <c r="X625" i="5"/>
  <c r="T625" i="5"/>
  <c r="Z624" i="5"/>
  <c r="X624" i="5"/>
  <c r="AA624" i="5" s="1"/>
  <c r="AC624" i="5" s="1"/>
  <c r="F624" i="5" s="1"/>
  <c r="T624" i="5"/>
  <c r="Z623" i="5"/>
  <c r="V623" i="5"/>
  <c r="X623" i="5" s="1"/>
  <c r="T623" i="5"/>
  <c r="Z622" i="5"/>
  <c r="AA622" i="5" s="1"/>
  <c r="AC622" i="5" s="1"/>
  <c r="F622" i="5" s="1"/>
  <c r="X622" i="5"/>
  <c r="T622" i="5"/>
  <c r="Z621" i="5"/>
  <c r="X621" i="5"/>
  <c r="T621" i="5"/>
  <c r="Z620" i="5"/>
  <c r="X620" i="5"/>
  <c r="T620" i="5"/>
  <c r="Z618" i="5"/>
  <c r="AA618" i="5" s="1"/>
  <c r="AC618" i="5" s="1"/>
  <c r="F618" i="5" s="1"/>
  <c r="X618" i="5"/>
  <c r="T618" i="5"/>
  <c r="Z617" i="5"/>
  <c r="AA617" i="5" s="1"/>
  <c r="AC617" i="5" s="1"/>
  <c r="F617" i="5" s="1"/>
  <c r="X617" i="5"/>
  <c r="T617" i="5"/>
  <c r="Z616" i="5"/>
  <c r="X616" i="5"/>
  <c r="AA616" i="5" s="1"/>
  <c r="AC616" i="5" s="1"/>
  <c r="F616" i="5" s="1"/>
  <c r="T616" i="5"/>
  <c r="Z615" i="5"/>
  <c r="AA615" i="5" s="1"/>
  <c r="AC615" i="5" s="1"/>
  <c r="F615" i="5" s="1"/>
  <c r="V615" i="5"/>
  <c r="X615" i="5" s="1"/>
  <c r="T615" i="5"/>
  <c r="AA614" i="5"/>
  <c r="AC614" i="5" s="1"/>
  <c r="F614" i="5" s="1"/>
  <c r="Z614" i="5"/>
  <c r="X614" i="5"/>
  <c r="T614" i="5"/>
  <c r="Z613" i="5"/>
  <c r="X613" i="5"/>
  <c r="T613" i="5"/>
  <c r="AA612" i="5"/>
  <c r="AC612" i="5" s="1"/>
  <c r="F612" i="5" s="1"/>
  <c r="Z612" i="5"/>
  <c r="X612" i="5"/>
  <c r="T612" i="5"/>
  <c r="X609" i="5"/>
  <c r="U609" i="5"/>
  <c r="Z609" i="5" s="1"/>
  <c r="T609" i="5"/>
  <c r="X608" i="5"/>
  <c r="U608" i="5"/>
  <c r="Z608" i="5" s="1"/>
  <c r="AA608" i="5" s="1"/>
  <c r="AC608" i="5" s="1"/>
  <c r="F608" i="5" s="1"/>
  <c r="T608" i="5"/>
  <c r="Z607" i="5"/>
  <c r="X607" i="5"/>
  <c r="U607" i="5"/>
  <c r="T607" i="5"/>
  <c r="Z606" i="5"/>
  <c r="AA606" i="5" s="1"/>
  <c r="AC606" i="5" s="1"/>
  <c r="F606" i="5" s="1"/>
  <c r="X606" i="5"/>
  <c r="V606" i="5"/>
  <c r="U606" i="5"/>
  <c r="T606" i="5"/>
  <c r="X605" i="5"/>
  <c r="U605" i="5"/>
  <c r="Z605" i="5" s="1"/>
  <c r="AA605" i="5" s="1"/>
  <c r="AC605" i="5" s="1"/>
  <c r="F605" i="5" s="1"/>
  <c r="T605" i="5"/>
  <c r="X604" i="5"/>
  <c r="U604" i="5"/>
  <c r="Z604" i="5" s="1"/>
  <c r="AA604" i="5" s="1"/>
  <c r="AC604" i="5" s="1"/>
  <c r="F604" i="5" s="1"/>
  <c r="T604" i="5"/>
  <c r="Z603" i="5"/>
  <c r="X603" i="5"/>
  <c r="U603" i="5"/>
  <c r="T603" i="5"/>
  <c r="Z601" i="5"/>
  <c r="X601" i="5"/>
  <c r="T601" i="5"/>
  <c r="Z600" i="5"/>
  <c r="X600" i="5"/>
  <c r="AA600" i="5" s="1"/>
  <c r="AC600" i="5" s="1"/>
  <c r="F600" i="5" s="1"/>
  <c r="T600" i="5"/>
  <c r="Z599" i="5"/>
  <c r="AA599" i="5" s="1"/>
  <c r="AC599" i="5" s="1"/>
  <c r="F599" i="5" s="1"/>
  <c r="X599" i="5"/>
  <c r="T599" i="5"/>
  <c r="Z598" i="5"/>
  <c r="X598" i="5"/>
  <c r="V598" i="5"/>
  <c r="T598" i="5"/>
  <c r="Z597" i="5"/>
  <c r="AA597" i="5" s="1"/>
  <c r="AC597" i="5" s="1"/>
  <c r="F597" i="5" s="1"/>
  <c r="X597" i="5"/>
  <c r="T597" i="5"/>
  <c r="Z596" i="5"/>
  <c r="AA596" i="5" s="1"/>
  <c r="AC596" i="5" s="1"/>
  <c r="F596" i="5" s="1"/>
  <c r="X596" i="5"/>
  <c r="T596" i="5"/>
  <c r="Z595" i="5"/>
  <c r="X595" i="5"/>
  <c r="T595" i="5"/>
  <c r="Z593" i="5"/>
  <c r="X593" i="5"/>
  <c r="T593" i="5"/>
  <c r="Z592" i="5"/>
  <c r="X592" i="5"/>
  <c r="T592" i="5"/>
  <c r="AA591" i="5"/>
  <c r="AC591" i="5" s="1"/>
  <c r="F591" i="5" s="1"/>
  <c r="Z591" i="5"/>
  <c r="X591" i="5"/>
  <c r="T591" i="5"/>
  <c r="Z590" i="5"/>
  <c r="V590" i="5"/>
  <c r="X590" i="5" s="1"/>
  <c r="T590" i="5"/>
  <c r="Z589" i="5"/>
  <c r="AA589" i="5" s="1"/>
  <c r="AC589" i="5" s="1"/>
  <c r="F589" i="5" s="1"/>
  <c r="X589" i="5"/>
  <c r="T589" i="5"/>
  <c r="Z588" i="5"/>
  <c r="X588" i="5"/>
  <c r="AA588" i="5" s="1"/>
  <c r="AC588" i="5" s="1"/>
  <c r="F588" i="5" s="1"/>
  <c r="T588" i="5"/>
  <c r="Z587" i="5"/>
  <c r="AA587" i="5" s="1"/>
  <c r="AC587" i="5" s="1"/>
  <c r="F587" i="5" s="1"/>
  <c r="X587" i="5"/>
  <c r="T587" i="5"/>
  <c r="Z585" i="5"/>
  <c r="X585" i="5"/>
  <c r="T585" i="5"/>
  <c r="Z584" i="5"/>
  <c r="X584" i="5"/>
  <c r="T584" i="5"/>
  <c r="Z583" i="5"/>
  <c r="X583" i="5"/>
  <c r="T583" i="5"/>
  <c r="Z582" i="5"/>
  <c r="V582" i="5"/>
  <c r="X582" i="5" s="1"/>
  <c r="T582" i="5"/>
  <c r="Z581" i="5"/>
  <c r="X581" i="5"/>
  <c r="T581" i="5"/>
  <c r="Z580" i="5"/>
  <c r="AA580" i="5" s="1"/>
  <c r="AC580" i="5" s="1"/>
  <c r="F580" i="5" s="1"/>
  <c r="X580" i="5"/>
  <c r="T580" i="5"/>
  <c r="Z579" i="5"/>
  <c r="X579" i="5"/>
  <c r="AA579" i="5" s="1"/>
  <c r="AC579" i="5" s="1"/>
  <c r="F579" i="5" s="1"/>
  <c r="T579" i="5"/>
  <c r="Z577" i="5"/>
  <c r="AA577" i="5" s="1"/>
  <c r="AC577" i="5" s="1"/>
  <c r="F577" i="5" s="1"/>
  <c r="X577" i="5"/>
  <c r="T577" i="5"/>
  <c r="Z576" i="5"/>
  <c r="X576" i="5"/>
  <c r="T576" i="5"/>
  <c r="Z575" i="5"/>
  <c r="X575" i="5"/>
  <c r="AA575" i="5" s="1"/>
  <c r="AC575" i="5" s="1"/>
  <c r="F575" i="5" s="1"/>
  <c r="T575" i="5"/>
  <c r="Z574" i="5"/>
  <c r="V574" i="5"/>
  <c r="X574" i="5" s="1"/>
  <c r="T574" i="5"/>
  <c r="Z573" i="5"/>
  <c r="X573" i="5"/>
  <c r="T573" i="5"/>
  <c r="AA572" i="5"/>
  <c r="AC572" i="5" s="1"/>
  <c r="F572" i="5" s="1"/>
  <c r="Z572" i="5"/>
  <c r="X572" i="5"/>
  <c r="T572" i="5"/>
  <c r="Z571" i="5"/>
  <c r="AA571" i="5" s="1"/>
  <c r="AC571" i="5" s="1"/>
  <c r="F571" i="5" s="1"/>
  <c r="X571" i="5"/>
  <c r="T571" i="5"/>
  <c r="Z569" i="5"/>
  <c r="X569" i="5"/>
  <c r="U569" i="5"/>
  <c r="T569" i="5"/>
  <c r="X568" i="5"/>
  <c r="U568" i="5"/>
  <c r="Z568" i="5" s="1"/>
  <c r="T568" i="5"/>
  <c r="Z567" i="5"/>
  <c r="X567" i="5"/>
  <c r="U567" i="5"/>
  <c r="T567" i="5"/>
  <c r="X566" i="5"/>
  <c r="V566" i="5"/>
  <c r="U566" i="5"/>
  <c r="Z566" i="5" s="1"/>
  <c r="T566" i="5"/>
  <c r="Z565" i="5"/>
  <c r="AA565" i="5" s="1"/>
  <c r="AC565" i="5" s="1"/>
  <c r="F565" i="5" s="1"/>
  <c r="X565" i="5"/>
  <c r="U565" i="5"/>
  <c r="T565" i="5"/>
  <c r="AA564" i="5"/>
  <c r="AC564" i="5" s="1"/>
  <c r="F564" i="5" s="1"/>
  <c r="X564" i="5"/>
  <c r="U564" i="5"/>
  <c r="Z564" i="5" s="1"/>
  <c r="T564" i="5"/>
  <c r="Z563" i="5"/>
  <c r="AA563" i="5" s="1"/>
  <c r="AC563" i="5" s="1"/>
  <c r="F563" i="5" s="1"/>
  <c r="X563" i="5"/>
  <c r="U563" i="5"/>
  <c r="T563" i="5"/>
  <c r="Z561" i="5"/>
  <c r="AA561" i="5" s="1"/>
  <c r="AC561" i="5" s="1"/>
  <c r="F561" i="5" s="1"/>
  <c r="X561" i="5"/>
  <c r="T561" i="5"/>
  <c r="Z560" i="5"/>
  <c r="AA560" i="5" s="1"/>
  <c r="AC560" i="5" s="1"/>
  <c r="F560" i="5" s="1"/>
  <c r="X560" i="5"/>
  <c r="T560" i="5"/>
  <c r="Z559" i="5"/>
  <c r="X559" i="5"/>
  <c r="AA559" i="5" s="1"/>
  <c r="AC559" i="5" s="1"/>
  <c r="F559" i="5" s="1"/>
  <c r="T559" i="5"/>
  <c r="Z558" i="5"/>
  <c r="V558" i="5"/>
  <c r="X558" i="5" s="1"/>
  <c r="T558" i="5"/>
  <c r="AA557" i="5"/>
  <c r="AC557" i="5" s="1"/>
  <c r="F557" i="5" s="1"/>
  <c r="Z557" i="5"/>
  <c r="X557" i="5"/>
  <c r="T557" i="5"/>
  <c r="Z556" i="5"/>
  <c r="X556" i="5"/>
  <c r="T556" i="5"/>
  <c r="Z555" i="5"/>
  <c r="AA555" i="5" s="1"/>
  <c r="AC555" i="5" s="1"/>
  <c r="F555" i="5" s="1"/>
  <c r="X555" i="5"/>
  <c r="T555" i="5"/>
  <c r="Z553" i="5"/>
  <c r="AA553" i="5" s="1"/>
  <c r="AC553" i="5" s="1"/>
  <c r="F553" i="5" s="1"/>
  <c r="X553" i="5"/>
  <c r="T553" i="5"/>
  <c r="Z552" i="5"/>
  <c r="X552" i="5"/>
  <c r="T552" i="5"/>
  <c r="Z551" i="5"/>
  <c r="AA551" i="5" s="1"/>
  <c r="AC551" i="5" s="1"/>
  <c r="F551" i="5" s="1"/>
  <c r="X551" i="5"/>
  <c r="T551" i="5"/>
  <c r="Z550" i="5"/>
  <c r="V550" i="5"/>
  <c r="X550" i="5" s="1"/>
  <c r="T550" i="5"/>
  <c r="AA549" i="5"/>
  <c r="AC549" i="5" s="1"/>
  <c r="F549" i="5" s="1"/>
  <c r="Z549" i="5"/>
  <c r="X549" i="5"/>
  <c r="T549" i="5"/>
  <c r="Z548" i="5"/>
  <c r="X548" i="5"/>
  <c r="T548" i="5"/>
  <c r="Z547" i="5"/>
  <c r="X547" i="5"/>
  <c r="AA547" i="5" s="1"/>
  <c r="AC547" i="5" s="1"/>
  <c r="F547" i="5" s="1"/>
  <c r="T547" i="5"/>
  <c r="Z545" i="5"/>
  <c r="X545" i="5"/>
  <c r="T545" i="5"/>
  <c r="Z544" i="5"/>
  <c r="X544" i="5"/>
  <c r="T544" i="5"/>
  <c r="Z543" i="5"/>
  <c r="X543" i="5"/>
  <c r="AA543" i="5" s="1"/>
  <c r="AC543" i="5" s="1"/>
  <c r="F543" i="5" s="1"/>
  <c r="T543" i="5"/>
  <c r="AA542" i="5"/>
  <c r="AC542" i="5" s="1"/>
  <c r="F542" i="5" s="1"/>
  <c r="Z542" i="5"/>
  <c r="V542" i="5"/>
  <c r="X542" i="5" s="1"/>
  <c r="T542" i="5"/>
  <c r="Z541" i="5"/>
  <c r="AA541" i="5" s="1"/>
  <c r="AC541" i="5" s="1"/>
  <c r="F541" i="5" s="1"/>
  <c r="X541" i="5"/>
  <c r="T541" i="5"/>
  <c r="Z540" i="5"/>
  <c r="X540" i="5"/>
  <c r="T540" i="5"/>
  <c r="Z539" i="5"/>
  <c r="X539" i="5"/>
  <c r="AA539" i="5" s="1"/>
  <c r="AC539" i="5" s="1"/>
  <c r="F539" i="5" s="1"/>
  <c r="T539" i="5"/>
  <c r="Z537" i="5"/>
  <c r="X537" i="5"/>
  <c r="AA537" i="5" s="1"/>
  <c r="AC537" i="5" s="1"/>
  <c r="F537" i="5" s="1"/>
  <c r="T537" i="5"/>
  <c r="Z536" i="5"/>
  <c r="AA536" i="5" s="1"/>
  <c r="AC536" i="5" s="1"/>
  <c r="F536" i="5" s="1"/>
  <c r="X536" i="5"/>
  <c r="T536" i="5"/>
  <c r="Z535" i="5"/>
  <c r="X535" i="5"/>
  <c r="T535" i="5"/>
  <c r="Z534" i="5"/>
  <c r="V534" i="5"/>
  <c r="X534" i="5" s="1"/>
  <c r="AA534" i="5" s="1"/>
  <c r="AC534" i="5" s="1"/>
  <c r="F534" i="5" s="1"/>
  <c r="T534" i="5"/>
  <c r="Z533" i="5"/>
  <c r="AA533" i="5" s="1"/>
  <c r="AC533" i="5" s="1"/>
  <c r="F533" i="5" s="1"/>
  <c r="X533" i="5"/>
  <c r="T533" i="5"/>
  <c r="Z532" i="5"/>
  <c r="AA532" i="5" s="1"/>
  <c r="AC532" i="5" s="1"/>
  <c r="F532" i="5" s="1"/>
  <c r="X532" i="5"/>
  <c r="T532" i="5"/>
  <c r="Z531" i="5"/>
  <c r="X531" i="5"/>
  <c r="T531" i="5"/>
  <c r="X529" i="5"/>
  <c r="U529" i="5"/>
  <c r="Z529" i="5" s="1"/>
  <c r="T529" i="5"/>
  <c r="X528" i="5"/>
  <c r="U528" i="5"/>
  <c r="Z528" i="5" s="1"/>
  <c r="AA528" i="5" s="1"/>
  <c r="AC528" i="5" s="1"/>
  <c r="F528" i="5" s="1"/>
  <c r="T528" i="5"/>
  <c r="X527" i="5"/>
  <c r="U527" i="5"/>
  <c r="Z527" i="5" s="1"/>
  <c r="AA527" i="5" s="1"/>
  <c r="AC527" i="5" s="1"/>
  <c r="F527" i="5" s="1"/>
  <c r="T527" i="5"/>
  <c r="V526" i="5"/>
  <c r="X526" i="5" s="1"/>
  <c r="U526" i="5"/>
  <c r="Z526" i="5" s="1"/>
  <c r="T526" i="5"/>
  <c r="Z525" i="5"/>
  <c r="X525" i="5"/>
  <c r="U525" i="5"/>
  <c r="T525" i="5"/>
  <c r="Z524" i="5"/>
  <c r="X524" i="5"/>
  <c r="U524" i="5"/>
  <c r="T524" i="5"/>
  <c r="X523" i="5"/>
  <c r="U523" i="5"/>
  <c r="Z523" i="5" s="1"/>
  <c r="T523" i="5"/>
  <c r="Z521" i="5"/>
  <c r="AA521" i="5" s="1"/>
  <c r="AC521" i="5" s="1"/>
  <c r="F521" i="5" s="1"/>
  <c r="X521" i="5"/>
  <c r="T521" i="5"/>
  <c r="AA520" i="5"/>
  <c r="AC520" i="5" s="1"/>
  <c r="F520" i="5" s="1"/>
  <c r="Z520" i="5"/>
  <c r="X520" i="5"/>
  <c r="T520" i="5"/>
  <c r="Z519" i="5"/>
  <c r="AA519" i="5" s="1"/>
  <c r="AC519" i="5" s="1"/>
  <c r="F519" i="5" s="1"/>
  <c r="X519" i="5"/>
  <c r="T519" i="5"/>
  <c r="Z518" i="5"/>
  <c r="X518" i="5"/>
  <c r="V518" i="5"/>
  <c r="T518" i="5"/>
  <c r="Z517" i="5"/>
  <c r="X517" i="5"/>
  <c r="T517" i="5"/>
  <c r="Z516" i="5"/>
  <c r="AA516" i="5" s="1"/>
  <c r="AC516" i="5" s="1"/>
  <c r="F516" i="5" s="1"/>
  <c r="X516" i="5"/>
  <c r="T516" i="5"/>
  <c r="Z515" i="5"/>
  <c r="X515" i="5"/>
  <c r="T515" i="5"/>
  <c r="Z513" i="5"/>
  <c r="AA513" i="5" s="1"/>
  <c r="AC513" i="5" s="1"/>
  <c r="F513" i="5" s="1"/>
  <c r="X513" i="5"/>
  <c r="T513" i="5"/>
  <c r="Z512" i="5"/>
  <c r="X512" i="5"/>
  <c r="T512" i="5"/>
  <c r="Z511" i="5"/>
  <c r="AA511" i="5" s="1"/>
  <c r="AC511" i="5" s="1"/>
  <c r="F511" i="5" s="1"/>
  <c r="X511" i="5"/>
  <c r="T511" i="5"/>
  <c r="Z510" i="5"/>
  <c r="V510" i="5"/>
  <c r="X510" i="5" s="1"/>
  <c r="T510" i="5"/>
  <c r="Z509" i="5"/>
  <c r="X509" i="5"/>
  <c r="T509" i="5"/>
  <c r="Z508" i="5"/>
  <c r="X508" i="5"/>
  <c r="AA508" i="5" s="1"/>
  <c r="AC508" i="5" s="1"/>
  <c r="F508" i="5" s="1"/>
  <c r="T508" i="5"/>
  <c r="Z507" i="5"/>
  <c r="AA507" i="5" s="1"/>
  <c r="AC507" i="5" s="1"/>
  <c r="F507" i="5" s="1"/>
  <c r="X507" i="5"/>
  <c r="T507" i="5"/>
  <c r="Z505" i="5"/>
  <c r="X505" i="5"/>
  <c r="T505" i="5"/>
  <c r="Z504" i="5"/>
  <c r="X504" i="5"/>
  <c r="T504" i="5"/>
  <c r="Z503" i="5"/>
  <c r="AA503" i="5" s="1"/>
  <c r="AC503" i="5" s="1"/>
  <c r="F503" i="5" s="1"/>
  <c r="X503" i="5"/>
  <c r="T503" i="5"/>
  <c r="Z502" i="5"/>
  <c r="X502" i="5"/>
  <c r="V502" i="5"/>
  <c r="T502" i="5"/>
  <c r="Z501" i="5"/>
  <c r="X501" i="5"/>
  <c r="T501" i="5"/>
  <c r="Z500" i="5"/>
  <c r="AA500" i="5" s="1"/>
  <c r="AC500" i="5" s="1"/>
  <c r="F500" i="5" s="1"/>
  <c r="X500" i="5"/>
  <c r="T500" i="5"/>
  <c r="Z499" i="5"/>
  <c r="AA499" i="5" s="1"/>
  <c r="AC499" i="5" s="1"/>
  <c r="F499" i="5" s="1"/>
  <c r="X499" i="5"/>
  <c r="T499" i="5"/>
  <c r="Z497" i="5"/>
  <c r="AA497" i="5" s="1"/>
  <c r="AC497" i="5" s="1"/>
  <c r="F497" i="5" s="1"/>
  <c r="X497" i="5"/>
  <c r="T497" i="5"/>
  <c r="AA496" i="5"/>
  <c r="AC496" i="5" s="1"/>
  <c r="F496" i="5" s="1"/>
  <c r="Z496" i="5"/>
  <c r="X496" i="5"/>
  <c r="T496" i="5"/>
  <c r="Z495" i="5"/>
  <c r="X495" i="5"/>
  <c r="T495" i="5"/>
  <c r="AA494" i="5"/>
  <c r="AC494" i="5" s="1"/>
  <c r="F494" i="5" s="1"/>
  <c r="Z494" i="5"/>
  <c r="V494" i="5"/>
  <c r="X494" i="5" s="1"/>
  <c r="T494" i="5"/>
  <c r="Z493" i="5"/>
  <c r="X493" i="5"/>
  <c r="T493" i="5"/>
  <c r="Z492" i="5"/>
  <c r="AA492" i="5" s="1"/>
  <c r="AC492" i="5" s="1"/>
  <c r="F492" i="5" s="1"/>
  <c r="X492" i="5"/>
  <c r="T492" i="5"/>
  <c r="Z491" i="5"/>
  <c r="X491" i="5"/>
  <c r="T491" i="5"/>
  <c r="X488" i="5"/>
  <c r="U488" i="5"/>
  <c r="Z488" i="5" s="1"/>
  <c r="AA488" i="5" s="1"/>
  <c r="AC488" i="5" s="1"/>
  <c r="F488" i="5" s="1"/>
  <c r="T488" i="5"/>
  <c r="X487" i="5"/>
  <c r="U487" i="5"/>
  <c r="Z487" i="5" s="1"/>
  <c r="T487" i="5"/>
  <c r="X486" i="5"/>
  <c r="U486" i="5"/>
  <c r="Z486" i="5" s="1"/>
  <c r="AA486" i="5" s="1"/>
  <c r="AC486" i="5" s="1"/>
  <c r="F486" i="5" s="1"/>
  <c r="T486" i="5"/>
  <c r="X485" i="5"/>
  <c r="V485" i="5"/>
  <c r="U485" i="5"/>
  <c r="Z485" i="5" s="1"/>
  <c r="T485" i="5"/>
  <c r="X484" i="5"/>
  <c r="U484" i="5"/>
  <c r="Z484" i="5" s="1"/>
  <c r="T484" i="5"/>
  <c r="X483" i="5"/>
  <c r="U483" i="5"/>
  <c r="Z483" i="5" s="1"/>
  <c r="T483" i="5"/>
  <c r="Z482" i="5"/>
  <c r="AA482" i="5" s="1"/>
  <c r="AC482" i="5" s="1"/>
  <c r="F482" i="5" s="1"/>
  <c r="X482" i="5"/>
  <c r="U482" i="5"/>
  <c r="T482" i="5"/>
  <c r="Z480" i="5"/>
  <c r="X480" i="5"/>
  <c r="T480" i="5"/>
  <c r="Z479" i="5"/>
  <c r="AA479" i="5" s="1"/>
  <c r="AC479" i="5" s="1"/>
  <c r="F479" i="5" s="1"/>
  <c r="X479" i="5"/>
  <c r="T479" i="5"/>
  <c r="Z478" i="5"/>
  <c r="X478" i="5"/>
  <c r="T478" i="5"/>
  <c r="Z477" i="5"/>
  <c r="V477" i="5"/>
  <c r="X477" i="5" s="1"/>
  <c r="T477" i="5"/>
  <c r="Z476" i="5"/>
  <c r="X476" i="5"/>
  <c r="T476" i="5"/>
  <c r="Z475" i="5"/>
  <c r="X475" i="5"/>
  <c r="T475" i="5"/>
  <c r="AA474" i="5"/>
  <c r="AC474" i="5" s="1"/>
  <c r="F474" i="5" s="1"/>
  <c r="Z474" i="5"/>
  <c r="X474" i="5"/>
  <c r="T474" i="5"/>
  <c r="AA472" i="5"/>
  <c r="AC472" i="5" s="1"/>
  <c r="F472" i="5" s="1"/>
  <c r="Z472" i="5"/>
  <c r="X472" i="5"/>
  <c r="T472" i="5"/>
  <c r="Z471" i="5"/>
  <c r="AA471" i="5" s="1"/>
  <c r="AC471" i="5" s="1"/>
  <c r="F471" i="5" s="1"/>
  <c r="X471" i="5"/>
  <c r="T471" i="5"/>
  <c r="Z470" i="5"/>
  <c r="AA470" i="5" s="1"/>
  <c r="AC470" i="5" s="1"/>
  <c r="F470" i="5" s="1"/>
  <c r="X470" i="5"/>
  <c r="T470" i="5"/>
  <c r="Z469" i="5"/>
  <c r="V469" i="5"/>
  <c r="X469" i="5" s="1"/>
  <c r="AA469" i="5" s="1"/>
  <c r="AC469" i="5" s="1"/>
  <c r="F469" i="5" s="1"/>
  <c r="T469" i="5"/>
  <c r="Z468" i="5"/>
  <c r="X468" i="5"/>
  <c r="T468" i="5"/>
  <c r="Z467" i="5"/>
  <c r="AA467" i="5" s="1"/>
  <c r="AC467" i="5" s="1"/>
  <c r="F467" i="5" s="1"/>
  <c r="X467" i="5"/>
  <c r="T467" i="5"/>
  <c r="Z466" i="5"/>
  <c r="AA466" i="5" s="1"/>
  <c r="AC466" i="5" s="1"/>
  <c r="F466" i="5" s="1"/>
  <c r="X466" i="5"/>
  <c r="T466" i="5"/>
  <c r="Z464" i="5"/>
  <c r="X464" i="5"/>
  <c r="T464" i="5"/>
  <c r="Z463" i="5"/>
  <c r="AA463" i="5" s="1"/>
  <c r="AC463" i="5" s="1"/>
  <c r="F463" i="5" s="1"/>
  <c r="X463" i="5"/>
  <c r="T463" i="5"/>
  <c r="Z462" i="5"/>
  <c r="X462" i="5"/>
  <c r="T462" i="5"/>
  <c r="Z461" i="5"/>
  <c r="V461" i="5"/>
  <c r="X461" i="5" s="1"/>
  <c r="T461" i="5"/>
  <c r="Z460" i="5"/>
  <c r="X460" i="5"/>
  <c r="T460" i="5"/>
  <c r="Z459" i="5"/>
  <c r="X459" i="5"/>
  <c r="T459" i="5"/>
  <c r="AA458" i="5"/>
  <c r="AC458" i="5" s="1"/>
  <c r="F458" i="5" s="1"/>
  <c r="Z458" i="5"/>
  <c r="X458" i="5"/>
  <c r="T458" i="5"/>
  <c r="Z456" i="5"/>
  <c r="AA456" i="5" s="1"/>
  <c r="AC456" i="5" s="1"/>
  <c r="F456" i="5" s="1"/>
  <c r="X456" i="5"/>
  <c r="T456" i="5"/>
  <c r="Z455" i="5"/>
  <c r="AA455" i="5" s="1"/>
  <c r="AC455" i="5" s="1"/>
  <c r="F455" i="5" s="1"/>
  <c r="X455" i="5"/>
  <c r="T455" i="5"/>
  <c r="Z454" i="5"/>
  <c r="X454" i="5"/>
  <c r="AA454" i="5" s="1"/>
  <c r="AC454" i="5" s="1"/>
  <c r="F454" i="5" s="1"/>
  <c r="T454" i="5"/>
  <c r="Z453" i="5"/>
  <c r="AA453" i="5" s="1"/>
  <c r="AC453" i="5" s="1"/>
  <c r="F453" i="5" s="1"/>
  <c r="X453" i="5"/>
  <c r="V453" i="5"/>
  <c r="T453" i="5"/>
  <c r="Z452" i="5"/>
  <c r="X452" i="5"/>
  <c r="T452" i="5"/>
  <c r="Z451" i="5"/>
  <c r="X451" i="5"/>
  <c r="T451" i="5"/>
  <c r="Z450" i="5"/>
  <c r="X450" i="5"/>
  <c r="T450" i="5"/>
  <c r="X448" i="5"/>
  <c r="U448" i="5"/>
  <c r="Z448" i="5" s="1"/>
  <c r="T448" i="5"/>
  <c r="X447" i="5"/>
  <c r="U447" i="5"/>
  <c r="Z447" i="5" s="1"/>
  <c r="AA447" i="5" s="1"/>
  <c r="AC447" i="5" s="1"/>
  <c r="F447" i="5" s="1"/>
  <c r="T447" i="5"/>
  <c r="X446" i="5"/>
  <c r="U446" i="5"/>
  <c r="Z446" i="5" s="1"/>
  <c r="T446" i="5"/>
  <c r="V445" i="5"/>
  <c r="X445" i="5" s="1"/>
  <c r="U445" i="5"/>
  <c r="Z445" i="5" s="1"/>
  <c r="AA445" i="5" s="1"/>
  <c r="AC445" i="5" s="1"/>
  <c r="F445" i="5" s="1"/>
  <c r="T445" i="5"/>
  <c r="X444" i="5"/>
  <c r="U444" i="5"/>
  <c r="Z444" i="5" s="1"/>
  <c r="T444" i="5"/>
  <c r="X443" i="5"/>
  <c r="U443" i="5"/>
  <c r="Z443" i="5" s="1"/>
  <c r="AA443" i="5" s="1"/>
  <c r="AC443" i="5" s="1"/>
  <c r="F443" i="5" s="1"/>
  <c r="T443" i="5"/>
  <c r="X442" i="5"/>
  <c r="U442" i="5"/>
  <c r="Z442" i="5" s="1"/>
  <c r="T442" i="5"/>
  <c r="Z440" i="5"/>
  <c r="AA440" i="5" s="1"/>
  <c r="AC440" i="5" s="1"/>
  <c r="F440" i="5" s="1"/>
  <c r="X440" i="5"/>
  <c r="T440" i="5"/>
  <c r="Z439" i="5"/>
  <c r="AA439" i="5" s="1"/>
  <c r="AC439" i="5" s="1"/>
  <c r="F439" i="5" s="1"/>
  <c r="X439" i="5"/>
  <c r="T439" i="5"/>
  <c r="AA438" i="5"/>
  <c r="AC438" i="5" s="1"/>
  <c r="F438" i="5" s="1"/>
  <c r="Z438" i="5"/>
  <c r="X438" i="5"/>
  <c r="T438" i="5"/>
  <c r="Z437" i="5"/>
  <c r="V437" i="5"/>
  <c r="X437" i="5" s="1"/>
  <c r="AA437" i="5" s="1"/>
  <c r="AC437" i="5" s="1"/>
  <c r="F437" i="5" s="1"/>
  <c r="T437" i="5"/>
  <c r="Z436" i="5"/>
  <c r="AA436" i="5" s="1"/>
  <c r="AC436" i="5" s="1"/>
  <c r="F436" i="5" s="1"/>
  <c r="X436" i="5"/>
  <c r="T436" i="5"/>
  <c r="Z435" i="5"/>
  <c r="X435" i="5"/>
  <c r="T435" i="5"/>
  <c r="Z434" i="5"/>
  <c r="X434" i="5"/>
  <c r="AA434" i="5" s="1"/>
  <c r="AC434" i="5" s="1"/>
  <c r="F434" i="5" s="1"/>
  <c r="T434" i="5"/>
  <c r="Z432" i="5"/>
  <c r="AA432" i="5" s="1"/>
  <c r="AC432" i="5" s="1"/>
  <c r="F432" i="5" s="1"/>
  <c r="X432" i="5"/>
  <c r="T432" i="5"/>
  <c r="Z431" i="5"/>
  <c r="AA431" i="5" s="1"/>
  <c r="AC431" i="5" s="1"/>
  <c r="F431" i="5" s="1"/>
  <c r="X431" i="5"/>
  <c r="T431" i="5"/>
  <c r="AA430" i="5"/>
  <c r="AC430" i="5" s="1"/>
  <c r="F430" i="5" s="1"/>
  <c r="Z430" i="5"/>
  <c r="X430" i="5"/>
  <c r="T430" i="5"/>
  <c r="Z429" i="5"/>
  <c r="V429" i="5"/>
  <c r="X429" i="5" s="1"/>
  <c r="T429" i="5"/>
  <c r="Z428" i="5"/>
  <c r="AA428" i="5" s="1"/>
  <c r="AC428" i="5" s="1"/>
  <c r="X428" i="5"/>
  <c r="T428" i="5"/>
  <c r="F428" i="5"/>
  <c r="Z427" i="5"/>
  <c r="X427" i="5"/>
  <c r="T427" i="5"/>
  <c r="Z426" i="5"/>
  <c r="X426" i="5"/>
  <c r="T426" i="5"/>
  <c r="Z424" i="5"/>
  <c r="X424" i="5"/>
  <c r="T424" i="5"/>
  <c r="AA423" i="5"/>
  <c r="AC423" i="5" s="1"/>
  <c r="F423" i="5" s="1"/>
  <c r="Z423" i="5"/>
  <c r="X423" i="5"/>
  <c r="T423" i="5"/>
  <c r="AA422" i="5"/>
  <c r="AC422" i="5" s="1"/>
  <c r="F422" i="5" s="1"/>
  <c r="Z422" i="5"/>
  <c r="X422" i="5"/>
  <c r="T422" i="5"/>
  <c r="Z421" i="5"/>
  <c r="V421" i="5"/>
  <c r="X421" i="5" s="1"/>
  <c r="T421" i="5"/>
  <c r="AA420" i="5"/>
  <c r="AC420" i="5" s="1"/>
  <c r="F420" i="5" s="1"/>
  <c r="Z420" i="5"/>
  <c r="X420" i="5"/>
  <c r="T420" i="5"/>
  <c r="Z419" i="5"/>
  <c r="X419" i="5"/>
  <c r="T419" i="5"/>
  <c r="Z418" i="5"/>
  <c r="X418" i="5"/>
  <c r="AA418" i="5" s="1"/>
  <c r="AC418" i="5" s="1"/>
  <c r="F418" i="5" s="1"/>
  <c r="T418" i="5"/>
  <c r="Z416" i="5"/>
  <c r="AA416" i="5" s="1"/>
  <c r="AC416" i="5" s="1"/>
  <c r="F416" i="5" s="1"/>
  <c r="X416" i="5"/>
  <c r="T416" i="5"/>
  <c r="AA415" i="5"/>
  <c r="AC415" i="5" s="1"/>
  <c r="F415" i="5" s="1"/>
  <c r="Z415" i="5"/>
  <c r="X415" i="5"/>
  <c r="T415" i="5"/>
  <c r="Z414" i="5"/>
  <c r="AA414" i="5" s="1"/>
  <c r="AC414" i="5" s="1"/>
  <c r="F414" i="5" s="1"/>
  <c r="X414" i="5"/>
  <c r="T414" i="5"/>
  <c r="Z413" i="5"/>
  <c r="X413" i="5"/>
  <c r="V413" i="5"/>
  <c r="T413" i="5"/>
  <c r="Z412" i="5"/>
  <c r="X412" i="5"/>
  <c r="T412" i="5"/>
  <c r="Z411" i="5"/>
  <c r="AA411" i="5" s="1"/>
  <c r="AC411" i="5" s="1"/>
  <c r="F411" i="5" s="1"/>
  <c r="X411" i="5"/>
  <c r="T411" i="5"/>
  <c r="Z410" i="5"/>
  <c r="X410" i="5"/>
  <c r="T410" i="5"/>
  <c r="AC408" i="5"/>
  <c r="F408" i="5" s="1"/>
  <c r="Z408" i="5"/>
  <c r="AA408" i="5" s="1"/>
  <c r="X408" i="5"/>
  <c r="U408" i="5"/>
  <c r="T408" i="5"/>
  <c r="X407" i="5"/>
  <c r="U407" i="5"/>
  <c r="Z407" i="5" s="1"/>
  <c r="AA407" i="5" s="1"/>
  <c r="AC407" i="5" s="1"/>
  <c r="F407" i="5" s="1"/>
  <c r="T407" i="5"/>
  <c r="X406" i="5"/>
  <c r="U406" i="5"/>
  <c r="Z406" i="5" s="1"/>
  <c r="T406" i="5"/>
  <c r="V405" i="5"/>
  <c r="X405" i="5" s="1"/>
  <c r="U405" i="5"/>
  <c r="Z405" i="5" s="1"/>
  <c r="T405" i="5"/>
  <c r="Z404" i="5"/>
  <c r="AA404" i="5" s="1"/>
  <c r="AC404" i="5" s="1"/>
  <c r="F404" i="5" s="1"/>
  <c r="X404" i="5"/>
  <c r="U404" i="5"/>
  <c r="T404" i="5"/>
  <c r="X403" i="5"/>
  <c r="U403" i="5"/>
  <c r="Z403" i="5" s="1"/>
  <c r="T403" i="5"/>
  <c r="X402" i="5"/>
  <c r="U402" i="5"/>
  <c r="Z402" i="5" s="1"/>
  <c r="AA402" i="5" s="1"/>
  <c r="AC402" i="5" s="1"/>
  <c r="F402" i="5" s="1"/>
  <c r="T402" i="5"/>
  <c r="Z400" i="5"/>
  <c r="AA400" i="5" s="1"/>
  <c r="AC400" i="5" s="1"/>
  <c r="F400" i="5" s="1"/>
  <c r="X400" i="5"/>
  <c r="T400" i="5"/>
  <c r="Z399" i="5"/>
  <c r="X399" i="5"/>
  <c r="T399" i="5"/>
  <c r="Z398" i="5"/>
  <c r="X398" i="5"/>
  <c r="AA398" i="5" s="1"/>
  <c r="AC398" i="5" s="1"/>
  <c r="F398" i="5" s="1"/>
  <c r="T398" i="5"/>
  <c r="Z397" i="5"/>
  <c r="V397" i="5"/>
  <c r="X397" i="5" s="1"/>
  <c r="T397" i="5"/>
  <c r="Z396" i="5"/>
  <c r="AA396" i="5" s="1"/>
  <c r="AC396" i="5" s="1"/>
  <c r="F396" i="5" s="1"/>
  <c r="X396" i="5"/>
  <c r="T396" i="5"/>
  <c r="Z395" i="5"/>
  <c r="AA395" i="5" s="1"/>
  <c r="AC395" i="5" s="1"/>
  <c r="F395" i="5" s="1"/>
  <c r="X395" i="5"/>
  <c r="T395" i="5"/>
  <c r="Z394" i="5"/>
  <c r="AA394" i="5" s="1"/>
  <c r="AC394" i="5" s="1"/>
  <c r="F394" i="5" s="1"/>
  <c r="X394" i="5"/>
  <c r="T394" i="5"/>
  <c r="Z392" i="5"/>
  <c r="X392" i="5"/>
  <c r="T392" i="5"/>
  <c r="Z391" i="5"/>
  <c r="X391" i="5"/>
  <c r="T391" i="5"/>
  <c r="Z390" i="5"/>
  <c r="AA390" i="5" s="1"/>
  <c r="AC390" i="5" s="1"/>
  <c r="F390" i="5" s="1"/>
  <c r="X390" i="5"/>
  <c r="T390" i="5"/>
  <c r="Z389" i="5"/>
  <c r="X389" i="5"/>
  <c r="V389" i="5"/>
  <c r="T389" i="5"/>
  <c r="Z388" i="5"/>
  <c r="X388" i="5"/>
  <c r="T388" i="5"/>
  <c r="Z387" i="5"/>
  <c r="X387" i="5"/>
  <c r="T387" i="5"/>
  <c r="AA386" i="5"/>
  <c r="AC386" i="5" s="1"/>
  <c r="F386" i="5" s="1"/>
  <c r="Z386" i="5"/>
  <c r="X386" i="5"/>
  <c r="T386" i="5"/>
  <c r="Z384" i="5"/>
  <c r="X384" i="5"/>
  <c r="T384" i="5"/>
  <c r="AC383" i="5"/>
  <c r="F383" i="5" s="1"/>
  <c r="Z383" i="5"/>
  <c r="X383" i="5"/>
  <c r="AA383" i="5" s="1"/>
  <c r="T383" i="5"/>
  <c r="AA382" i="5"/>
  <c r="AC382" i="5" s="1"/>
  <c r="F382" i="5" s="1"/>
  <c r="Z382" i="5"/>
  <c r="X382" i="5"/>
  <c r="T382" i="5"/>
  <c r="Z381" i="5"/>
  <c r="X381" i="5"/>
  <c r="V381" i="5"/>
  <c r="T381" i="5"/>
  <c r="Z380" i="5"/>
  <c r="X380" i="5"/>
  <c r="T380" i="5"/>
  <c r="Z379" i="5"/>
  <c r="AA379" i="5" s="1"/>
  <c r="AC379" i="5" s="1"/>
  <c r="F379" i="5" s="1"/>
  <c r="X379" i="5"/>
  <c r="T379" i="5"/>
  <c r="Z378" i="5"/>
  <c r="X378" i="5"/>
  <c r="T378" i="5"/>
  <c r="Z376" i="5"/>
  <c r="AA376" i="5" s="1"/>
  <c r="AC376" i="5" s="1"/>
  <c r="F376" i="5" s="1"/>
  <c r="X376" i="5"/>
  <c r="T376" i="5"/>
  <c r="Z375" i="5"/>
  <c r="X375" i="5"/>
  <c r="AA375" i="5" s="1"/>
  <c r="AC375" i="5" s="1"/>
  <c r="F375" i="5" s="1"/>
  <c r="T375" i="5"/>
  <c r="Z374" i="5"/>
  <c r="AA374" i="5" s="1"/>
  <c r="AC374" i="5" s="1"/>
  <c r="F374" i="5" s="1"/>
  <c r="X374" i="5"/>
  <c r="T374" i="5"/>
  <c r="Z373" i="5"/>
  <c r="X373" i="5"/>
  <c r="V373" i="5"/>
  <c r="T373" i="5"/>
  <c r="Z372" i="5"/>
  <c r="X372" i="5"/>
  <c r="T372" i="5"/>
  <c r="Z371" i="5"/>
  <c r="X371" i="5"/>
  <c r="T371" i="5"/>
  <c r="Z370" i="5"/>
  <c r="X370" i="5"/>
  <c r="AA370" i="5" s="1"/>
  <c r="AC370" i="5" s="1"/>
  <c r="F370" i="5" s="1"/>
  <c r="T370" i="5"/>
  <c r="X367" i="5"/>
  <c r="U367" i="5"/>
  <c r="Z367" i="5" s="1"/>
  <c r="T367" i="5"/>
  <c r="X366" i="5"/>
  <c r="U366" i="5"/>
  <c r="Z366" i="5" s="1"/>
  <c r="AA366" i="5" s="1"/>
  <c r="AC366" i="5" s="1"/>
  <c r="F366" i="5" s="1"/>
  <c r="T366" i="5"/>
  <c r="X365" i="5"/>
  <c r="U365" i="5"/>
  <c r="Z365" i="5" s="1"/>
  <c r="AA365" i="5" s="1"/>
  <c r="AC365" i="5" s="1"/>
  <c r="F365" i="5" s="1"/>
  <c r="T365" i="5"/>
  <c r="V364" i="5"/>
  <c r="X364" i="5" s="1"/>
  <c r="U364" i="5"/>
  <c r="Z364" i="5" s="1"/>
  <c r="AA364" i="5" s="1"/>
  <c r="AC364" i="5" s="1"/>
  <c r="T364" i="5"/>
  <c r="F364" i="5"/>
  <c r="X363" i="5"/>
  <c r="U363" i="5"/>
  <c r="Z363" i="5" s="1"/>
  <c r="AA363" i="5" s="1"/>
  <c r="AC363" i="5" s="1"/>
  <c r="F363" i="5" s="1"/>
  <c r="T363" i="5"/>
  <c r="X362" i="5"/>
  <c r="U362" i="5"/>
  <c r="Z362" i="5" s="1"/>
  <c r="AA362" i="5" s="1"/>
  <c r="AC362" i="5" s="1"/>
  <c r="F362" i="5" s="1"/>
  <c r="T362" i="5"/>
  <c r="X361" i="5"/>
  <c r="U361" i="5"/>
  <c r="Z361" i="5" s="1"/>
  <c r="AA361" i="5" s="1"/>
  <c r="AC361" i="5" s="1"/>
  <c r="F361" i="5" s="1"/>
  <c r="T361" i="5"/>
  <c r="Z359" i="5"/>
  <c r="X359" i="5"/>
  <c r="T359" i="5"/>
  <c r="Z358" i="5"/>
  <c r="X358" i="5"/>
  <c r="T358" i="5"/>
  <c r="Z357" i="5"/>
  <c r="X357" i="5"/>
  <c r="T357" i="5"/>
  <c r="Z356" i="5"/>
  <c r="V356" i="5"/>
  <c r="X356" i="5" s="1"/>
  <c r="T356" i="5"/>
  <c r="Z355" i="5"/>
  <c r="AA355" i="5" s="1"/>
  <c r="AC355" i="5" s="1"/>
  <c r="F355" i="5" s="1"/>
  <c r="X355" i="5"/>
  <c r="T355" i="5"/>
  <c r="Z354" i="5"/>
  <c r="X354" i="5"/>
  <c r="T354" i="5"/>
  <c r="Z353" i="5"/>
  <c r="X353" i="5"/>
  <c r="AA353" i="5" s="1"/>
  <c r="AC353" i="5" s="1"/>
  <c r="F353" i="5" s="1"/>
  <c r="T353" i="5"/>
  <c r="Z351" i="5"/>
  <c r="AA351" i="5" s="1"/>
  <c r="AC351" i="5" s="1"/>
  <c r="F351" i="5" s="1"/>
  <c r="X351" i="5"/>
  <c r="T351" i="5"/>
  <c r="R351" i="5" s="1"/>
  <c r="E351" i="5"/>
  <c r="P351" i="5" s="1"/>
  <c r="Z350" i="5"/>
  <c r="X350" i="5"/>
  <c r="T350" i="5"/>
  <c r="R350" i="5" s="1"/>
  <c r="E350" i="5"/>
  <c r="AA349" i="5"/>
  <c r="AC349" i="5" s="1"/>
  <c r="F349" i="5" s="1"/>
  <c r="G349" i="5" s="1"/>
  <c r="Z349" i="5"/>
  <c r="X349" i="5"/>
  <c r="T349" i="5"/>
  <c r="R349" i="5"/>
  <c r="P349" i="5"/>
  <c r="E349" i="5"/>
  <c r="Z348" i="5"/>
  <c r="V348" i="5"/>
  <c r="X348" i="5" s="1"/>
  <c r="AA348" i="5" s="1"/>
  <c r="AC348" i="5" s="1"/>
  <c r="F348" i="5" s="1"/>
  <c r="T348" i="5"/>
  <c r="R348" i="5" s="1"/>
  <c r="E348" i="5"/>
  <c r="P348" i="5" s="1"/>
  <c r="Z347" i="5"/>
  <c r="AA347" i="5" s="1"/>
  <c r="AC347" i="5" s="1"/>
  <c r="F347" i="5" s="1"/>
  <c r="X347" i="5"/>
  <c r="T347" i="5"/>
  <c r="R347" i="5" s="1"/>
  <c r="E347" i="5"/>
  <c r="Z346" i="5"/>
  <c r="X346" i="5"/>
  <c r="AA346" i="5" s="1"/>
  <c r="AC346" i="5" s="1"/>
  <c r="F346" i="5" s="1"/>
  <c r="G346" i="5" s="1"/>
  <c r="T346" i="5"/>
  <c r="R346" i="5" s="1"/>
  <c r="E346" i="5"/>
  <c r="P346" i="5" s="1"/>
  <c r="Z345" i="5"/>
  <c r="X345" i="5"/>
  <c r="AA345" i="5" s="1"/>
  <c r="AC345" i="5" s="1"/>
  <c r="F345" i="5" s="1"/>
  <c r="T345" i="5"/>
  <c r="R345" i="5" s="1"/>
  <c r="E345" i="5"/>
  <c r="P345" i="5" s="1"/>
  <c r="Z343" i="5"/>
  <c r="X343" i="5"/>
  <c r="T343" i="5"/>
  <c r="Z342" i="5"/>
  <c r="AA342" i="5" s="1"/>
  <c r="AC342" i="5" s="1"/>
  <c r="F342" i="5" s="1"/>
  <c r="X342" i="5"/>
  <c r="T342" i="5"/>
  <c r="AA341" i="5"/>
  <c r="AC341" i="5" s="1"/>
  <c r="F341" i="5" s="1"/>
  <c r="Z341" i="5"/>
  <c r="X341" i="5"/>
  <c r="T341" i="5"/>
  <c r="Z340" i="5"/>
  <c r="X340" i="5"/>
  <c r="AA340" i="5" s="1"/>
  <c r="AC340" i="5" s="1"/>
  <c r="F340" i="5" s="1"/>
  <c r="V340" i="5"/>
  <c r="T340" i="5"/>
  <c r="Z339" i="5"/>
  <c r="AA339" i="5" s="1"/>
  <c r="AC339" i="5" s="1"/>
  <c r="F339" i="5" s="1"/>
  <c r="X339" i="5"/>
  <c r="T339" i="5"/>
  <c r="Z338" i="5"/>
  <c r="X338" i="5"/>
  <c r="T338" i="5"/>
  <c r="Z337" i="5"/>
  <c r="X337" i="5"/>
  <c r="AA337" i="5" s="1"/>
  <c r="AC337" i="5" s="1"/>
  <c r="T337" i="5"/>
  <c r="F337" i="5"/>
  <c r="E337" i="5"/>
  <c r="P337" i="5" s="1"/>
  <c r="Z335" i="5"/>
  <c r="X335" i="5"/>
  <c r="AA335" i="5" s="1"/>
  <c r="AC335" i="5" s="1"/>
  <c r="F335" i="5" s="1"/>
  <c r="T335" i="5"/>
  <c r="Z334" i="5"/>
  <c r="AA334" i="5" s="1"/>
  <c r="AC334" i="5" s="1"/>
  <c r="F334" i="5" s="1"/>
  <c r="X334" i="5"/>
  <c r="T334" i="5"/>
  <c r="Z333" i="5"/>
  <c r="X333" i="5"/>
  <c r="T333" i="5"/>
  <c r="Z332" i="5"/>
  <c r="V332" i="5"/>
  <c r="X332" i="5" s="1"/>
  <c r="AA332" i="5" s="1"/>
  <c r="AC332" i="5" s="1"/>
  <c r="F332" i="5" s="1"/>
  <c r="T332" i="5"/>
  <c r="Z331" i="5"/>
  <c r="X331" i="5"/>
  <c r="T331" i="5"/>
  <c r="Z330" i="5"/>
  <c r="AA330" i="5" s="1"/>
  <c r="AC330" i="5" s="1"/>
  <c r="F330" i="5" s="1"/>
  <c r="X330" i="5"/>
  <c r="T330" i="5"/>
  <c r="Z329" i="5"/>
  <c r="X329" i="5"/>
  <c r="T329" i="5"/>
  <c r="P329" i="5"/>
  <c r="E329" i="5"/>
  <c r="Z327" i="5"/>
  <c r="AA327" i="5" s="1"/>
  <c r="AC327" i="5" s="1"/>
  <c r="F327" i="5" s="1"/>
  <c r="X327" i="5"/>
  <c r="U327" i="5"/>
  <c r="T327" i="5"/>
  <c r="X326" i="5"/>
  <c r="U326" i="5"/>
  <c r="Z326" i="5" s="1"/>
  <c r="AA326" i="5" s="1"/>
  <c r="AC326" i="5" s="1"/>
  <c r="F326" i="5" s="1"/>
  <c r="T326" i="5"/>
  <c r="Z325" i="5"/>
  <c r="X325" i="5"/>
  <c r="AA325" i="5" s="1"/>
  <c r="AC325" i="5" s="1"/>
  <c r="F325" i="5" s="1"/>
  <c r="U325" i="5"/>
  <c r="T325" i="5"/>
  <c r="V324" i="5"/>
  <c r="X324" i="5" s="1"/>
  <c r="U324" i="5"/>
  <c r="Z324" i="5" s="1"/>
  <c r="T324" i="5"/>
  <c r="X323" i="5"/>
  <c r="U323" i="5"/>
  <c r="Z323" i="5" s="1"/>
  <c r="T323" i="5"/>
  <c r="X322" i="5"/>
  <c r="U322" i="5"/>
  <c r="Z322" i="5" s="1"/>
  <c r="T322" i="5"/>
  <c r="AC321" i="5"/>
  <c r="F321" i="5" s="1"/>
  <c r="X321" i="5"/>
  <c r="U321" i="5"/>
  <c r="Z321" i="5" s="1"/>
  <c r="AA321" i="5" s="1"/>
  <c r="T321" i="5"/>
  <c r="Z319" i="5"/>
  <c r="AA319" i="5" s="1"/>
  <c r="AC319" i="5" s="1"/>
  <c r="F319" i="5" s="1"/>
  <c r="X319" i="5"/>
  <c r="T319" i="5"/>
  <c r="AA318" i="5"/>
  <c r="AC318" i="5" s="1"/>
  <c r="F318" i="5" s="1"/>
  <c r="Z318" i="5"/>
  <c r="X318" i="5"/>
  <c r="T318" i="5"/>
  <c r="Z317" i="5"/>
  <c r="AA317" i="5" s="1"/>
  <c r="AC317" i="5" s="1"/>
  <c r="F317" i="5" s="1"/>
  <c r="X317" i="5"/>
  <c r="T317" i="5"/>
  <c r="Z316" i="5"/>
  <c r="V316" i="5"/>
  <c r="X316" i="5" s="1"/>
  <c r="T316" i="5"/>
  <c r="Z315" i="5"/>
  <c r="AA315" i="5" s="1"/>
  <c r="AC315" i="5" s="1"/>
  <c r="F315" i="5" s="1"/>
  <c r="X315" i="5"/>
  <c r="T315" i="5"/>
  <c r="Z314" i="5"/>
  <c r="X314" i="5"/>
  <c r="AA314" i="5" s="1"/>
  <c r="AC314" i="5" s="1"/>
  <c r="F314" i="5" s="1"/>
  <c r="T314" i="5"/>
  <c r="Z313" i="5"/>
  <c r="AA313" i="5" s="1"/>
  <c r="AC313" i="5" s="1"/>
  <c r="F313" i="5" s="1"/>
  <c r="X313" i="5"/>
  <c r="T313" i="5"/>
  <c r="Z311" i="5"/>
  <c r="AA311" i="5" s="1"/>
  <c r="AC311" i="5" s="1"/>
  <c r="F311" i="5" s="1"/>
  <c r="G311" i="5" s="1"/>
  <c r="X311" i="5"/>
  <c r="T311" i="5"/>
  <c r="R311" i="5" s="1"/>
  <c r="P311" i="5"/>
  <c r="E311" i="5"/>
  <c r="Z310" i="5"/>
  <c r="X310" i="5"/>
  <c r="AA310" i="5" s="1"/>
  <c r="AC310" i="5" s="1"/>
  <c r="F310" i="5" s="1"/>
  <c r="G310" i="5" s="1"/>
  <c r="T310" i="5"/>
  <c r="R310" i="5"/>
  <c r="E310" i="5"/>
  <c r="P310" i="5" s="1"/>
  <c r="Z309" i="5"/>
  <c r="X309" i="5"/>
  <c r="T309" i="5"/>
  <c r="R309" i="5" s="1"/>
  <c r="E309" i="5"/>
  <c r="Z308" i="5"/>
  <c r="V308" i="5"/>
  <c r="X308" i="5" s="1"/>
  <c r="AA308" i="5" s="1"/>
  <c r="AC308" i="5" s="1"/>
  <c r="F308" i="5" s="1"/>
  <c r="T308" i="5"/>
  <c r="R308" i="5"/>
  <c r="E308" i="5"/>
  <c r="P308" i="5" s="1"/>
  <c r="Z307" i="5"/>
  <c r="X307" i="5"/>
  <c r="T307" i="5"/>
  <c r="R307" i="5" s="1"/>
  <c r="P307" i="5"/>
  <c r="E307" i="5"/>
  <c r="Z306" i="5"/>
  <c r="X306" i="5"/>
  <c r="T306" i="5"/>
  <c r="R306" i="5" s="1"/>
  <c r="E306" i="5"/>
  <c r="P306" i="5" s="1"/>
  <c r="Z305" i="5"/>
  <c r="X305" i="5"/>
  <c r="T305" i="5"/>
  <c r="R305" i="5" s="1"/>
  <c r="E305" i="5"/>
  <c r="AA303" i="5"/>
  <c r="AC303" i="5" s="1"/>
  <c r="F303" i="5" s="1"/>
  <c r="Z303" i="5"/>
  <c r="X303" i="5"/>
  <c r="T303" i="5"/>
  <c r="Z302" i="5"/>
  <c r="AA302" i="5" s="1"/>
  <c r="AC302" i="5" s="1"/>
  <c r="F302" i="5" s="1"/>
  <c r="X302" i="5"/>
  <c r="T302" i="5"/>
  <c r="Z301" i="5"/>
  <c r="X301" i="5"/>
  <c r="T301" i="5"/>
  <c r="Z300" i="5"/>
  <c r="V300" i="5"/>
  <c r="X300" i="5" s="1"/>
  <c r="AA300" i="5" s="1"/>
  <c r="AC300" i="5" s="1"/>
  <c r="F300" i="5" s="1"/>
  <c r="T300" i="5"/>
  <c r="Z299" i="5"/>
  <c r="X299" i="5"/>
  <c r="T299" i="5"/>
  <c r="Z298" i="5"/>
  <c r="X298" i="5"/>
  <c r="T298" i="5"/>
  <c r="Z297" i="5"/>
  <c r="AA297" i="5" s="1"/>
  <c r="AC297" i="5" s="1"/>
  <c r="F297" i="5" s="1"/>
  <c r="X297" i="5"/>
  <c r="T297" i="5"/>
  <c r="E297" i="5"/>
  <c r="P297" i="5" s="1"/>
  <c r="Z295" i="5"/>
  <c r="X295" i="5"/>
  <c r="T295" i="5"/>
  <c r="Z294" i="5"/>
  <c r="X294" i="5"/>
  <c r="T294" i="5"/>
  <c r="Z293" i="5"/>
  <c r="X293" i="5"/>
  <c r="T293" i="5"/>
  <c r="Z292" i="5"/>
  <c r="AA292" i="5" s="1"/>
  <c r="AC292" i="5" s="1"/>
  <c r="F292" i="5" s="1"/>
  <c r="V292" i="5"/>
  <c r="X292" i="5" s="1"/>
  <c r="T292" i="5"/>
  <c r="Z291" i="5"/>
  <c r="AA291" i="5" s="1"/>
  <c r="AC291" i="5" s="1"/>
  <c r="F291" i="5" s="1"/>
  <c r="X291" i="5"/>
  <c r="T291" i="5"/>
  <c r="Z290" i="5"/>
  <c r="X290" i="5"/>
  <c r="T290" i="5"/>
  <c r="Z289" i="5"/>
  <c r="X289" i="5"/>
  <c r="T289" i="5"/>
  <c r="E289" i="5"/>
  <c r="P289" i="5" s="1"/>
  <c r="X287" i="5"/>
  <c r="U287" i="5"/>
  <c r="Z287" i="5" s="1"/>
  <c r="T287" i="5"/>
  <c r="X286" i="5"/>
  <c r="U286" i="5"/>
  <c r="Z286" i="5" s="1"/>
  <c r="AA286" i="5" s="1"/>
  <c r="AC286" i="5" s="1"/>
  <c r="F286" i="5" s="1"/>
  <c r="T286" i="5"/>
  <c r="X285" i="5"/>
  <c r="U285" i="5"/>
  <c r="Z285" i="5" s="1"/>
  <c r="T285" i="5"/>
  <c r="X284" i="5"/>
  <c r="V284" i="5"/>
  <c r="U284" i="5"/>
  <c r="Z284" i="5" s="1"/>
  <c r="AA284" i="5" s="1"/>
  <c r="AC284" i="5" s="1"/>
  <c r="F284" i="5" s="1"/>
  <c r="T284" i="5"/>
  <c r="X283" i="5"/>
  <c r="U283" i="5"/>
  <c r="Z283" i="5" s="1"/>
  <c r="T283" i="5"/>
  <c r="X282" i="5"/>
  <c r="U282" i="5"/>
  <c r="Z282" i="5" s="1"/>
  <c r="AA282" i="5" s="1"/>
  <c r="AC282" i="5" s="1"/>
  <c r="F282" i="5" s="1"/>
  <c r="T282" i="5"/>
  <c r="X281" i="5"/>
  <c r="U281" i="5"/>
  <c r="Z281" i="5" s="1"/>
  <c r="T281" i="5"/>
  <c r="Z279" i="5"/>
  <c r="X279" i="5"/>
  <c r="T279" i="5"/>
  <c r="AC278" i="5"/>
  <c r="F278" i="5" s="1"/>
  <c r="Z278" i="5"/>
  <c r="AA278" i="5" s="1"/>
  <c r="X278" i="5"/>
  <c r="T278" i="5"/>
  <c r="AA277" i="5"/>
  <c r="AC277" i="5" s="1"/>
  <c r="F277" i="5" s="1"/>
  <c r="Z277" i="5"/>
  <c r="X277" i="5"/>
  <c r="T277" i="5"/>
  <c r="Z276" i="5"/>
  <c r="V276" i="5"/>
  <c r="X276" i="5" s="1"/>
  <c r="T276" i="5"/>
  <c r="Z275" i="5"/>
  <c r="X275" i="5"/>
  <c r="T275" i="5"/>
  <c r="Z274" i="5"/>
  <c r="X274" i="5"/>
  <c r="T274" i="5"/>
  <c r="Z273" i="5"/>
  <c r="AA273" i="5" s="1"/>
  <c r="AC273" i="5" s="1"/>
  <c r="F273" i="5" s="1"/>
  <c r="X273" i="5"/>
  <c r="T273" i="5"/>
  <c r="Z271" i="5"/>
  <c r="X271" i="5"/>
  <c r="T271" i="5"/>
  <c r="Z270" i="5"/>
  <c r="X270" i="5"/>
  <c r="T270" i="5"/>
  <c r="Z269" i="5"/>
  <c r="AA269" i="5" s="1"/>
  <c r="AC269" i="5" s="1"/>
  <c r="F269" i="5" s="1"/>
  <c r="X269" i="5"/>
  <c r="T269" i="5"/>
  <c r="Z268" i="5"/>
  <c r="AA268" i="5" s="1"/>
  <c r="AC268" i="5" s="1"/>
  <c r="F268" i="5" s="1"/>
  <c r="V268" i="5"/>
  <c r="X268" i="5" s="1"/>
  <c r="T268" i="5"/>
  <c r="Z267" i="5"/>
  <c r="X267" i="5"/>
  <c r="T267" i="5"/>
  <c r="Z266" i="5"/>
  <c r="X266" i="5"/>
  <c r="T266" i="5"/>
  <c r="Z265" i="5"/>
  <c r="X265" i="5"/>
  <c r="T265" i="5"/>
  <c r="Z263" i="5"/>
  <c r="X263" i="5"/>
  <c r="T263" i="5"/>
  <c r="Z262" i="5"/>
  <c r="X262" i="5"/>
  <c r="T262" i="5"/>
  <c r="Z261" i="5"/>
  <c r="AA261" i="5" s="1"/>
  <c r="AC261" i="5" s="1"/>
  <c r="F261" i="5" s="1"/>
  <c r="X261" i="5"/>
  <c r="T261" i="5"/>
  <c r="Z260" i="5"/>
  <c r="V260" i="5"/>
  <c r="X260" i="5" s="1"/>
  <c r="T260" i="5"/>
  <c r="Z259" i="5"/>
  <c r="AA259" i="5" s="1"/>
  <c r="AC259" i="5" s="1"/>
  <c r="F259" i="5" s="1"/>
  <c r="X259" i="5"/>
  <c r="T259" i="5"/>
  <c r="Z258" i="5"/>
  <c r="X258" i="5"/>
  <c r="T258" i="5"/>
  <c r="Z257" i="5"/>
  <c r="AA257" i="5" s="1"/>
  <c r="AC257" i="5" s="1"/>
  <c r="F257" i="5" s="1"/>
  <c r="X257" i="5"/>
  <c r="T257" i="5"/>
  <c r="Z255" i="5"/>
  <c r="AA255" i="5" s="1"/>
  <c r="AC255" i="5" s="1"/>
  <c r="F255" i="5" s="1"/>
  <c r="X255" i="5"/>
  <c r="T255" i="5"/>
  <c r="AC254" i="5"/>
  <c r="Z254" i="5"/>
  <c r="AA254" i="5" s="1"/>
  <c r="X254" i="5"/>
  <c r="T254" i="5"/>
  <c r="F254" i="5"/>
  <c r="Z253" i="5"/>
  <c r="AA253" i="5" s="1"/>
  <c r="AC253" i="5" s="1"/>
  <c r="F253" i="5" s="1"/>
  <c r="X253" i="5"/>
  <c r="T253" i="5"/>
  <c r="Z252" i="5"/>
  <c r="V252" i="5"/>
  <c r="X252" i="5" s="1"/>
  <c r="AA252" i="5" s="1"/>
  <c r="AC252" i="5" s="1"/>
  <c r="F252" i="5" s="1"/>
  <c r="T252" i="5"/>
  <c r="Z251" i="5"/>
  <c r="X251" i="5"/>
  <c r="AA251" i="5" s="1"/>
  <c r="AC251" i="5" s="1"/>
  <c r="F251" i="5" s="1"/>
  <c r="T251" i="5"/>
  <c r="Z250" i="5"/>
  <c r="X250" i="5"/>
  <c r="T250" i="5"/>
  <c r="Z249" i="5"/>
  <c r="AA249" i="5" s="1"/>
  <c r="AC249" i="5" s="1"/>
  <c r="F249" i="5" s="1"/>
  <c r="X249" i="5"/>
  <c r="T249" i="5"/>
  <c r="X246" i="5"/>
  <c r="U246" i="5"/>
  <c r="Z246" i="5" s="1"/>
  <c r="T246" i="5"/>
  <c r="Z245" i="5"/>
  <c r="AA245" i="5" s="1"/>
  <c r="AC245" i="5" s="1"/>
  <c r="F245" i="5" s="1"/>
  <c r="X245" i="5"/>
  <c r="U245" i="5"/>
  <c r="T245" i="5"/>
  <c r="X244" i="5"/>
  <c r="U244" i="5"/>
  <c r="Z244" i="5" s="1"/>
  <c r="T244" i="5"/>
  <c r="V243" i="5"/>
  <c r="X243" i="5" s="1"/>
  <c r="U243" i="5"/>
  <c r="Z243" i="5" s="1"/>
  <c r="T243" i="5"/>
  <c r="X242" i="5"/>
  <c r="U242" i="5"/>
  <c r="Z242" i="5" s="1"/>
  <c r="AA242" i="5" s="1"/>
  <c r="AC242" i="5" s="1"/>
  <c r="F242" i="5" s="1"/>
  <c r="T242" i="5"/>
  <c r="AA241" i="5"/>
  <c r="AC241" i="5" s="1"/>
  <c r="F241" i="5" s="1"/>
  <c r="X241" i="5"/>
  <c r="U241" i="5"/>
  <c r="Z241" i="5" s="1"/>
  <c r="T241" i="5"/>
  <c r="X240" i="5"/>
  <c r="U240" i="5"/>
  <c r="Z240" i="5" s="1"/>
  <c r="T240" i="5"/>
  <c r="AA238" i="5"/>
  <c r="AC238" i="5" s="1"/>
  <c r="F238" i="5" s="1"/>
  <c r="Z238" i="5"/>
  <c r="X238" i="5"/>
  <c r="T238" i="5"/>
  <c r="Z237" i="5"/>
  <c r="X237" i="5"/>
  <c r="T237" i="5"/>
  <c r="Z236" i="5"/>
  <c r="AA236" i="5" s="1"/>
  <c r="AC236" i="5" s="1"/>
  <c r="F236" i="5" s="1"/>
  <c r="X236" i="5"/>
  <c r="T236" i="5"/>
  <c r="Z235" i="5"/>
  <c r="V235" i="5"/>
  <c r="X235" i="5" s="1"/>
  <c r="AA235" i="5" s="1"/>
  <c r="AC235" i="5" s="1"/>
  <c r="F235" i="5" s="1"/>
  <c r="T235" i="5"/>
  <c r="Z234" i="5"/>
  <c r="X234" i="5"/>
  <c r="AA234" i="5" s="1"/>
  <c r="AC234" i="5" s="1"/>
  <c r="F234" i="5" s="1"/>
  <c r="T234" i="5"/>
  <c r="Z233" i="5"/>
  <c r="AA233" i="5" s="1"/>
  <c r="AC233" i="5" s="1"/>
  <c r="F233" i="5" s="1"/>
  <c r="X233" i="5"/>
  <c r="T233" i="5"/>
  <c r="Z232" i="5"/>
  <c r="X232" i="5"/>
  <c r="AA232" i="5" s="1"/>
  <c r="AC232" i="5" s="1"/>
  <c r="F232" i="5" s="1"/>
  <c r="T232" i="5"/>
  <c r="AA230" i="5"/>
  <c r="AC230" i="5" s="1"/>
  <c r="F230" i="5" s="1"/>
  <c r="G230" i="5" s="1"/>
  <c r="Z230" i="5"/>
  <c r="X230" i="5"/>
  <c r="T230" i="5"/>
  <c r="R230" i="5" s="1"/>
  <c r="E230" i="5"/>
  <c r="P230" i="5" s="1"/>
  <c r="Z229" i="5"/>
  <c r="X229" i="5"/>
  <c r="T229" i="5"/>
  <c r="R229" i="5" s="1"/>
  <c r="E229" i="5"/>
  <c r="Z228" i="5"/>
  <c r="X228" i="5"/>
  <c r="AA228" i="5" s="1"/>
  <c r="AC228" i="5" s="1"/>
  <c r="F228" i="5" s="1"/>
  <c r="T228" i="5"/>
  <c r="R228" i="5" s="1"/>
  <c r="E228" i="5"/>
  <c r="P228" i="5" s="1"/>
  <c r="Z227" i="5"/>
  <c r="V227" i="5"/>
  <c r="X227" i="5" s="1"/>
  <c r="T227" i="5"/>
  <c r="R227" i="5" s="1"/>
  <c r="P227" i="5"/>
  <c r="E227" i="5"/>
  <c r="Z226" i="5"/>
  <c r="AA226" i="5" s="1"/>
  <c r="AC226" i="5" s="1"/>
  <c r="X226" i="5"/>
  <c r="T226" i="5"/>
  <c r="R226" i="5" s="1"/>
  <c r="F226" i="5"/>
  <c r="E226" i="5"/>
  <c r="P226" i="5" s="1"/>
  <c r="Z225" i="5"/>
  <c r="AA225" i="5" s="1"/>
  <c r="AC225" i="5" s="1"/>
  <c r="F225" i="5" s="1"/>
  <c r="G225" i="5" s="1"/>
  <c r="X225" i="5"/>
  <c r="T225" i="5"/>
  <c r="R225" i="5" s="1"/>
  <c r="E225" i="5"/>
  <c r="P225" i="5" s="1"/>
  <c r="Z224" i="5"/>
  <c r="X224" i="5"/>
  <c r="T224" i="5"/>
  <c r="R224" i="5"/>
  <c r="E224" i="5"/>
  <c r="P224" i="5" s="1"/>
  <c r="Z222" i="5"/>
  <c r="AA222" i="5" s="1"/>
  <c r="AC222" i="5" s="1"/>
  <c r="F222" i="5" s="1"/>
  <c r="X222" i="5"/>
  <c r="T222" i="5"/>
  <c r="Z221" i="5"/>
  <c r="X221" i="5"/>
  <c r="AA221" i="5" s="1"/>
  <c r="AC221" i="5" s="1"/>
  <c r="F221" i="5" s="1"/>
  <c r="T221" i="5"/>
  <c r="AA220" i="5"/>
  <c r="AC220" i="5" s="1"/>
  <c r="F220" i="5" s="1"/>
  <c r="Z220" i="5"/>
  <c r="X220" i="5"/>
  <c r="T220" i="5"/>
  <c r="Z219" i="5"/>
  <c r="AA219" i="5" s="1"/>
  <c r="AC219" i="5" s="1"/>
  <c r="F219" i="5" s="1"/>
  <c r="X219" i="5"/>
  <c r="V219" i="5"/>
  <c r="T219" i="5"/>
  <c r="AA218" i="5"/>
  <c r="AC218" i="5" s="1"/>
  <c r="F218" i="5" s="1"/>
  <c r="Z218" i="5"/>
  <c r="X218" i="5"/>
  <c r="T218" i="5"/>
  <c r="Z217" i="5"/>
  <c r="X217" i="5"/>
  <c r="T217" i="5"/>
  <c r="Z216" i="5"/>
  <c r="X216" i="5"/>
  <c r="AA216" i="5" s="1"/>
  <c r="AC216" i="5" s="1"/>
  <c r="F216" i="5" s="1"/>
  <c r="T216" i="5"/>
  <c r="E216" i="5"/>
  <c r="P216" i="5" s="1"/>
  <c r="Z214" i="5"/>
  <c r="X214" i="5"/>
  <c r="T214" i="5"/>
  <c r="Z213" i="5"/>
  <c r="AA213" i="5" s="1"/>
  <c r="AC213" i="5" s="1"/>
  <c r="F213" i="5" s="1"/>
  <c r="X213" i="5"/>
  <c r="T213" i="5"/>
  <c r="Z212" i="5"/>
  <c r="AA212" i="5" s="1"/>
  <c r="AC212" i="5" s="1"/>
  <c r="F212" i="5" s="1"/>
  <c r="X212" i="5"/>
  <c r="T212" i="5"/>
  <c r="Z211" i="5"/>
  <c r="X211" i="5"/>
  <c r="AA211" i="5" s="1"/>
  <c r="AC211" i="5" s="1"/>
  <c r="F211" i="5" s="1"/>
  <c r="V211" i="5"/>
  <c r="T211" i="5"/>
  <c r="Z210" i="5"/>
  <c r="X210" i="5"/>
  <c r="T210" i="5"/>
  <c r="AA209" i="5"/>
  <c r="AC209" i="5" s="1"/>
  <c r="F209" i="5" s="1"/>
  <c r="Z209" i="5"/>
  <c r="X209" i="5"/>
  <c r="T209" i="5"/>
  <c r="Z208" i="5"/>
  <c r="X208" i="5"/>
  <c r="T208" i="5"/>
  <c r="E208" i="5"/>
  <c r="P208" i="5" s="1"/>
  <c r="X206" i="5"/>
  <c r="U206" i="5"/>
  <c r="Z206" i="5" s="1"/>
  <c r="T206" i="5"/>
  <c r="X205" i="5"/>
  <c r="U205" i="5"/>
  <c r="Z205" i="5" s="1"/>
  <c r="T205" i="5"/>
  <c r="AA204" i="5"/>
  <c r="AC204" i="5" s="1"/>
  <c r="F204" i="5" s="1"/>
  <c r="X204" i="5"/>
  <c r="U204" i="5"/>
  <c r="Z204" i="5" s="1"/>
  <c r="T204" i="5"/>
  <c r="V203" i="5"/>
  <c r="X203" i="5" s="1"/>
  <c r="U203" i="5"/>
  <c r="Z203" i="5" s="1"/>
  <c r="AA203" i="5" s="1"/>
  <c r="AC203" i="5" s="1"/>
  <c r="F203" i="5" s="1"/>
  <c r="T203" i="5"/>
  <c r="X202" i="5"/>
  <c r="U202" i="5"/>
  <c r="Z202" i="5" s="1"/>
  <c r="AA202" i="5" s="1"/>
  <c r="AC202" i="5" s="1"/>
  <c r="F202" i="5" s="1"/>
  <c r="T202" i="5"/>
  <c r="X201" i="5"/>
  <c r="U201" i="5"/>
  <c r="Z201" i="5" s="1"/>
  <c r="AA201" i="5" s="1"/>
  <c r="AC201" i="5" s="1"/>
  <c r="F201" i="5" s="1"/>
  <c r="T201" i="5"/>
  <c r="X200" i="5"/>
  <c r="U200" i="5"/>
  <c r="Z200" i="5" s="1"/>
  <c r="AA200" i="5" s="1"/>
  <c r="AC200" i="5" s="1"/>
  <c r="F200" i="5" s="1"/>
  <c r="T200" i="5"/>
  <c r="Z198" i="5"/>
  <c r="X198" i="5"/>
  <c r="T198" i="5"/>
  <c r="Z197" i="5"/>
  <c r="AA197" i="5" s="1"/>
  <c r="AC197" i="5" s="1"/>
  <c r="F197" i="5" s="1"/>
  <c r="X197" i="5"/>
  <c r="T197" i="5"/>
  <c r="AA196" i="5"/>
  <c r="AC196" i="5" s="1"/>
  <c r="F196" i="5" s="1"/>
  <c r="Z196" i="5"/>
  <c r="X196" i="5"/>
  <c r="T196" i="5"/>
  <c r="Z195" i="5"/>
  <c r="AA195" i="5" s="1"/>
  <c r="AC195" i="5" s="1"/>
  <c r="F195" i="5" s="1"/>
  <c r="X195" i="5"/>
  <c r="V195" i="5"/>
  <c r="T195" i="5"/>
  <c r="Z194" i="5"/>
  <c r="X194" i="5"/>
  <c r="AA194" i="5" s="1"/>
  <c r="AC194" i="5" s="1"/>
  <c r="F194" i="5" s="1"/>
  <c r="T194" i="5"/>
  <c r="Z193" i="5"/>
  <c r="X193" i="5"/>
  <c r="T193" i="5"/>
  <c r="Z192" i="5"/>
  <c r="X192" i="5"/>
  <c r="T192" i="5"/>
  <c r="Z190" i="5"/>
  <c r="AA190" i="5" s="1"/>
  <c r="AC190" i="5" s="1"/>
  <c r="F190" i="5" s="1"/>
  <c r="X190" i="5"/>
  <c r="T190" i="5"/>
  <c r="R190" i="5" s="1"/>
  <c r="P190" i="5"/>
  <c r="E190" i="5"/>
  <c r="G190" i="5" s="1"/>
  <c r="Z189" i="5"/>
  <c r="X189" i="5"/>
  <c r="T189" i="5"/>
  <c r="R189" i="5" s="1"/>
  <c r="E189" i="5"/>
  <c r="Z188" i="5"/>
  <c r="X188" i="5"/>
  <c r="AA188" i="5" s="1"/>
  <c r="AC188" i="5" s="1"/>
  <c r="F188" i="5" s="1"/>
  <c r="T188" i="5"/>
  <c r="R188" i="5" s="1"/>
  <c r="E188" i="5"/>
  <c r="Z187" i="5"/>
  <c r="V187" i="5"/>
  <c r="X187" i="5" s="1"/>
  <c r="T187" i="5"/>
  <c r="R187" i="5" s="1"/>
  <c r="E187" i="5"/>
  <c r="P187" i="5" s="1"/>
  <c r="Z186" i="5"/>
  <c r="X186" i="5"/>
  <c r="T186" i="5"/>
  <c r="R186" i="5" s="1"/>
  <c r="E186" i="5"/>
  <c r="P186" i="5" s="1"/>
  <c r="Z185" i="5"/>
  <c r="AA185" i="5" s="1"/>
  <c r="AC185" i="5" s="1"/>
  <c r="F185" i="5" s="1"/>
  <c r="X185" i="5"/>
  <c r="T185" i="5"/>
  <c r="R185" i="5" s="1"/>
  <c r="P185" i="5"/>
  <c r="E185" i="5"/>
  <c r="Z184" i="5"/>
  <c r="AA184" i="5" s="1"/>
  <c r="AC184" i="5" s="1"/>
  <c r="F184" i="5" s="1"/>
  <c r="G184" i="5" s="1"/>
  <c r="X184" i="5"/>
  <c r="T184" i="5"/>
  <c r="R184" i="5" s="1"/>
  <c r="E184" i="5"/>
  <c r="P184" i="5" s="1"/>
  <c r="Z182" i="5"/>
  <c r="X182" i="5"/>
  <c r="AA182" i="5" s="1"/>
  <c r="AC182" i="5" s="1"/>
  <c r="F182" i="5" s="1"/>
  <c r="T182" i="5"/>
  <c r="AA181" i="5"/>
  <c r="AC181" i="5" s="1"/>
  <c r="F181" i="5" s="1"/>
  <c r="Z181" i="5"/>
  <c r="X181" i="5"/>
  <c r="T181" i="5"/>
  <c r="Z180" i="5"/>
  <c r="AA180" i="5" s="1"/>
  <c r="AC180" i="5" s="1"/>
  <c r="F180" i="5" s="1"/>
  <c r="X180" i="5"/>
  <c r="T180" i="5"/>
  <c r="Z179" i="5"/>
  <c r="V179" i="5"/>
  <c r="X179" i="5" s="1"/>
  <c r="AA179" i="5" s="1"/>
  <c r="AC179" i="5" s="1"/>
  <c r="F179" i="5" s="1"/>
  <c r="T179" i="5"/>
  <c r="Z178" i="5"/>
  <c r="X178" i="5"/>
  <c r="T178" i="5"/>
  <c r="Z177" i="5"/>
  <c r="AA177" i="5" s="1"/>
  <c r="AC177" i="5" s="1"/>
  <c r="F177" i="5" s="1"/>
  <c r="X177" i="5"/>
  <c r="T177" i="5"/>
  <c r="Z176" i="5"/>
  <c r="X176" i="5"/>
  <c r="T176" i="5"/>
  <c r="E176" i="5"/>
  <c r="P176" i="5" s="1"/>
  <c r="Z174" i="5"/>
  <c r="X174" i="5"/>
  <c r="AA174" i="5" s="1"/>
  <c r="AC174" i="5" s="1"/>
  <c r="F174" i="5" s="1"/>
  <c r="T174" i="5"/>
  <c r="Z173" i="5"/>
  <c r="AA173" i="5" s="1"/>
  <c r="AC173" i="5" s="1"/>
  <c r="F173" i="5" s="1"/>
  <c r="X173" i="5"/>
  <c r="T173" i="5"/>
  <c r="Z172" i="5"/>
  <c r="AA172" i="5" s="1"/>
  <c r="AC172" i="5" s="1"/>
  <c r="F172" i="5" s="1"/>
  <c r="X172" i="5"/>
  <c r="T172" i="5"/>
  <c r="Z171" i="5"/>
  <c r="V171" i="5"/>
  <c r="X171" i="5" s="1"/>
  <c r="AA171" i="5" s="1"/>
  <c r="AC171" i="5" s="1"/>
  <c r="F171" i="5" s="1"/>
  <c r="T171" i="5"/>
  <c r="Z170" i="5"/>
  <c r="AA170" i="5" s="1"/>
  <c r="AC170" i="5" s="1"/>
  <c r="F170" i="5" s="1"/>
  <c r="X170" i="5"/>
  <c r="T170" i="5"/>
  <c r="Z169" i="5"/>
  <c r="AA169" i="5" s="1"/>
  <c r="AC169" i="5" s="1"/>
  <c r="X169" i="5"/>
  <c r="T169" i="5"/>
  <c r="F169" i="5"/>
  <c r="Z168" i="5"/>
  <c r="X168" i="5"/>
  <c r="AA168" i="5" s="1"/>
  <c r="AC168" i="5" s="1"/>
  <c r="F168" i="5" s="1"/>
  <c r="T168" i="5"/>
  <c r="E168" i="5"/>
  <c r="Z166" i="5"/>
  <c r="AA166" i="5" s="1"/>
  <c r="AC166" i="5" s="1"/>
  <c r="F166" i="5" s="1"/>
  <c r="X166" i="5"/>
  <c r="U166" i="5"/>
  <c r="T166" i="5"/>
  <c r="AC165" i="5"/>
  <c r="F165" i="5" s="1"/>
  <c r="Z165" i="5"/>
  <c r="AA165" i="5" s="1"/>
  <c r="X165" i="5"/>
  <c r="U165" i="5"/>
  <c r="T165" i="5"/>
  <c r="Z164" i="5"/>
  <c r="X164" i="5"/>
  <c r="U164" i="5"/>
  <c r="T164" i="5"/>
  <c r="X163" i="5"/>
  <c r="V163" i="5"/>
  <c r="U163" i="5"/>
  <c r="Z163" i="5" s="1"/>
  <c r="AA163" i="5" s="1"/>
  <c r="AC163" i="5" s="1"/>
  <c r="F163" i="5" s="1"/>
  <c r="T163" i="5"/>
  <c r="X162" i="5"/>
  <c r="U162" i="5"/>
  <c r="Z162" i="5" s="1"/>
  <c r="AA162" i="5" s="1"/>
  <c r="AC162" i="5" s="1"/>
  <c r="F162" i="5" s="1"/>
  <c r="T162" i="5"/>
  <c r="X161" i="5"/>
  <c r="U161" i="5"/>
  <c r="Z161" i="5" s="1"/>
  <c r="AA161" i="5" s="1"/>
  <c r="AC161" i="5" s="1"/>
  <c r="F161" i="5" s="1"/>
  <c r="T161" i="5"/>
  <c r="X160" i="5"/>
  <c r="U160" i="5"/>
  <c r="Z160" i="5" s="1"/>
  <c r="AA160" i="5" s="1"/>
  <c r="AC160" i="5" s="1"/>
  <c r="F160" i="5" s="1"/>
  <c r="T160" i="5"/>
  <c r="Z158" i="5"/>
  <c r="AA158" i="5" s="1"/>
  <c r="AC158" i="5" s="1"/>
  <c r="F158" i="5" s="1"/>
  <c r="X158" i="5"/>
  <c r="T158" i="5"/>
  <c r="Z157" i="5"/>
  <c r="X157" i="5"/>
  <c r="T157" i="5"/>
  <c r="Z156" i="5"/>
  <c r="AA156" i="5" s="1"/>
  <c r="AC156" i="5" s="1"/>
  <c r="F156" i="5" s="1"/>
  <c r="X156" i="5"/>
  <c r="T156" i="5"/>
  <c r="AA155" i="5"/>
  <c r="AC155" i="5" s="1"/>
  <c r="F155" i="5" s="1"/>
  <c r="Z155" i="5"/>
  <c r="V155" i="5"/>
  <c r="X155" i="5" s="1"/>
  <c r="T155" i="5"/>
  <c r="Z154" i="5"/>
  <c r="X154" i="5"/>
  <c r="T154" i="5"/>
  <c r="Z153" i="5"/>
  <c r="X153" i="5"/>
  <c r="T153" i="5"/>
  <c r="Z152" i="5"/>
  <c r="X152" i="5"/>
  <c r="T152" i="5"/>
  <c r="Z150" i="5"/>
  <c r="X150" i="5"/>
  <c r="AA150" i="5" s="1"/>
  <c r="AC150" i="5" s="1"/>
  <c r="F150" i="5" s="1"/>
  <c r="T150" i="5"/>
  <c r="Z149" i="5"/>
  <c r="AA149" i="5" s="1"/>
  <c r="AC149" i="5" s="1"/>
  <c r="F149" i="5" s="1"/>
  <c r="X149" i="5"/>
  <c r="T149" i="5"/>
  <c r="Z148" i="5"/>
  <c r="AA148" i="5" s="1"/>
  <c r="AC148" i="5" s="1"/>
  <c r="F148" i="5" s="1"/>
  <c r="X148" i="5"/>
  <c r="T148" i="5"/>
  <c r="Z147" i="5"/>
  <c r="AA147" i="5" s="1"/>
  <c r="AC147" i="5" s="1"/>
  <c r="F147" i="5" s="1"/>
  <c r="X147" i="5"/>
  <c r="V147" i="5"/>
  <c r="T147" i="5"/>
  <c r="Z146" i="5"/>
  <c r="AA146" i="5" s="1"/>
  <c r="AC146" i="5" s="1"/>
  <c r="F146" i="5" s="1"/>
  <c r="X146" i="5"/>
  <c r="T146" i="5"/>
  <c r="Z145" i="5"/>
  <c r="AA145" i="5" s="1"/>
  <c r="AC145" i="5" s="1"/>
  <c r="F145" i="5" s="1"/>
  <c r="X145" i="5"/>
  <c r="T145" i="5"/>
  <c r="Z144" i="5"/>
  <c r="X144" i="5"/>
  <c r="T144" i="5"/>
  <c r="AA142" i="5"/>
  <c r="AC142" i="5" s="1"/>
  <c r="F142" i="5" s="1"/>
  <c r="Z142" i="5"/>
  <c r="X142" i="5"/>
  <c r="T142" i="5"/>
  <c r="Z141" i="5"/>
  <c r="X141" i="5"/>
  <c r="T141" i="5"/>
  <c r="Z140" i="5"/>
  <c r="AA140" i="5" s="1"/>
  <c r="AC140" i="5" s="1"/>
  <c r="F140" i="5" s="1"/>
  <c r="X140" i="5"/>
  <c r="T140" i="5"/>
  <c r="Z139" i="5"/>
  <c r="V139" i="5"/>
  <c r="X139" i="5" s="1"/>
  <c r="T139" i="5"/>
  <c r="Z138" i="5"/>
  <c r="AA138" i="5" s="1"/>
  <c r="AC138" i="5" s="1"/>
  <c r="F138" i="5" s="1"/>
  <c r="X138" i="5"/>
  <c r="T138" i="5"/>
  <c r="AA137" i="5"/>
  <c r="AC137" i="5" s="1"/>
  <c r="F137" i="5" s="1"/>
  <c r="Z137" i="5"/>
  <c r="X137" i="5"/>
  <c r="T137" i="5"/>
  <c r="Z136" i="5"/>
  <c r="X136" i="5"/>
  <c r="T136" i="5"/>
  <c r="Z134" i="5"/>
  <c r="X134" i="5"/>
  <c r="T134" i="5"/>
  <c r="AA133" i="5"/>
  <c r="AC133" i="5" s="1"/>
  <c r="F133" i="5" s="1"/>
  <c r="Z133" i="5"/>
  <c r="X133" i="5"/>
  <c r="T133" i="5"/>
  <c r="Z132" i="5"/>
  <c r="X132" i="5"/>
  <c r="T132" i="5"/>
  <c r="Z131" i="5"/>
  <c r="X131" i="5"/>
  <c r="AA131" i="5" s="1"/>
  <c r="AC131" i="5" s="1"/>
  <c r="F131" i="5" s="1"/>
  <c r="V131" i="5"/>
  <c r="T131" i="5"/>
  <c r="Z130" i="5"/>
  <c r="X130" i="5"/>
  <c r="AA130" i="5" s="1"/>
  <c r="AC130" i="5" s="1"/>
  <c r="F130" i="5" s="1"/>
  <c r="T130" i="5"/>
  <c r="Z129" i="5"/>
  <c r="X129" i="5"/>
  <c r="T129" i="5"/>
  <c r="Z128" i="5"/>
  <c r="X128" i="5"/>
  <c r="AA128" i="5" s="1"/>
  <c r="AC128" i="5" s="1"/>
  <c r="F128" i="5" s="1"/>
  <c r="T128" i="5"/>
  <c r="X126" i="5"/>
  <c r="U126" i="5"/>
  <c r="Z126" i="5" s="1"/>
  <c r="AA126" i="5" s="1"/>
  <c r="AC126" i="5" s="1"/>
  <c r="F126" i="5" s="1"/>
  <c r="T126" i="5"/>
  <c r="X125" i="5"/>
  <c r="U125" i="5"/>
  <c r="Z125" i="5" s="1"/>
  <c r="AA125" i="5" s="1"/>
  <c r="AC125" i="5" s="1"/>
  <c r="F125" i="5" s="1"/>
  <c r="T125" i="5"/>
  <c r="X124" i="5"/>
  <c r="U124" i="5"/>
  <c r="Z124" i="5" s="1"/>
  <c r="AA124" i="5" s="1"/>
  <c r="AC124" i="5" s="1"/>
  <c r="F124" i="5" s="1"/>
  <c r="T124" i="5"/>
  <c r="V123" i="5"/>
  <c r="X123" i="5" s="1"/>
  <c r="U123" i="5"/>
  <c r="Z123" i="5" s="1"/>
  <c r="AA123" i="5" s="1"/>
  <c r="AC123" i="5" s="1"/>
  <c r="F123" i="5" s="1"/>
  <c r="T123" i="5"/>
  <c r="X122" i="5"/>
  <c r="U122" i="5"/>
  <c r="Z122" i="5" s="1"/>
  <c r="T122" i="5"/>
  <c r="X121" i="5"/>
  <c r="U121" i="5"/>
  <c r="Z121" i="5" s="1"/>
  <c r="AA121" i="5" s="1"/>
  <c r="AC121" i="5" s="1"/>
  <c r="F121" i="5" s="1"/>
  <c r="T121" i="5"/>
  <c r="X120" i="5"/>
  <c r="U120" i="5"/>
  <c r="Z120" i="5" s="1"/>
  <c r="AA120" i="5" s="1"/>
  <c r="AC120" i="5" s="1"/>
  <c r="F120" i="5" s="1"/>
  <c r="T120" i="5"/>
  <c r="Z118" i="5"/>
  <c r="X118" i="5"/>
  <c r="T118" i="5"/>
  <c r="Z117" i="5"/>
  <c r="AA117" i="5" s="1"/>
  <c r="AC117" i="5" s="1"/>
  <c r="F117" i="5" s="1"/>
  <c r="X117" i="5"/>
  <c r="T117" i="5"/>
  <c r="Z116" i="5"/>
  <c r="X116" i="5"/>
  <c r="T116" i="5"/>
  <c r="Z115" i="5"/>
  <c r="X115" i="5"/>
  <c r="V115" i="5"/>
  <c r="T115" i="5"/>
  <c r="Z114" i="5"/>
  <c r="X114" i="5"/>
  <c r="T114" i="5"/>
  <c r="AA113" i="5"/>
  <c r="AC113" i="5" s="1"/>
  <c r="F113" i="5" s="1"/>
  <c r="Z113" i="5"/>
  <c r="X113" i="5"/>
  <c r="T113" i="5"/>
  <c r="Z112" i="5"/>
  <c r="X112" i="5"/>
  <c r="T112" i="5"/>
  <c r="Z110" i="5"/>
  <c r="X110" i="5"/>
  <c r="T110" i="5"/>
  <c r="R110" i="5" s="1"/>
  <c r="E110" i="5"/>
  <c r="P110" i="5" s="1"/>
  <c r="AA109" i="5"/>
  <c r="AC109" i="5" s="1"/>
  <c r="F109" i="5" s="1"/>
  <c r="Z109" i="5"/>
  <c r="X109" i="5"/>
  <c r="T109" i="5"/>
  <c r="R109" i="5" s="1"/>
  <c r="P109" i="5"/>
  <c r="E109" i="5"/>
  <c r="Z108" i="5"/>
  <c r="X108" i="5"/>
  <c r="AA108" i="5" s="1"/>
  <c r="AC108" i="5" s="1"/>
  <c r="F108" i="5" s="1"/>
  <c r="T108" i="5"/>
  <c r="R108" i="5" s="1"/>
  <c r="E108" i="5"/>
  <c r="P108" i="5" s="1"/>
  <c r="Z107" i="5"/>
  <c r="X107" i="5"/>
  <c r="AA107" i="5" s="1"/>
  <c r="AC107" i="5" s="1"/>
  <c r="F107" i="5" s="1"/>
  <c r="G107" i="5" s="1"/>
  <c r="V107" i="5"/>
  <c r="T107" i="5"/>
  <c r="R107" i="5" s="1"/>
  <c r="E107" i="5"/>
  <c r="P107" i="5" s="1"/>
  <c r="Z106" i="5"/>
  <c r="AA106" i="5" s="1"/>
  <c r="AC106" i="5" s="1"/>
  <c r="F106" i="5" s="1"/>
  <c r="X106" i="5"/>
  <c r="T106" i="5"/>
  <c r="R106" i="5" s="1"/>
  <c r="P106" i="5"/>
  <c r="E106" i="5"/>
  <c r="Z105" i="5"/>
  <c r="X105" i="5"/>
  <c r="AA105" i="5" s="1"/>
  <c r="AC105" i="5" s="1"/>
  <c r="F105" i="5" s="1"/>
  <c r="T105" i="5"/>
  <c r="R105" i="5" s="1"/>
  <c r="E105" i="5"/>
  <c r="Z104" i="5"/>
  <c r="AA104" i="5" s="1"/>
  <c r="AC104" i="5" s="1"/>
  <c r="F104" i="5" s="1"/>
  <c r="X104" i="5"/>
  <c r="T104" i="5"/>
  <c r="R104" i="5"/>
  <c r="E104" i="5"/>
  <c r="P104" i="5" s="1"/>
  <c r="Z102" i="5"/>
  <c r="AA102" i="5" s="1"/>
  <c r="AC102" i="5" s="1"/>
  <c r="F102" i="5" s="1"/>
  <c r="X102" i="5"/>
  <c r="T102" i="5"/>
  <c r="Z101" i="5"/>
  <c r="AA101" i="5" s="1"/>
  <c r="AC101" i="5" s="1"/>
  <c r="F101" i="5" s="1"/>
  <c r="X101" i="5"/>
  <c r="T101" i="5"/>
  <c r="Z100" i="5"/>
  <c r="X100" i="5"/>
  <c r="T100" i="5"/>
  <c r="Z99" i="5"/>
  <c r="V99" i="5"/>
  <c r="X99" i="5" s="1"/>
  <c r="AA99" i="5" s="1"/>
  <c r="AC99" i="5" s="1"/>
  <c r="F99" i="5" s="1"/>
  <c r="T99" i="5"/>
  <c r="Z98" i="5"/>
  <c r="X98" i="5"/>
  <c r="AA98" i="5" s="1"/>
  <c r="AC98" i="5" s="1"/>
  <c r="F98" i="5" s="1"/>
  <c r="T98" i="5"/>
  <c r="Z97" i="5"/>
  <c r="AA97" i="5" s="1"/>
  <c r="AC97" i="5" s="1"/>
  <c r="F97" i="5" s="1"/>
  <c r="X97" i="5"/>
  <c r="T97" i="5"/>
  <c r="Z96" i="5"/>
  <c r="X96" i="5"/>
  <c r="AA96" i="5" s="1"/>
  <c r="AC96" i="5" s="1"/>
  <c r="F96" i="5" s="1"/>
  <c r="T96" i="5"/>
  <c r="E96" i="5"/>
  <c r="P96" i="5" s="1"/>
  <c r="Z94" i="5"/>
  <c r="X94" i="5"/>
  <c r="T94" i="5"/>
  <c r="AA93" i="5"/>
  <c r="AC93" i="5" s="1"/>
  <c r="F93" i="5" s="1"/>
  <c r="Z93" i="5"/>
  <c r="X93" i="5"/>
  <c r="T93" i="5"/>
  <c r="R93" i="5"/>
  <c r="Z92" i="5"/>
  <c r="X92" i="5"/>
  <c r="T92" i="5"/>
  <c r="Z91" i="5"/>
  <c r="AA91" i="5" s="1"/>
  <c r="AC91" i="5" s="1"/>
  <c r="F91" i="5" s="1"/>
  <c r="X91" i="5"/>
  <c r="V91" i="5"/>
  <c r="T91" i="5"/>
  <c r="Z90" i="5"/>
  <c r="X90" i="5"/>
  <c r="T90" i="5"/>
  <c r="Z89" i="5"/>
  <c r="X89" i="5"/>
  <c r="T89" i="5"/>
  <c r="Z88" i="5"/>
  <c r="X88" i="5"/>
  <c r="AA88" i="5" s="1"/>
  <c r="AC88" i="5" s="1"/>
  <c r="F88" i="5" s="1"/>
  <c r="T88" i="5"/>
  <c r="P88" i="5"/>
  <c r="E88" i="5"/>
  <c r="X86" i="5"/>
  <c r="U86" i="5"/>
  <c r="Z86" i="5" s="1"/>
  <c r="T86" i="5"/>
  <c r="R86" i="5"/>
  <c r="S86" i="5" s="1"/>
  <c r="E86" i="5" s="1"/>
  <c r="X85" i="5"/>
  <c r="U85" i="5"/>
  <c r="Z85" i="5" s="1"/>
  <c r="AA85" i="5" s="1"/>
  <c r="AC85" i="5" s="1"/>
  <c r="F85" i="5" s="1"/>
  <c r="T85" i="5"/>
  <c r="R85" i="5"/>
  <c r="Z84" i="5"/>
  <c r="X84" i="5"/>
  <c r="U84" i="5"/>
  <c r="T84" i="5"/>
  <c r="V83" i="5"/>
  <c r="X83" i="5" s="1"/>
  <c r="U83" i="5"/>
  <c r="Z83" i="5" s="1"/>
  <c r="T83" i="5"/>
  <c r="X82" i="5"/>
  <c r="U82" i="5"/>
  <c r="Z82" i="5" s="1"/>
  <c r="AA82" i="5" s="1"/>
  <c r="AC82" i="5" s="1"/>
  <c r="F82" i="5" s="1"/>
  <c r="T82" i="5"/>
  <c r="Z81" i="5"/>
  <c r="AA81" i="5" s="1"/>
  <c r="AC81" i="5" s="1"/>
  <c r="F81" i="5" s="1"/>
  <c r="X81" i="5"/>
  <c r="U81" i="5"/>
  <c r="T81" i="5"/>
  <c r="X80" i="5"/>
  <c r="U80" i="5"/>
  <c r="Z80" i="5" s="1"/>
  <c r="AA80" i="5" s="1"/>
  <c r="AC80" i="5" s="1"/>
  <c r="F80" i="5" s="1"/>
  <c r="T80" i="5"/>
  <c r="Z78" i="5"/>
  <c r="AA78" i="5" s="1"/>
  <c r="AC78" i="5" s="1"/>
  <c r="F78" i="5" s="1"/>
  <c r="X78" i="5"/>
  <c r="T78" i="5"/>
  <c r="Z77" i="5"/>
  <c r="X77" i="5"/>
  <c r="T77" i="5"/>
  <c r="R77" i="5"/>
  <c r="S77" i="5" s="1"/>
  <c r="E77" i="5" s="1"/>
  <c r="P77" i="5" s="1"/>
  <c r="Z76" i="5"/>
  <c r="AA76" i="5" s="1"/>
  <c r="AC76" i="5" s="1"/>
  <c r="F76" i="5" s="1"/>
  <c r="X76" i="5"/>
  <c r="T76" i="5"/>
  <c r="Z75" i="5"/>
  <c r="V75" i="5"/>
  <c r="X75" i="5" s="1"/>
  <c r="T75" i="5"/>
  <c r="Z74" i="5"/>
  <c r="AA74" i="5" s="1"/>
  <c r="AC74" i="5" s="1"/>
  <c r="F74" i="5" s="1"/>
  <c r="X74" i="5"/>
  <c r="T74" i="5"/>
  <c r="Z73" i="5"/>
  <c r="X73" i="5"/>
  <c r="T73" i="5"/>
  <c r="AA72" i="5"/>
  <c r="AC72" i="5" s="1"/>
  <c r="F72" i="5" s="1"/>
  <c r="Z72" i="5"/>
  <c r="X72" i="5"/>
  <c r="T72" i="5"/>
  <c r="AC70" i="5"/>
  <c r="F70" i="5" s="1"/>
  <c r="Z70" i="5"/>
  <c r="AA70" i="5" s="1"/>
  <c r="X70" i="5"/>
  <c r="T70" i="5"/>
  <c r="R70" i="5"/>
  <c r="R158" i="5" s="1"/>
  <c r="E70" i="5"/>
  <c r="P70" i="5" s="1"/>
  <c r="Z69" i="5"/>
  <c r="AA69" i="5" s="1"/>
  <c r="AC69" i="5" s="1"/>
  <c r="F69" i="5" s="1"/>
  <c r="X69" i="5"/>
  <c r="T69" i="5"/>
  <c r="R69" i="5" s="1"/>
  <c r="R101" i="5" s="1"/>
  <c r="S101" i="5" s="1"/>
  <c r="E101" i="5" s="1"/>
  <c r="E69" i="5"/>
  <c r="P69" i="5" s="1"/>
  <c r="Z68" i="5"/>
  <c r="X68" i="5"/>
  <c r="T68" i="5"/>
  <c r="R68" i="5" s="1"/>
  <c r="R317" i="5" s="1"/>
  <c r="S317" i="5" s="1"/>
  <c r="E317" i="5" s="1"/>
  <c r="E68" i="5"/>
  <c r="Z67" i="5"/>
  <c r="V67" i="5"/>
  <c r="X67" i="5" s="1"/>
  <c r="T67" i="5"/>
  <c r="R67" i="5"/>
  <c r="R260" i="5" s="1"/>
  <c r="E67" i="5"/>
  <c r="P67" i="5" s="1"/>
  <c r="Z66" i="5"/>
  <c r="X66" i="5"/>
  <c r="T66" i="5"/>
  <c r="R66" i="5"/>
  <c r="R98" i="5" s="1"/>
  <c r="E66" i="5"/>
  <c r="P66" i="5" s="1"/>
  <c r="Z65" i="5"/>
  <c r="X65" i="5"/>
  <c r="T65" i="5"/>
  <c r="R65" i="5" s="1"/>
  <c r="E65" i="5"/>
  <c r="P65" i="5" s="1"/>
  <c r="Z64" i="5"/>
  <c r="AA64" i="5" s="1"/>
  <c r="AC64" i="5" s="1"/>
  <c r="F64" i="5" s="1"/>
  <c r="X64" i="5"/>
  <c r="T64" i="5"/>
  <c r="R64" i="5" s="1"/>
  <c r="R168" i="5" s="1"/>
  <c r="P64" i="5"/>
  <c r="E64" i="5"/>
  <c r="Z62" i="5"/>
  <c r="X62" i="5"/>
  <c r="AA62" i="5" s="1"/>
  <c r="AC62" i="5" s="1"/>
  <c r="F62" i="5" s="1"/>
  <c r="T62" i="5"/>
  <c r="Z61" i="5"/>
  <c r="AA61" i="5" s="1"/>
  <c r="AC61" i="5" s="1"/>
  <c r="F61" i="5" s="1"/>
  <c r="X61" i="5"/>
  <c r="T61" i="5"/>
  <c r="Z60" i="5"/>
  <c r="AA60" i="5" s="1"/>
  <c r="AC60" i="5" s="1"/>
  <c r="F60" i="5" s="1"/>
  <c r="X60" i="5"/>
  <c r="T60" i="5"/>
  <c r="Z59" i="5"/>
  <c r="V59" i="5"/>
  <c r="X59" i="5" s="1"/>
  <c r="T59" i="5"/>
  <c r="Z58" i="5"/>
  <c r="X58" i="5"/>
  <c r="T58" i="5"/>
  <c r="AA57" i="5"/>
  <c r="AC57" i="5" s="1"/>
  <c r="F57" i="5" s="1"/>
  <c r="Z57" i="5"/>
  <c r="X57" i="5"/>
  <c r="T57" i="5"/>
  <c r="Z56" i="5"/>
  <c r="AA56" i="5" s="1"/>
  <c r="AC56" i="5" s="1"/>
  <c r="F56" i="5" s="1"/>
  <c r="X56" i="5"/>
  <c r="T56" i="5"/>
  <c r="P56" i="5"/>
  <c r="E56" i="5"/>
  <c r="Z54" i="5"/>
  <c r="AA54" i="5" s="1"/>
  <c r="AC54" i="5" s="1"/>
  <c r="F54" i="5" s="1"/>
  <c r="X54" i="5"/>
  <c r="T54" i="5"/>
  <c r="Z53" i="5"/>
  <c r="X53" i="5"/>
  <c r="T53" i="5"/>
  <c r="Z52" i="5"/>
  <c r="X52" i="5"/>
  <c r="AA52" i="5" s="1"/>
  <c r="AC52" i="5" s="1"/>
  <c r="F52" i="5" s="1"/>
  <c r="T52" i="5"/>
  <c r="AA51" i="5"/>
  <c r="AC51" i="5" s="1"/>
  <c r="F51" i="5" s="1"/>
  <c r="Z51" i="5"/>
  <c r="V51" i="5"/>
  <c r="X51" i="5" s="1"/>
  <c r="T51" i="5"/>
  <c r="Z50" i="5"/>
  <c r="AA50" i="5" s="1"/>
  <c r="AC50" i="5" s="1"/>
  <c r="F50" i="5" s="1"/>
  <c r="X50" i="5"/>
  <c r="T50" i="5"/>
  <c r="Z49" i="5"/>
  <c r="AA49" i="5" s="1"/>
  <c r="AC49" i="5" s="1"/>
  <c r="F49" i="5" s="1"/>
  <c r="X49" i="5"/>
  <c r="T49" i="5"/>
  <c r="AA48" i="5"/>
  <c r="AC48" i="5" s="1"/>
  <c r="F48" i="5" s="1"/>
  <c r="Z48" i="5"/>
  <c r="X48" i="5"/>
  <c r="T48" i="5"/>
  <c r="R48" i="5"/>
  <c r="E48" i="5"/>
  <c r="P48" i="5" s="1"/>
  <c r="X46" i="5"/>
  <c r="U46" i="5"/>
  <c r="Z46" i="5" s="1"/>
  <c r="T46" i="5"/>
  <c r="R46" i="5"/>
  <c r="S46" i="5" s="1"/>
  <c r="E46" i="5" s="1"/>
  <c r="X45" i="5"/>
  <c r="U45" i="5"/>
  <c r="Z45" i="5" s="1"/>
  <c r="AA45" i="5" s="1"/>
  <c r="AC45" i="5" s="1"/>
  <c r="F45" i="5" s="1"/>
  <c r="T45" i="5"/>
  <c r="X44" i="5"/>
  <c r="U44" i="5"/>
  <c r="Z44" i="5" s="1"/>
  <c r="AA44" i="5" s="1"/>
  <c r="AC44" i="5" s="1"/>
  <c r="F44" i="5" s="1"/>
  <c r="T44" i="5"/>
  <c r="R44" i="5"/>
  <c r="S44" i="5" s="1"/>
  <c r="E44" i="5" s="1"/>
  <c r="V43" i="5"/>
  <c r="X43" i="5" s="1"/>
  <c r="U43" i="5"/>
  <c r="Z43" i="5" s="1"/>
  <c r="T43" i="5"/>
  <c r="X42" i="5"/>
  <c r="U42" i="5"/>
  <c r="Z42" i="5" s="1"/>
  <c r="T42" i="5"/>
  <c r="X41" i="5"/>
  <c r="U41" i="5"/>
  <c r="Z41" i="5" s="1"/>
  <c r="T41" i="5"/>
  <c r="X40" i="5"/>
  <c r="U40" i="5"/>
  <c r="Z40" i="5" s="1"/>
  <c r="T40" i="5"/>
  <c r="S40" i="5"/>
  <c r="R40" i="5"/>
  <c r="E40" i="5"/>
  <c r="P40" i="5" s="1"/>
  <c r="Z38" i="5"/>
  <c r="AA38" i="5" s="1"/>
  <c r="AC38" i="5" s="1"/>
  <c r="F38" i="5" s="1"/>
  <c r="X38" i="5"/>
  <c r="T38" i="5"/>
  <c r="Z37" i="5"/>
  <c r="AA37" i="5" s="1"/>
  <c r="AC37" i="5" s="1"/>
  <c r="F37" i="5" s="1"/>
  <c r="X37" i="5"/>
  <c r="T37" i="5"/>
  <c r="R37" i="5"/>
  <c r="S37" i="5" s="1"/>
  <c r="E37" i="5" s="1"/>
  <c r="Z36" i="5"/>
  <c r="X36" i="5"/>
  <c r="T36" i="5"/>
  <c r="Z35" i="5"/>
  <c r="X35" i="5"/>
  <c r="V35" i="5"/>
  <c r="T35" i="5"/>
  <c r="Z34" i="5"/>
  <c r="X34" i="5"/>
  <c r="T34" i="5"/>
  <c r="Z33" i="5"/>
  <c r="X33" i="5"/>
  <c r="AA33" i="5" s="1"/>
  <c r="AC33" i="5" s="1"/>
  <c r="F33" i="5" s="1"/>
  <c r="T33" i="5"/>
  <c r="Z32" i="5"/>
  <c r="AA32" i="5" s="1"/>
  <c r="AC32" i="5" s="1"/>
  <c r="F32" i="5" s="1"/>
  <c r="X32" i="5"/>
  <c r="T32" i="5"/>
  <c r="Z30" i="5"/>
  <c r="AA30" i="5" s="1"/>
  <c r="AC30" i="5" s="1"/>
  <c r="F30" i="5" s="1"/>
  <c r="X30" i="5"/>
  <c r="T30" i="5"/>
  <c r="Z29" i="5"/>
  <c r="X29" i="5"/>
  <c r="AA29" i="5" s="1"/>
  <c r="AC29" i="5" s="1"/>
  <c r="F29" i="5" s="1"/>
  <c r="T29" i="5"/>
  <c r="Z28" i="5"/>
  <c r="X28" i="5"/>
  <c r="T28" i="5"/>
  <c r="R28" i="5"/>
  <c r="Z27" i="5"/>
  <c r="V27" i="5"/>
  <c r="X27" i="5" s="1"/>
  <c r="AA27" i="5" s="1"/>
  <c r="AC27" i="5" s="1"/>
  <c r="F27" i="5" s="1"/>
  <c r="T27" i="5"/>
  <c r="Z26" i="5"/>
  <c r="X26" i="5"/>
  <c r="AA26" i="5" s="1"/>
  <c r="AC26" i="5" s="1"/>
  <c r="F26" i="5" s="1"/>
  <c r="T26" i="5"/>
  <c r="Z25" i="5"/>
  <c r="X25" i="5"/>
  <c r="T25" i="5"/>
  <c r="Z24" i="5"/>
  <c r="AA24" i="5" s="1"/>
  <c r="AC24" i="5" s="1"/>
  <c r="F24" i="5" s="1"/>
  <c r="X24" i="5"/>
  <c r="T24" i="5"/>
  <c r="R24" i="5"/>
  <c r="S24" i="5" s="1"/>
  <c r="E24" i="5" s="1"/>
  <c r="P24" i="5" s="1"/>
  <c r="Z22" i="5"/>
  <c r="X22" i="5"/>
  <c r="T22" i="5"/>
  <c r="Z21" i="5"/>
  <c r="AA21" i="5" s="1"/>
  <c r="AC21" i="5" s="1"/>
  <c r="F21" i="5" s="1"/>
  <c r="X21" i="5"/>
  <c r="T21" i="5"/>
  <c r="S21" i="5" s="1"/>
  <c r="E21" i="5" s="1"/>
  <c r="R21" i="5"/>
  <c r="Z20" i="5"/>
  <c r="AA20" i="5" s="1"/>
  <c r="AC20" i="5" s="1"/>
  <c r="F20" i="5" s="1"/>
  <c r="X20" i="5"/>
  <c r="T20" i="5"/>
  <c r="R20" i="5"/>
  <c r="S20" i="5" s="1"/>
  <c r="E20" i="5" s="1"/>
  <c r="Z19" i="5"/>
  <c r="V19" i="5"/>
  <c r="X19" i="5" s="1"/>
  <c r="T19" i="5"/>
  <c r="Z18" i="5"/>
  <c r="AA18" i="5" s="1"/>
  <c r="AC18" i="5" s="1"/>
  <c r="F18" i="5" s="1"/>
  <c r="X18" i="5"/>
  <c r="T18" i="5"/>
  <c r="Z17" i="5"/>
  <c r="X17" i="5"/>
  <c r="T17" i="5"/>
  <c r="AA16" i="5"/>
  <c r="AC16" i="5" s="1"/>
  <c r="F16" i="5" s="1"/>
  <c r="Z16" i="5"/>
  <c r="X16" i="5"/>
  <c r="T16" i="5"/>
  <c r="R16" i="5"/>
  <c r="S16" i="5" s="1"/>
  <c r="E16" i="5" s="1"/>
  <c r="Z14" i="5"/>
  <c r="AA14" i="5" s="1"/>
  <c r="AC14" i="5" s="1"/>
  <c r="F14" i="5" s="1"/>
  <c r="X14" i="5"/>
  <c r="T14" i="5"/>
  <c r="R14" i="5"/>
  <c r="S14" i="5" s="1"/>
  <c r="E14" i="5" s="1"/>
  <c r="Z13" i="5"/>
  <c r="AA13" i="5" s="1"/>
  <c r="AC13" i="5" s="1"/>
  <c r="F13" i="5" s="1"/>
  <c r="X13" i="5"/>
  <c r="T13" i="5"/>
  <c r="R13" i="5"/>
  <c r="Z12" i="5"/>
  <c r="X12" i="5"/>
  <c r="T12" i="5"/>
  <c r="S12" i="5" s="1"/>
  <c r="E12" i="5" s="1"/>
  <c r="R12" i="5"/>
  <c r="Z11" i="5"/>
  <c r="V11" i="5"/>
  <c r="X11" i="5" s="1"/>
  <c r="AA11" i="5" s="1"/>
  <c r="AC11" i="5" s="1"/>
  <c r="F11" i="5" s="1"/>
  <c r="T11" i="5"/>
  <c r="R11" i="5"/>
  <c r="Z10" i="5"/>
  <c r="X10" i="5"/>
  <c r="T10" i="5"/>
  <c r="Z9" i="5"/>
  <c r="X9" i="5"/>
  <c r="T9" i="5"/>
  <c r="Z8" i="5"/>
  <c r="AA8" i="5" s="1"/>
  <c r="AC8" i="5" s="1"/>
  <c r="F8" i="5" s="1"/>
  <c r="X8" i="5"/>
  <c r="T8" i="5"/>
  <c r="S8" i="5"/>
  <c r="R8" i="5"/>
  <c r="E8" i="5"/>
  <c r="P8" i="5" s="1"/>
  <c r="P954" i="5" l="1"/>
  <c r="G954" i="5"/>
  <c r="S11" i="5"/>
  <c r="E11" i="5" s="1"/>
  <c r="AA17" i="5"/>
  <c r="AC17" i="5" s="1"/>
  <c r="F17" i="5" s="1"/>
  <c r="R27" i="5"/>
  <c r="AA36" i="5"/>
  <c r="AC36" i="5" s="1"/>
  <c r="F36" i="5" s="1"/>
  <c r="R43" i="5"/>
  <c r="S43" i="5" s="1"/>
  <c r="E43" i="5" s="1"/>
  <c r="P43" i="5" s="1"/>
  <c r="R62" i="5"/>
  <c r="G65" i="5"/>
  <c r="AA73" i="5"/>
  <c r="AC73" i="5" s="1"/>
  <c r="F73" i="5" s="1"/>
  <c r="AA92" i="5"/>
  <c r="AC92" i="5" s="1"/>
  <c r="F92" i="5" s="1"/>
  <c r="AA114" i="5"/>
  <c r="AC114" i="5" s="1"/>
  <c r="F114" i="5" s="1"/>
  <c r="R133" i="5"/>
  <c r="AA136" i="5"/>
  <c r="AC136" i="5" s="1"/>
  <c r="F136" i="5" s="1"/>
  <c r="AA144" i="5"/>
  <c r="AC144" i="5" s="1"/>
  <c r="F144" i="5" s="1"/>
  <c r="AA154" i="5"/>
  <c r="AC154" i="5" s="1"/>
  <c r="F154" i="5" s="1"/>
  <c r="AA157" i="5"/>
  <c r="AC157" i="5" s="1"/>
  <c r="F157" i="5" s="1"/>
  <c r="R165" i="5"/>
  <c r="AA301" i="5"/>
  <c r="AC301" i="5" s="1"/>
  <c r="F301" i="5" s="1"/>
  <c r="P741" i="5"/>
  <c r="G741" i="5"/>
  <c r="P972" i="5"/>
  <c r="G972" i="5"/>
  <c r="P1020" i="5"/>
  <c r="G1020" i="5"/>
  <c r="P1028" i="5"/>
  <c r="G1028" i="5"/>
  <c r="AA132" i="5"/>
  <c r="AC132" i="5" s="1"/>
  <c r="F132" i="5" s="1"/>
  <c r="AA429" i="5"/>
  <c r="AC429" i="5" s="1"/>
  <c r="F429" i="5" s="1"/>
  <c r="G108" i="5"/>
  <c r="G308" i="5"/>
  <c r="R56" i="5"/>
  <c r="S93" i="5"/>
  <c r="E93" i="5" s="1"/>
  <c r="P93" i="5" s="1"/>
  <c r="R131" i="5"/>
  <c r="S131" i="5" s="1"/>
  <c r="E131" i="5" s="1"/>
  <c r="P131" i="5" s="1"/>
  <c r="AA262" i="5"/>
  <c r="AC262" i="5" s="1"/>
  <c r="F262" i="5" s="1"/>
  <c r="AA267" i="5"/>
  <c r="AC267" i="5" s="1"/>
  <c r="F267" i="5" s="1"/>
  <c r="AA350" i="5"/>
  <c r="AC350" i="5" s="1"/>
  <c r="F350" i="5" s="1"/>
  <c r="P763" i="5"/>
  <c r="G763" i="5"/>
  <c r="AA83" i="5"/>
  <c r="AC83" i="5" s="1"/>
  <c r="F83" i="5" s="1"/>
  <c r="G297" i="5"/>
  <c r="R30" i="5"/>
  <c r="S30" i="5" s="1"/>
  <c r="E30" i="5" s="1"/>
  <c r="AA67" i="5"/>
  <c r="AC67" i="5" s="1"/>
  <c r="F67" i="5" s="1"/>
  <c r="G67" i="5" s="1"/>
  <c r="AA34" i="5"/>
  <c r="AC34" i="5" s="1"/>
  <c r="F34" i="5" s="1"/>
  <c r="AA40" i="5"/>
  <c r="AC40" i="5" s="1"/>
  <c r="F40" i="5" s="1"/>
  <c r="G40" i="5" s="1"/>
  <c r="AA43" i="5"/>
  <c r="AC43" i="5" s="1"/>
  <c r="F43" i="5" s="1"/>
  <c r="G43" i="5" s="1"/>
  <c r="AA46" i="5"/>
  <c r="AC46" i="5" s="1"/>
  <c r="F46" i="5" s="1"/>
  <c r="G46" i="5" s="1"/>
  <c r="AA65" i="5"/>
  <c r="AC65" i="5" s="1"/>
  <c r="F65" i="5" s="1"/>
  <c r="AA90" i="5"/>
  <c r="AC90" i="5" s="1"/>
  <c r="F90" i="5" s="1"/>
  <c r="AA100" i="5"/>
  <c r="AC100" i="5" s="1"/>
  <c r="F100" i="5" s="1"/>
  <c r="AA110" i="5"/>
  <c r="AC110" i="5" s="1"/>
  <c r="F110" i="5" s="1"/>
  <c r="AA178" i="5"/>
  <c r="AC178" i="5" s="1"/>
  <c r="F178" i="5" s="1"/>
  <c r="AA206" i="5"/>
  <c r="AC206" i="5" s="1"/>
  <c r="F206" i="5" s="1"/>
  <c r="AA210" i="5"/>
  <c r="AC210" i="5" s="1"/>
  <c r="F210" i="5" s="1"/>
  <c r="AA293" i="5"/>
  <c r="AC293" i="5" s="1"/>
  <c r="F293" i="5" s="1"/>
  <c r="P980" i="5"/>
  <c r="G980" i="5"/>
  <c r="P1045" i="5"/>
  <c r="G1045" i="5"/>
  <c r="P1062" i="5"/>
  <c r="G1062" i="5"/>
  <c r="AA139" i="5"/>
  <c r="AC139" i="5" s="1"/>
  <c r="F139" i="5" s="1"/>
  <c r="AA164" i="5"/>
  <c r="AC164" i="5" s="1"/>
  <c r="F164" i="5" s="1"/>
  <c r="R35" i="5"/>
  <c r="S35" i="5" s="1"/>
  <c r="E35" i="5" s="1"/>
  <c r="G64" i="5"/>
  <c r="AA115" i="5"/>
  <c r="AC115" i="5" s="1"/>
  <c r="F115" i="5" s="1"/>
  <c r="AA118" i="5"/>
  <c r="AC118" i="5" s="1"/>
  <c r="F118" i="5" s="1"/>
  <c r="R148" i="5"/>
  <c r="S148" i="5" s="1"/>
  <c r="E148" i="5" s="1"/>
  <c r="AA192" i="5"/>
  <c r="AC192" i="5" s="1"/>
  <c r="F192" i="5" s="1"/>
  <c r="G1195" i="5"/>
  <c r="P1195" i="5"/>
  <c r="P1292" i="5"/>
  <c r="G1292" i="5"/>
  <c r="S133" i="5"/>
  <c r="E133" i="5" s="1"/>
  <c r="R156" i="5"/>
  <c r="R176" i="5"/>
  <c r="P1073" i="5"/>
  <c r="G1073" i="5"/>
  <c r="R19" i="5"/>
  <c r="S19" i="5" s="1"/>
  <c r="E19" i="5" s="1"/>
  <c r="S28" i="5"/>
  <c r="E28" i="5" s="1"/>
  <c r="AA41" i="5"/>
  <c r="AC41" i="5" s="1"/>
  <c r="F41" i="5" s="1"/>
  <c r="AA53" i="5"/>
  <c r="AC53" i="5" s="1"/>
  <c r="F53" i="5" s="1"/>
  <c r="AA68" i="5"/>
  <c r="AC68" i="5" s="1"/>
  <c r="F68" i="5" s="1"/>
  <c r="R72" i="5"/>
  <c r="S85" i="5"/>
  <c r="E85" i="5" s="1"/>
  <c r="R88" i="5"/>
  <c r="AA112" i="5"/>
  <c r="AC112" i="5" s="1"/>
  <c r="F112" i="5" s="1"/>
  <c r="AA134" i="5"/>
  <c r="AC134" i="5" s="1"/>
  <c r="F134" i="5" s="1"/>
  <c r="AA141" i="5"/>
  <c r="AC141" i="5" s="1"/>
  <c r="F141" i="5" s="1"/>
  <c r="R166" i="5"/>
  <c r="AA189" i="5"/>
  <c r="AC189" i="5" s="1"/>
  <c r="F189" i="5" s="1"/>
  <c r="AA198" i="5"/>
  <c r="AC198" i="5" s="1"/>
  <c r="F198" i="5" s="1"/>
  <c r="AA214" i="5"/>
  <c r="AC214" i="5" s="1"/>
  <c r="F214" i="5" s="1"/>
  <c r="AA227" i="5"/>
  <c r="AC227" i="5" s="1"/>
  <c r="F227" i="5" s="1"/>
  <c r="G227" i="5" s="1"/>
  <c r="P951" i="5"/>
  <c r="G951" i="5"/>
  <c r="AA187" i="5"/>
  <c r="AC187" i="5" s="1"/>
  <c r="F187" i="5" s="1"/>
  <c r="G187" i="5" s="1"/>
  <c r="P943" i="5"/>
  <c r="G943" i="5"/>
  <c r="P1040" i="5"/>
  <c r="G1040" i="5"/>
  <c r="AA22" i="5"/>
  <c r="AC22" i="5" s="1"/>
  <c r="F22" i="5" s="1"/>
  <c r="S27" i="5"/>
  <c r="E27" i="5" s="1"/>
  <c r="G70" i="5"/>
  <c r="AA12" i="5"/>
  <c r="AC12" i="5" s="1"/>
  <c r="F12" i="5" s="1"/>
  <c r="AA25" i="5"/>
  <c r="AC25" i="5" s="1"/>
  <c r="F25" i="5" s="1"/>
  <c r="AA35" i="5"/>
  <c r="AC35" i="5" s="1"/>
  <c r="F35" i="5" s="1"/>
  <c r="G35" i="5" s="1"/>
  <c r="AA66" i="5"/>
  <c r="AC66" i="5" s="1"/>
  <c r="F66" i="5" s="1"/>
  <c r="AA75" i="5"/>
  <c r="AC75" i="5" s="1"/>
  <c r="F75" i="5" s="1"/>
  <c r="AA94" i="5"/>
  <c r="AC94" i="5" s="1"/>
  <c r="F94" i="5" s="1"/>
  <c r="AA116" i="5"/>
  <c r="AC116" i="5" s="1"/>
  <c r="F116" i="5" s="1"/>
  <c r="R132" i="5"/>
  <c r="S132" i="5" s="1"/>
  <c r="E132" i="5" s="1"/>
  <c r="R139" i="5"/>
  <c r="AA176" i="5"/>
  <c r="AC176" i="5" s="1"/>
  <c r="F176" i="5" s="1"/>
  <c r="G188" i="5"/>
  <c r="AA193" i="5"/>
  <c r="AC193" i="5" s="1"/>
  <c r="F193" i="5" s="1"/>
  <c r="AA208" i="5"/>
  <c r="AC208" i="5" s="1"/>
  <c r="F208" i="5" s="1"/>
  <c r="G208" i="5" s="1"/>
  <c r="P788" i="5"/>
  <c r="G788" i="5"/>
  <c r="P976" i="5"/>
  <c r="G976" i="5"/>
  <c r="P985" i="5"/>
  <c r="G985" i="5"/>
  <c r="R75" i="5"/>
  <c r="AA9" i="5"/>
  <c r="AC9" i="5" s="1"/>
  <c r="F9" i="5" s="1"/>
  <c r="R38" i="5"/>
  <c r="R54" i="5"/>
  <c r="R22" i="5"/>
  <c r="S22" i="5" s="1"/>
  <c r="E22" i="5" s="1"/>
  <c r="AA28" i="5"/>
  <c r="AC28" i="5" s="1"/>
  <c r="F28" i="5" s="1"/>
  <c r="G28" i="5" s="1"/>
  <c r="S38" i="5"/>
  <c r="E38" i="5" s="1"/>
  <c r="P38" i="5" s="1"/>
  <c r="R117" i="5"/>
  <c r="S117" i="5" s="1"/>
  <c r="E117" i="5" s="1"/>
  <c r="R254" i="5"/>
  <c r="G88" i="5"/>
  <c r="AA10" i="5"/>
  <c r="AC10" i="5" s="1"/>
  <c r="F10" i="5" s="1"/>
  <c r="S13" i="5"/>
  <c r="E13" i="5" s="1"/>
  <c r="AA19" i="5"/>
  <c r="AC19" i="5" s="1"/>
  <c r="F19" i="5" s="1"/>
  <c r="R29" i="5"/>
  <c r="S29" i="5" s="1"/>
  <c r="E29" i="5" s="1"/>
  <c r="R36" i="5"/>
  <c r="S36" i="5" s="1"/>
  <c r="E36" i="5" s="1"/>
  <c r="AA42" i="5"/>
  <c r="AC42" i="5" s="1"/>
  <c r="F42" i="5" s="1"/>
  <c r="R45" i="5"/>
  <c r="S45" i="5" s="1"/>
  <c r="E45" i="5" s="1"/>
  <c r="G45" i="5" s="1"/>
  <c r="G106" i="5"/>
  <c r="AA129" i="5"/>
  <c r="AC129" i="5" s="1"/>
  <c r="F129" i="5" s="1"/>
  <c r="R136" i="5"/>
  <c r="AA153" i="5"/>
  <c r="AC153" i="5" s="1"/>
  <c r="F153" i="5" s="1"/>
  <c r="P188" i="5"/>
  <c r="G216" i="5"/>
  <c r="AA243" i="5"/>
  <c r="AC243" i="5" s="1"/>
  <c r="F243" i="5" s="1"/>
  <c r="AA283" i="5"/>
  <c r="AC283" i="5" s="1"/>
  <c r="F283" i="5" s="1"/>
  <c r="AA307" i="5"/>
  <c r="AC307" i="5" s="1"/>
  <c r="F307" i="5" s="1"/>
  <c r="G307" i="5" s="1"/>
  <c r="P909" i="5"/>
  <c r="G909" i="5"/>
  <c r="P968" i="5"/>
  <c r="G968" i="5"/>
  <c r="P1048" i="5"/>
  <c r="G1048" i="5"/>
  <c r="P1059" i="5"/>
  <c r="G1059" i="5"/>
  <c r="AA229" i="5"/>
  <c r="AC229" i="5" s="1"/>
  <c r="F229" i="5" s="1"/>
  <c r="AA260" i="5"/>
  <c r="AC260" i="5" s="1"/>
  <c r="F260" i="5" s="1"/>
  <c r="AA265" i="5"/>
  <c r="AC265" i="5" s="1"/>
  <c r="F265" i="5" s="1"/>
  <c r="AA281" i="5"/>
  <c r="AC281" i="5" s="1"/>
  <c r="F281" i="5" s="1"/>
  <c r="AA306" i="5"/>
  <c r="AC306" i="5" s="1"/>
  <c r="F306" i="5" s="1"/>
  <c r="G306" i="5" s="1"/>
  <c r="AA324" i="5"/>
  <c r="AC324" i="5" s="1"/>
  <c r="F324" i="5" s="1"/>
  <c r="AA333" i="5"/>
  <c r="AC333" i="5" s="1"/>
  <c r="F333" i="5" s="1"/>
  <c r="AA359" i="5"/>
  <c r="AC359" i="5" s="1"/>
  <c r="F359" i="5" s="1"/>
  <c r="AA373" i="5"/>
  <c r="AC373" i="5" s="1"/>
  <c r="F373" i="5" s="1"/>
  <c r="AA388" i="5"/>
  <c r="AC388" i="5" s="1"/>
  <c r="F388" i="5" s="1"/>
  <c r="AA391" i="5"/>
  <c r="AC391" i="5" s="1"/>
  <c r="F391" i="5" s="1"/>
  <c r="AA444" i="5"/>
  <c r="AC444" i="5" s="1"/>
  <c r="F444" i="5" s="1"/>
  <c r="AA448" i="5"/>
  <c r="AC448" i="5" s="1"/>
  <c r="F448" i="5" s="1"/>
  <c r="AA452" i="5"/>
  <c r="AC452" i="5" s="1"/>
  <c r="F452" i="5" s="1"/>
  <c r="AA487" i="5"/>
  <c r="AC487" i="5" s="1"/>
  <c r="F487" i="5" s="1"/>
  <c r="AA569" i="5"/>
  <c r="AC569" i="5" s="1"/>
  <c r="F569" i="5" s="1"/>
  <c r="AA581" i="5"/>
  <c r="AC581" i="5" s="1"/>
  <c r="F581" i="5" s="1"/>
  <c r="AA593" i="5"/>
  <c r="AC593" i="5" s="1"/>
  <c r="F593" i="5" s="1"/>
  <c r="AA601" i="5"/>
  <c r="AC601" i="5" s="1"/>
  <c r="F601" i="5" s="1"/>
  <c r="AA607" i="5"/>
  <c r="AC607" i="5" s="1"/>
  <c r="F607" i="5" s="1"/>
  <c r="AA632" i="5"/>
  <c r="AC632" i="5" s="1"/>
  <c r="F632" i="5" s="1"/>
  <c r="AA636" i="5"/>
  <c r="AC636" i="5" s="1"/>
  <c r="F636" i="5" s="1"/>
  <c r="AA709" i="5"/>
  <c r="AC709" i="5" s="1"/>
  <c r="F709" i="5" s="1"/>
  <c r="AA717" i="5"/>
  <c r="AC717" i="5" s="1"/>
  <c r="F717" i="5" s="1"/>
  <c r="G733" i="5"/>
  <c r="G755" i="5"/>
  <c r="G766" i="5"/>
  <c r="G801" i="5"/>
  <c r="G923" i="5"/>
  <c r="G957" i="5"/>
  <c r="G963" i="5"/>
  <c r="G1019" i="5"/>
  <c r="G1066" i="5"/>
  <c r="G1148" i="5"/>
  <c r="P1153" i="5"/>
  <c r="G1197" i="5"/>
  <c r="P1220" i="5"/>
  <c r="P1343" i="5"/>
  <c r="G1244" i="5"/>
  <c r="G1275" i="5"/>
  <c r="G1294" i="5"/>
  <c r="AA205" i="5"/>
  <c r="AC205" i="5" s="1"/>
  <c r="F205" i="5" s="1"/>
  <c r="AA237" i="5"/>
  <c r="AC237" i="5" s="1"/>
  <c r="F237" i="5" s="1"/>
  <c r="AA285" i="5"/>
  <c r="AC285" i="5" s="1"/>
  <c r="F285" i="5" s="1"/>
  <c r="AA295" i="5"/>
  <c r="AC295" i="5" s="1"/>
  <c r="F295" i="5" s="1"/>
  <c r="AA356" i="5"/>
  <c r="AC356" i="5" s="1"/>
  <c r="F356" i="5" s="1"/>
  <c r="AA378" i="5"/>
  <c r="AC378" i="5" s="1"/>
  <c r="F378" i="5" s="1"/>
  <c r="AA381" i="5"/>
  <c r="AC381" i="5" s="1"/>
  <c r="F381" i="5" s="1"/>
  <c r="AA384" i="5"/>
  <c r="AC384" i="5" s="1"/>
  <c r="F384" i="5" s="1"/>
  <c r="AA419" i="5"/>
  <c r="AC419" i="5" s="1"/>
  <c r="F419" i="5" s="1"/>
  <c r="AA464" i="5"/>
  <c r="AC464" i="5" s="1"/>
  <c r="F464" i="5" s="1"/>
  <c r="AA476" i="5"/>
  <c r="AC476" i="5" s="1"/>
  <c r="F476" i="5" s="1"/>
  <c r="AA484" i="5"/>
  <c r="AC484" i="5" s="1"/>
  <c r="F484" i="5" s="1"/>
  <c r="AA493" i="5"/>
  <c r="AC493" i="5" s="1"/>
  <c r="F493" i="5" s="1"/>
  <c r="AA512" i="5"/>
  <c r="AC512" i="5" s="1"/>
  <c r="F512" i="5" s="1"/>
  <c r="AA524" i="5"/>
  <c r="AC524" i="5" s="1"/>
  <c r="F524" i="5" s="1"/>
  <c r="AA590" i="5"/>
  <c r="AC590" i="5" s="1"/>
  <c r="F590" i="5" s="1"/>
  <c r="AA595" i="5"/>
  <c r="AC595" i="5" s="1"/>
  <c r="F595" i="5" s="1"/>
  <c r="AA598" i="5"/>
  <c r="AC598" i="5" s="1"/>
  <c r="F598" i="5" s="1"/>
  <c r="AA613" i="5"/>
  <c r="AC613" i="5" s="1"/>
  <c r="F613" i="5" s="1"/>
  <c r="AA656" i="5"/>
  <c r="AC656" i="5" s="1"/>
  <c r="F656" i="5" s="1"/>
  <c r="AA661" i="5"/>
  <c r="AC661" i="5" s="1"/>
  <c r="F661" i="5" s="1"/>
  <c r="AA669" i="5"/>
  <c r="AC669" i="5" s="1"/>
  <c r="F669" i="5" s="1"/>
  <c r="AA692" i="5"/>
  <c r="AC692" i="5" s="1"/>
  <c r="F692" i="5" s="1"/>
  <c r="AA695" i="5"/>
  <c r="AC695" i="5" s="1"/>
  <c r="F695" i="5" s="1"/>
  <c r="G907" i="5"/>
  <c r="P917" i="5"/>
  <c r="G974" i="5"/>
  <c r="G978" i="5"/>
  <c r="G983" i="5"/>
  <c r="P1100" i="5"/>
  <c r="P1171" i="5"/>
  <c r="P1179" i="5"/>
  <c r="P1221" i="5"/>
  <c r="G1269" i="5"/>
  <c r="E1276" i="5"/>
  <c r="P1344" i="5"/>
  <c r="G925" i="5"/>
  <c r="AA258" i="5"/>
  <c r="AC258" i="5" s="1"/>
  <c r="F258" i="5" s="1"/>
  <c r="AA274" i="5"/>
  <c r="AC274" i="5" s="1"/>
  <c r="F274" i="5" s="1"/>
  <c r="AA289" i="5"/>
  <c r="AC289" i="5" s="1"/>
  <c r="F289" i="5" s="1"/>
  <c r="G289" i="5" s="1"/>
  <c r="AA331" i="5"/>
  <c r="AC331" i="5" s="1"/>
  <c r="F331" i="5" s="1"/>
  <c r="AA389" i="5"/>
  <c r="AC389" i="5" s="1"/>
  <c r="F389" i="5" s="1"/>
  <c r="AA392" i="5"/>
  <c r="AC392" i="5" s="1"/>
  <c r="F392" i="5" s="1"/>
  <c r="AA412" i="5"/>
  <c r="AC412" i="5" s="1"/>
  <c r="F412" i="5" s="1"/>
  <c r="AA450" i="5"/>
  <c r="AC450" i="5" s="1"/>
  <c r="F450" i="5" s="1"/>
  <c r="AA504" i="5"/>
  <c r="AC504" i="5" s="1"/>
  <c r="F504" i="5" s="1"/>
  <c r="AA517" i="5"/>
  <c r="AC517" i="5" s="1"/>
  <c r="F517" i="5" s="1"/>
  <c r="AA552" i="5"/>
  <c r="AC552" i="5" s="1"/>
  <c r="F552" i="5" s="1"/>
  <c r="AA567" i="5"/>
  <c r="AC567" i="5" s="1"/>
  <c r="F567" i="5" s="1"/>
  <c r="AA603" i="5"/>
  <c r="AC603" i="5" s="1"/>
  <c r="F603" i="5" s="1"/>
  <c r="AA633" i="5"/>
  <c r="AC633" i="5" s="1"/>
  <c r="F633" i="5" s="1"/>
  <c r="AA657" i="5"/>
  <c r="AC657" i="5" s="1"/>
  <c r="F657" i="5" s="1"/>
  <c r="AA685" i="5"/>
  <c r="AC685" i="5" s="1"/>
  <c r="F685" i="5" s="1"/>
  <c r="AA689" i="5"/>
  <c r="AC689" i="5" s="1"/>
  <c r="F689" i="5" s="1"/>
  <c r="P1101" i="5"/>
  <c r="P1172" i="5"/>
  <c r="P1222" i="5"/>
  <c r="G1270" i="5"/>
  <c r="G1317" i="5"/>
  <c r="P1345" i="5"/>
  <c r="AA246" i="5"/>
  <c r="AC246" i="5" s="1"/>
  <c r="F246" i="5" s="1"/>
  <c r="AA322" i="5"/>
  <c r="AC322" i="5" s="1"/>
  <c r="F322" i="5" s="1"/>
  <c r="AA357" i="5"/>
  <c r="AC357" i="5" s="1"/>
  <c r="F357" i="5" s="1"/>
  <c r="AA485" i="5"/>
  <c r="AC485" i="5" s="1"/>
  <c r="F485" i="5" s="1"/>
  <c r="AA397" i="5"/>
  <c r="AC397" i="5" s="1"/>
  <c r="F397" i="5" s="1"/>
  <c r="AA405" i="5"/>
  <c r="AC405" i="5" s="1"/>
  <c r="F405" i="5" s="1"/>
  <c r="AA442" i="5"/>
  <c r="AC442" i="5" s="1"/>
  <c r="F442" i="5" s="1"/>
  <c r="AA446" i="5"/>
  <c r="AC446" i="5" s="1"/>
  <c r="F446" i="5" s="1"/>
  <c r="AA529" i="5"/>
  <c r="AC529" i="5" s="1"/>
  <c r="F529" i="5" s="1"/>
  <c r="AA686" i="5"/>
  <c r="AC686" i="5" s="1"/>
  <c r="F686" i="5" s="1"/>
  <c r="AA217" i="5"/>
  <c r="AC217" i="5" s="1"/>
  <c r="F217" i="5" s="1"/>
  <c r="AA224" i="5"/>
  <c r="AC224" i="5" s="1"/>
  <c r="F224" i="5" s="1"/>
  <c r="AA240" i="5"/>
  <c r="AC240" i="5" s="1"/>
  <c r="F240" i="5" s="1"/>
  <c r="AA275" i="5"/>
  <c r="AC275" i="5" s="1"/>
  <c r="F275" i="5" s="1"/>
  <c r="AA305" i="5"/>
  <c r="AC305" i="5" s="1"/>
  <c r="F305" i="5" s="1"/>
  <c r="G305" i="5" s="1"/>
  <c r="AA323" i="5"/>
  <c r="AC323" i="5" s="1"/>
  <c r="F323" i="5" s="1"/>
  <c r="AA354" i="5"/>
  <c r="AC354" i="5" s="1"/>
  <c r="F354" i="5" s="1"/>
  <c r="AA372" i="5"/>
  <c r="AC372" i="5" s="1"/>
  <c r="F372" i="5" s="1"/>
  <c r="AA413" i="5"/>
  <c r="AC413" i="5" s="1"/>
  <c r="F413" i="5" s="1"/>
  <c r="AA451" i="5"/>
  <c r="AC451" i="5" s="1"/>
  <c r="F451" i="5" s="1"/>
  <c r="AA462" i="5"/>
  <c r="AC462" i="5" s="1"/>
  <c r="F462" i="5" s="1"/>
  <c r="AA478" i="5"/>
  <c r="AC478" i="5" s="1"/>
  <c r="F478" i="5" s="1"/>
  <c r="AA491" i="5"/>
  <c r="AC491" i="5" s="1"/>
  <c r="F491" i="5" s="1"/>
  <c r="AA505" i="5"/>
  <c r="AC505" i="5" s="1"/>
  <c r="F505" i="5" s="1"/>
  <c r="AA515" i="5"/>
  <c r="AC515" i="5" s="1"/>
  <c r="F515" i="5" s="1"/>
  <c r="AA518" i="5"/>
  <c r="AC518" i="5" s="1"/>
  <c r="F518" i="5" s="1"/>
  <c r="AA526" i="5"/>
  <c r="AC526" i="5" s="1"/>
  <c r="F526" i="5" s="1"/>
  <c r="AA545" i="5"/>
  <c r="AC545" i="5" s="1"/>
  <c r="F545" i="5" s="1"/>
  <c r="AA558" i="5"/>
  <c r="AC558" i="5" s="1"/>
  <c r="F558" i="5" s="1"/>
  <c r="AA576" i="5"/>
  <c r="AC576" i="5" s="1"/>
  <c r="F576" i="5" s="1"/>
  <c r="AA583" i="5"/>
  <c r="AC583" i="5" s="1"/>
  <c r="F583" i="5" s="1"/>
  <c r="AA620" i="5"/>
  <c r="AC620" i="5" s="1"/>
  <c r="F620" i="5" s="1"/>
  <c r="AA623" i="5"/>
  <c r="AC623" i="5" s="1"/>
  <c r="F623" i="5" s="1"/>
  <c r="AA626" i="5"/>
  <c r="AC626" i="5" s="1"/>
  <c r="F626" i="5" s="1"/>
  <c r="AA682" i="5"/>
  <c r="AC682" i="5" s="1"/>
  <c r="F682" i="5" s="1"/>
  <c r="AA244" i="5"/>
  <c r="AC244" i="5" s="1"/>
  <c r="F244" i="5" s="1"/>
  <c r="AA263" i="5"/>
  <c r="AC263" i="5" s="1"/>
  <c r="F263" i="5" s="1"/>
  <c r="AA271" i="5"/>
  <c r="AC271" i="5" s="1"/>
  <c r="F271" i="5" s="1"/>
  <c r="AA279" i="5"/>
  <c r="AC279" i="5" s="1"/>
  <c r="F279" i="5" s="1"/>
  <c r="AA287" i="5"/>
  <c r="AC287" i="5" s="1"/>
  <c r="F287" i="5" s="1"/>
  <c r="AA298" i="5"/>
  <c r="AC298" i="5" s="1"/>
  <c r="F298" i="5" s="1"/>
  <c r="AA329" i="5"/>
  <c r="AC329" i="5" s="1"/>
  <c r="F329" i="5" s="1"/>
  <c r="G329" i="5" s="1"/>
  <c r="AA358" i="5"/>
  <c r="AC358" i="5" s="1"/>
  <c r="F358" i="5" s="1"/>
  <c r="AA367" i="5"/>
  <c r="AC367" i="5" s="1"/>
  <c r="F367" i="5" s="1"/>
  <c r="AA380" i="5"/>
  <c r="AC380" i="5" s="1"/>
  <c r="F380" i="5" s="1"/>
  <c r="AA406" i="5"/>
  <c r="AC406" i="5" s="1"/>
  <c r="F406" i="5" s="1"/>
  <c r="AA410" i="5"/>
  <c r="AC410" i="5" s="1"/>
  <c r="F410" i="5" s="1"/>
  <c r="AA424" i="5"/>
  <c r="AC424" i="5" s="1"/>
  <c r="F424" i="5" s="1"/>
  <c r="AA483" i="5"/>
  <c r="AC483" i="5" s="1"/>
  <c r="F483" i="5" s="1"/>
  <c r="AA495" i="5"/>
  <c r="AC495" i="5" s="1"/>
  <c r="F495" i="5" s="1"/>
  <c r="AA502" i="5"/>
  <c r="AC502" i="5" s="1"/>
  <c r="F502" i="5" s="1"/>
  <c r="AA531" i="5"/>
  <c r="AC531" i="5" s="1"/>
  <c r="F531" i="5" s="1"/>
  <c r="AA550" i="5"/>
  <c r="AC550" i="5" s="1"/>
  <c r="F550" i="5" s="1"/>
  <c r="AA584" i="5"/>
  <c r="AC584" i="5" s="1"/>
  <c r="F584" i="5" s="1"/>
  <c r="AA628" i="5"/>
  <c r="AC628" i="5" s="1"/>
  <c r="F628" i="5" s="1"/>
  <c r="AA694" i="5"/>
  <c r="AC694" i="5" s="1"/>
  <c r="F694" i="5" s="1"/>
  <c r="AA712" i="5"/>
  <c r="AC712" i="5" s="1"/>
  <c r="F712" i="5" s="1"/>
  <c r="G1147" i="5"/>
  <c r="G1196" i="5"/>
  <c r="P14" i="5"/>
  <c r="G14" i="5"/>
  <c r="P27" i="5"/>
  <c r="G27" i="5"/>
  <c r="P46" i="5"/>
  <c r="R725" i="5"/>
  <c r="R717" i="5"/>
  <c r="R677" i="5"/>
  <c r="R661" i="5"/>
  <c r="R685" i="5"/>
  <c r="S685" i="5" s="1"/>
  <c r="E685" i="5" s="1"/>
  <c r="R637" i="5"/>
  <c r="R669" i="5"/>
  <c r="R709" i="5"/>
  <c r="R653" i="5"/>
  <c r="S653" i="5" s="1"/>
  <c r="E653" i="5" s="1"/>
  <c r="R540" i="5"/>
  <c r="S540" i="5" s="1"/>
  <c r="E540" i="5" s="1"/>
  <c r="R548" i="5"/>
  <c r="S548" i="5" s="1"/>
  <c r="E548" i="5" s="1"/>
  <c r="R613" i="5"/>
  <c r="S613" i="5" s="1"/>
  <c r="E613" i="5" s="1"/>
  <c r="R572" i="5"/>
  <c r="S572" i="5" s="1"/>
  <c r="E572" i="5" s="1"/>
  <c r="R701" i="5"/>
  <c r="R645" i="5"/>
  <c r="R629" i="5"/>
  <c r="S629" i="5" s="1"/>
  <c r="E629" i="5" s="1"/>
  <c r="R564" i="5"/>
  <c r="S564" i="5" s="1"/>
  <c r="E564" i="5" s="1"/>
  <c r="R556" i="5"/>
  <c r="S556" i="5" s="1"/>
  <c r="E556" i="5" s="1"/>
  <c r="R693" i="5"/>
  <c r="R580" i="5"/>
  <c r="R475" i="5"/>
  <c r="S475" i="5" s="1"/>
  <c r="E475" i="5" s="1"/>
  <c r="R621" i="5"/>
  <c r="R508" i="5"/>
  <c r="S508" i="5" s="1"/>
  <c r="E508" i="5" s="1"/>
  <c r="R435" i="5"/>
  <c r="R419" i="5"/>
  <c r="R524" i="5"/>
  <c r="S524" i="5" s="1"/>
  <c r="E524" i="5" s="1"/>
  <c r="R588" i="5"/>
  <c r="S588" i="5" s="1"/>
  <c r="E588" i="5" s="1"/>
  <c r="R516" i="5"/>
  <c r="R459" i="5"/>
  <c r="S459" i="5" s="1"/>
  <c r="E459" i="5" s="1"/>
  <c r="R500" i="5"/>
  <c r="R483" i="5"/>
  <c r="S483" i="5" s="1"/>
  <c r="E483" i="5" s="1"/>
  <c r="R443" i="5"/>
  <c r="S443" i="5" s="1"/>
  <c r="E443" i="5" s="1"/>
  <c r="R451" i="5"/>
  <c r="R596" i="5"/>
  <c r="S596" i="5" s="1"/>
  <c r="E596" i="5" s="1"/>
  <c r="R604" i="5"/>
  <c r="S604" i="5" s="1"/>
  <c r="E604" i="5" s="1"/>
  <c r="R492" i="5"/>
  <c r="R532" i="5"/>
  <c r="S532" i="5" s="1"/>
  <c r="E532" i="5" s="1"/>
  <c r="R403" i="5"/>
  <c r="R322" i="5"/>
  <c r="S322" i="5" s="1"/>
  <c r="E322" i="5" s="1"/>
  <c r="R330" i="5"/>
  <c r="R395" i="5"/>
  <c r="S395" i="5" s="1"/>
  <c r="E395" i="5" s="1"/>
  <c r="R354" i="5"/>
  <c r="S354" i="5" s="1"/>
  <c r="E354" i="5" s="1"/>
  <c r="R427" i="5"/>
  <c r="R314" i="5"/>
  <c r="R387" i="5"/>
  <c r="S387" i="5" s="1"/>
  <c r="E387" i="5" s="1"/>
  <c r="R371" i="5"/>
  <c r="S371" i="5" s="1"/>
  <c r="E371" i="5" s="1"/>
  <c r="R362" i="5"/>
  <c r="S362" i="5" s="1"/>
  <c r="E362" i="5" s="1"/>
  <c r="R338" i="5"/>
  <c r="R282" i="5"/>
  <c r="R193" i="5"/>
  <c r="R379" i="5"/>
  <c r="R467" i="5"/>
  <c r="S467" i="5" s="1"/>
  <c r="E467" i="5" s="1"/>
  <c r="R201" i="5"/>
  <c r="S201" i="5" s="1"/>
  <c r="E201" i="5" s="1"/>
  <c r="R209" i="5"/>
  <c r="R411" i="5"/>
  <c r="R274" i="5"/>
  <c r="S274" i="5" s="1"/>
  <c r="E274" i="5" s="1"/>
  <c r="R233" i="5"/>
  <c r="S233" i="5" s="1"/>
  <c r="E233" i="5" s="1"/>
  <c r="R250" i="5"/>
  <c r="S250" i="5" s="1"/>
  <c r="E250" i="5" s="1"/>
  <c r="R81" i="5"/>
  <c r="S81" i="5" s="1"/>
  <c r="E81" i="5" s="1"/>
  <c r="R57" i="5"/>
  <c r="S57" i="5" s="1"/>
  <c r="E57" i="5" s="1"/>
  <c r="R258" i="5"/>
  <c r="S258" i="5" s="1"/>
  <c r="E258" i="5" s="1"/>
  <c r="R153" i="5"/>
  <c r="S153" i="5" s="1"/>
  <c r="E153" i="5" s="1"/>
  <c r="R137" i="5"/>
  <c r="S137" i="5" s="1"/>
  <c r="E137" i="5" s="1"/>
  <c r="R177" i="5"/>
  <c r="R113" i="5"/>
  <c r="S113" i="5" s="1"/>
  <c r="E113" i="5" s="1"/>
  <c r="R298" i="5"/>
  <c r="S298" i="5" s="1"/>
  <c r="E298" i="5" s="1"/>
  <c r="R241" i="5"/>
  <c r="R161" i="5"/>
  <c r="S161" i="5" s="1"/>
  <c r="E161" i="5" s="1"/>
  <c r="R290" i="5"/>
  <c r="S290" i="5" s="1"/>
  <c r="E290" i="5" s="1"/>
  <c r="R266" i="5"/>
  <c r="S266" i="5" s="1"/>
  <c r="E266" i="5" s="1"/>
  <c r="R169" i="5"/>
  <c r="S169" i="5" s="1"/>
  <c r="E169" i="5" s="1"/>
  <c r="R145" i="5"/>
  <c r="S145" i="5" s="1"/>
  <c r="E145" i="5" s="1"/>
  <c r="R129" i="5"/>
  <c r="R121" i="5"/>
  <c r="S121" i="5" s="1"/>
  <c r="E121" i="5" s="1"/>
  <c r="R97" i="5"/>
  <c r="S97" i="5" s="1"/>
  <c r="E97" i="5" s="1"/>
  <c r="R217" i="5"/>
  <c r="R89" i="5"/>
  <c r="S89" i="5" s="1"/>
  <c r="E89" i="5" s="1"/>
  <c r="R33" i="5"/>
  <c r="S33" i="5" s="1"/>
  <c r="E33" i="5" s="1"/>
  <c r="R17" i="5"/>
  <c r="R73" i="5"/>
  <c r="S73" i="5" s="1"/>
  <c r="E73" i="5" s="1"/>
  <c r="R41" i="5"/>
  <c r="S41" i="5" s="1"/>
  <c r="E41" i="5" s="1"/>
  <c r="R25" i="5"/>
  <c r="S25" i="5" s="1"/>
  <c r="E25" i="5" s="1"/>
  <c r="R9" i="5"/>
  <c r="S9" i="5" s="1"/>
  <c r="E9" i="5" s="1"/>
  <c r="R49" i="5"/>
  <c r="S49" i="5" s="1"/>
  <c r="E49" i="5" s="1"/>
  <c r="P133" i="5"/>
  <c r="G133" i="5"/>
  <c r="P30" i="5"/>
  <c r="G30" i="5"/>
  <c r="P37" i="5"/>
  <c r="G37" i="5"/>
  <c r="P11" i="5"/>
  <c r="G11" i="5"/>
  <c r="P21" i="5"/>
  <c r="G21" i="5"/>
  <c r="P35" i="5"/>
  <c r="P101" i="5"/>
  <c r="G101" i="5"/>
  <c r="G148" i="5"/>
  <c r="P148" i="5"/>
  <c r="G12" i="5"/>
  <c r="P12" i="5"/>
  <c r="P19" i="5"/>
  <c r="G19" i="5"/>
  <c r="P44" i="5"/>
  <c r="G44" i="5"/>
  <c r="P16" i="5"/>
  <c r="G16" i="5"/>
  <c r="P28" i="5"/>
  <c r="P85" i="5"/>
  <c r="G85" i="5"/>
  <c r="S17" i="5"/>
  <c r="E17" i="5" s="1"/>
  <c r="P86" i="5"/>
  <c r="G132" i="5"/>
  <c r="P132" i="5"/>
  <c r="G13" i="5"/>
  <c r="P13" i="5"/>
  <c r="P36" i="5"/>
  <c r="G36" i="5"/>
  <c r="P45" i="5"/>
  <c r="P20" i="5"/>
  <c r="G20" i="5"/>
  <c r="AA152" i="5"/>
  <c r="AC152" i="5" s="1"/>
  <c r="F152" i="5" s="1"/>
  <c r="G56" i="5"/>
  <c r="S62" i="5"/>
  <c r="E62" i="5" s="1"/>
  <c r="R720" i="5"/>
  <c r="R688" i="5"/>
  <c r="S688" i="5" s="1"/>
  <c r="E688" i="5" s="1"/>
  <c r="R712" i="5"/>
  <c r="S712" i="5" s="1"/>
  <c r="E712" i="5" s="1"/>
  <c r="R680" i="5"/>
  <c r="S680" i="5" s="1"/>
  <c r="E680" i="5" s="1"/>
  <c r="R648" i="5"/>
  <c r="R728" i="5"/>
  <c r="S728" i="5" s="1"/>
  <c r="E728" i="5" s="1"/>
  <c r="R672" i="5"/>
  <c r="S672" i="5" s="1"/>
  <c r="E672" i="5" s="1"/>
  <c r="R656" i="5"/>
  <c r="R704" i="5"/>
  <c r="R664" i="5"/>
  <c r="S664" i="5" s="1"/>
  <c r="E664" i="5" s="1"/>
  <c r="R640" i="5"/>
  <c r="R599" i="5"/>
  <c r="R583" i="5"/>
  <c r="S583" i="5" s="1"/>
  <c r="E583" i="5" s="1"/>
  <c r="R607" i="5"/>
  <c r="S607" i="5" s="1"/>
  <c r="E607" i="5" s="1"/>
  <c r="R696" i="5"/>
  <c r="S696" i="5" s="1"/>
  <c r="E696" i="5" s="1"/>
  <c r="R511" i="5"/>
  <c r="S511" i="5" s="1"/>
  <c r="E511" i="5" s="1"/>
  <c r="R495" i="5"/>
  <c r="S495" i="5" s="1"/>
  <c r="E495" i="5" s="1"/>
  <c r="R559" i="5"/>
  <c r="R535" i="5"/>
  <c r="R470" i="5"/>
  <c r="R591" i="5"/>
  <c r="R632" i="5"/>
  <c r="R624" i="5"/>
  <c r="R519" i="5"/>
  <c r="R616" i="5"/>
  <c r="R527" i="5"/>
  <c r="S527" i="5" s="1"/>
  <c r="E527" i="5" s="1"/>
  <c r="R551" i="5"/>
  <c r="S551" i="5" s="1"/>
  <c r="E551" i="5" s="1"/>
  <c r="R575" i="5"/>
  <c r="S575" i="5" s="1"/>
  <c r="E575" i="5" s="1"/>
  <c r="R543" i="5"/>
  <c r="R438" i="5"/>
  <c r="S438" i="5" s="1"/>
  <c r="E438" i="5" s="1"/>
  <c r="R567" i="5"/>
  <c r="S567" i="5" s="1"/>
  <c r="E567" i="5" s="1"/>
  <c r="R406" i="5"/>
  <c r="R478" i="5"/>
  <c r="R414" i="5"/>
  <c r="R422" i="5"/>
  <c r="S422" i="5" s="1"/>
  <c r="E422" i="5" s="1"/>
  <c r="R333" i="5"/>
  <c r="S333" i="5" s="1"/>
  <c r="E333" i="5" s="1"/>
  <c r="R486" i="5"/>
  <c r="S486" i="5" s="1"/>
  <c r="E486" i="5" s="1"/>
  <c r="R398" i="5"/>
  <c r="S398" i="5" s="1"/>
  <c r="E398" i="5" s="1"/>
  <c r="R454" i="5"/>
  <c r="S454" i="5" s="1"/>
  <c r="E454" i="5" s="1"/>
  <c r="R365" i="5"/>
  <c r="S365" i="5" s="1"/>
  <c r="E365" i="5" s="1"/>
  <c r="R503" i="5"/>
  <c r="S503" i="5" s="1"/>
  <c r="E503" i="5" s="1"/>
  <c r="R430" i="5"/>
  <c r="R462" i="5"/>
  <c r="S462" i="5" s="1"/>
  <c r="E462" i="5" s="1"/>
  <c r="R446" i="5"/>
  <c r="S446" i="5" s="1"/>
  <c r="E446" i="5" s="1"/>
  <c r="R390" i="5"/>
  <c r="S390" i="5" s="1"/>
  <c r="E390" i="5" s="1"/>
  <c r="R374" i="5"/>
  <c r="S374" i="5" s="1"/>
  <c r="E374" i="5" s="1"/>
  <c r="R341" i="5"/>
  <c r="S341" i="5" s="1"/>
  <c r="E341" i="5" s="1"/>
  <c r="R285" i="5"/>
  <c r="R244" i="5"/>
  <c r="R196" i="5"/>
  <c r="S196" i="5" s="1"/>
  <c r="E196" i="5" s="1"/>
  <c r="R293" i="5"/>
  <c r="S293" i="5" s="1"/>
  <c r="E293" i="5" s="1"/>
  <c r="R269" i="5"/>
  <c r="S269" i="5" s="1"/>
  <c r="E269" i="5" s="1"/>
  <c r="R253" i="5"/>
  <c r="R220" i="5"/>
  <c r="S220" i="5" s="1"/>
  <c r="E220" i="5" s="1"/>
  <c r="R301" i="5"/>
  <c r="R382" i="5"/>
  <c r="R212" i="5"/>
  <c r="S212" i="5" s="1"/>
  <c r="E212" i="5" s="1"/>
  <c r="R277" i="5"/>
  <c r="R325" i="5"/>
  <c r="R204" i="5"/>
  <c r="R60" i="5"/>
  <c r="S60" i="5" s="1"/>
  <c r="E60" i="5" s="1"/>
  <c r="R92" i="5"/>
  <c r="S92" i="5" s="1"/>
  <c r="E92" i="5" s="1"/>
  <c r="R236" i="5"/>
  <c r="S236" i="5" s="1"/>
  <c r="E236" i="5" s="1"/>
  <c r="R180" i="5"/>
  <c r="S180" i="5" s="1"/>
  <c r="E180" i="5" s="1"/>
  <c r="R116" i="5"/>
  <c r="S116" i="5" s="1"/>
  <c r="E116" i="5" s="1"/>
  <c r="R357" i="5"/>
  <c r="S357" i="5" s="1"/>
  <c r="E357" i="5" s="1"/>
  <c r="R261" i="5"/>
  <c r="R124" i="5"/>
  <c r="S124" i="5" s="1"/>
  <c r="E124" i="5" s="1"/>
  <c r="S72" i="5"/>
  <c r="E72" i="5" s="1"/>
  <c r="S75" i="5"/>
  <c r="E75" i="5" s="1"/>
  <c r="R84" i="5"/>
  <c r="S84" i="5" s="1"/>
  <c r="E84" i="5" s="1"/>
  <c r="AA89" i="5"/>
  <c r="AC89" i="5" s="1"/>
  <c r="F89" i="5" s="1"/>
  <c r="S98" i="5"/>
  <c r="E98" i="5" s="1"/>
  <c r="AA122" i="5"/>
  <c r="AC122" i="5" s="1"/>
  <c r="F122" i="5" s="1"/>
  <c r="S139" i="5"/>
  <c r="E139" i="5" s="1"/>
  <c r="S241" i="5"/>
  <c r="E241" i="5" s="1"/>
  <c r="G8" i="5"/>
  <c r="R10" i="5"/>
  <c r="S10" i="5" s="1"/>
  <c r="E10" i="5" s="1"/>
  <c r="G24" i="5"/>
  <c r="R26" i="5"/>
  <c r="S26" i="5" s="1"/>
  <c r="E26" i="5" s="1"/>
  <c r="G48" i="5"/>
  <c r="G109" i="5"/>
  <c r="R171" i="5"/>
  <c r="S171" i="5" s="1"/>
  <c r="E171" i="5" s="1"/>
  <c r="R262" i="5"/>
  <c r="S262" i="5" s="1"/>
  <c r="E262" i="5" s="1"/>
  <c r="G68" i="5"/>
  <c r="P68" i="5"/>
  <c r="R147" i="5"/>
  <c r="S147" i="5" s="1"/>
  <c r="E147" i="5" s="1"/>
  <c r="S158" i="5"/>
  <c r="E158" i="5" s="1"/>
  <c r="R726" i="5"/>
  <c r="R630" i="5"/>
  <c r="R614" i="5"/>
  <c r="R710" i="5"/>
  <c r="S710" i="5" s="1"/>
  <c r="E710" i="5" s="1"/>
  <c r="R678" i="5"/>
  <c r="S678" i="5" s="1"/>
  <c r="E678" i="5" s="1"/>
  <c r="R662" i="5"/>
  <c r="S662" i="5" s="1"/>
  <c r="E662" i="5" s="1"/>
  <c r="R638" i="5"/>
  <c r="S638" i="5" s="1"/>
  <c r="E638" i="5" s="1"/>
  <c r="R622" i="5"/>
  <c r="S622" i="5" s="1"/>
  <c r="E622" i="5" s="1"/>
  <c r="R654" i="5"/>
  <c r="S654" i="5" s="1"/>
  <c r="E654" i="5" s="1"/>
  <c r="R597" i="5"/>
  <c r="S597" i="5" s="1"/>
  <c r="E597" i="5" s="1"/>
  <c r="R718" i="5"/>
  <c r="S718" i="5" s="1"/>
  <c r="E718" i="5" s="1"/>
  <c r="R557" i="5"/>
  <c r="S557" i="5" s="1"/>
  <c r="E557" i="5" s="1"/>
  <c r="R541" i="5"/>
  <c r="S541" i="5" s="1"/>
  <c r="E541" i="5" s="1"/>
  <c r="R702" i="5"/>
  <c r="S702" i="5" s="1"/>
  <c r="E702" i="5" s="1"/>
  <c r="R694" i="5"/>
  <c r="S694" i="5" s="1"/>
  <c r="E694" i="5" s="1"/>
  <c r="R646" i="5"/>
  <c r="S646" i="5" s="1"/>
  <c r="E646" i="5" s="1"/>
  <c r="R589" i="5"/>
  <c r="S589" i="5" s="1"/>
  <c r="E589" i="5" s="1"/>
  <c r="R581" i="5"/>
  <c r="S581" i="5" s="1"/>
  <c r="E581" i="5" s="1"/>
  <c r="R468" i="5"/>
  <c r="S468" i="5" s="1"/>
  <c r="E468" i="5" s="1"/>
  <c r="R452" i="5"/>
  <c r="R549" i="5"/>
  <c r="R670" i="5"/>
  <c r="S670" i="5" s="1"/>
  <c r="E670" i="5" s="1"/>
  <c r="R565" i="5"/>
  <c r="R573" i="5"/>
  <c r="S573" i="5" s="1"/>
  <c r="E573" i="5" s="1"/>
  <c r="R686" i="5"/>
  <c r="R493" i="5"/>
  <c r="R476" i="5"/>
  <c r="S476" i="5" s="1"/>
  <c r="E476" i="5" s="1"/>
  <c r="R436" i="5"/>
  <c r="S436" i="5" s="1"/>
  <c r="E436" i="5" s="1"/>
  <c r="R420" i="5"/>
  <c r="S420" i="5" s="1"/>
  <c r="E420" i="5" s="1"/>
  <c r="R605" i="5"/>
  <c r="S605" i="5" s="1"/>
  <c r="E605" i="5" s="1"/>
  <c r="R533" i="5"/>
  <c r="S533" i="5" s="1"/>
  <c r="E533" i="5" s="1"/>
  <c r="R509" i="5"/>
  <c r="R525" i="5"/>
  <c r="S525" i="5" s="1"/>
  <c r="E525" i="5" s="1"/>
  <c r="R460" i="5"/>
  <c r="S460" i="5" s="1"/>
  <c r="E460" i="5" s="1"/>
  <c r="R444" i="5"/>
  <c r="R517" i="5"/>
  <c r="S517" i="5" s="1"/>
  <c r="E517" i="5" s="1"/>
  <c r="R501" i="5"/>
  <c r="S501" i="5" s="1"/>
  <c r="E501" i="5" s="1"/>
  <c r="R484" i="5"/>
  <c r="S484" i="5" s="1"/>
  <c r="E484" i="5" s="1"/>
  <c r="R428" i="5"/>
  <c r="S428" i="5" s="1"/>
  <c r="E428" i="5" s="1"/>
  <c r="R412" i="5"/>
  <c r="S412" i="5" s="1"/>
  <c r="E412" i="5" s="1"/>
  <c r="R323" i="5"/>
  <c r="S323" i="5" s="1"/>
  <c r="E323" i="5" s="1"/>
  <c r="R299" i="5"/>
  <c r="S299" i="5" s="1"/>
  <c r="E299" i="5" s="1"/>
  <c r="R380" i="5"/>
  <c r="S380" i="5" s="1"/>
  <c r="E380" i="5" s="1"/>
  <c r="R363" i="5"/>
  <c r="R315" i="5"/>
  <c r="R396" i="5"/>
  <c r="R283" i="5"/>
  <c r="R404" i="5"/>
  <c r="R291" i="5"/>
  <c r="S291" i="5" s="1"/>
  <c r="E291" i="5" s="1"/>
  <c r="R267" i="5"/>
  <c r="S267" i="5" s="1"/>
  <c r="E267" i="5" s="1"/>
  <c r="R251" i="5"/>
  <c r="S251" i="5" s="1"/>
  <c r="E251" i="5" s="1"/>
  <c r="R218" i="5"/>
  <c r="S218" i="5" s="1"/>
  <c r="E218" i="5" s="1"/>
  <c r="R388" i="5"/>
  <c r="S388" i="5" s="1"/>
  <c r="E388" i="5" s="1"/>
  <c r="R202" i="5"/>
  <c r="S202" i="5" s="1"/>
  <c r="E202" i="5" s="1"/>
  <c r="R331" i="5"/>
  <c r="R275" i="5"/>
  <c r="S275" i="5" s="1"/>
  <c r="E275" i="5" s="1"/>
  <c r="R259" i="5"/>
  <c r="S259" i="5" s="1"/>
  <c r="E259" i="5" s="1"/>
  <c r="R242" i="5"/>
  <c r="S242" i="5" s="1"/>
  <c r="E242" i="5" s="1"/>
  <c r="R82" i="5"/>
  <c r="S82" i="5" s="1"/>
  <c r="E82" i="5" s="1"/>
  <c r="R339" i="5"/>
  <c r="S339" i="5" s="1"/>
  <c r="E339" i="5" s="1"/>
  <c r="R210" i="5"/>
  <c r="S210" i="5" s="1"/>
  <c r="E210" i="5" s="1"/>
  <c r="R90" i="5"/>
  <c r="S90" i="5" s="1"/>
  <c r="E90" i="5" s="1"/>
  <c r="R355" i="5"/>
  <c r="R154" i="5"/>
  <c r="S154" i="5" s="1"/>
  <c r="E154" i="5" s="1"/>
  <c r="R138" i="5"/>
  <c r="S138" i="5" s="1"/>
  <c r="E138" i="5" s="1"/>
  <c r="R372" i="5"/>
  <c r="S372" i="5" s="1"/>
  <c r="E372" i="5" s="1"/>
  <c r="R234" i="5"/>
  <c r="R162" i="5"/>
  <c r="S162" i="5" s="1"/>
  <c r="E162" i="5" s="1"/>
  <c r="R194" i="5"/>
  <c r="S194" i="5" s="1"/>
  <c r="E194" i="5" s="1"/>
  <c r="R122" i="5"/>
  <c r="R74" i="5"/>
  <c r="S74" i="5" s="1"/>
  <c r="E74" i="5" s="1"/>
  <c r="R42" i="5"/>
  <c r="S42" i="5" s="1"/>
  <c r="E42" i="5" s="1"/>
  <c r="R52" i="5"/>
  <c r="S52" i="5" s="1"/>
  <c r="E52" i="5" s="1"/>
  <c r="R690" i="5"/>
  <c r="R682" i="5"/>
  <c r="S682" i="5" s="1"/>
  <c r="E682" i="5" s="1"/>
  <c r="R706" i="5"/>
  <c r="S706" i="5" s="1"/>
  <c r="E706" i="5" s="1"/>
  <c r="R650" i="5"/>
  <c r="S650" i="5" s="1"/>
  <c r="E650" i="5" s="1"/>
  <c r="R642" i="5"/>
  <c r="S642" i="5" s="1"/>
  <c r="E642" i="5" s="1"/>
  <c r="R626" i="5"/>
  <c r="S626" i="5" s="1"/>
  <c r="E626" i="5" s="1"/>
  <c r="R722" i="5"/>
  <c r="S722" i="5" s="1"/>
  <c r="E722" i="5" s="1"/>
  <c r="R714" i="5"/>
  <c r="S714" i="5" s="1"/>
  <c r="E714" i="5" s="1"/>
  <c r="R634" i="5"/>
  <c r="R618" i="5"/>
  <c r="R698" i="5"/>
  <c r="S698" i="5" s="1"/>
  <c r="E698" i="5" s="1"/>
  <c r="R658" i="5"/>
  <c r="S658" i="5" s="1"/>
  <c r="E658" i="5" s="1"/>
  <c r="R553" i="5"/>
  <c r="S553" i="5" s="1"/>
  <c r="E553" i="5" s="1"/>
  <c r="R537" i="5"/>
  <c r="R730" i="5"/>
  <c r="S730" i="5" s="1"/>
  <c r="E730" i="5" s="1"/>
  <c r="R601" i="5"/>
  <c r="S601" i="5" s="1"/>
  <c r="E601" i="5" s="1"/>
  <c r="R666" i="5"/>
  <c r="S666" i="5" s="1"/>
  <c r="E666" i="5" s="1"/>
  <c r="R569" i="5"/>
  <c r="R593" i="5"/>
  <c r="R577" i="5"/>
  <c r="R585" i="5"/>
  <c r="S585" i="5" s="1"/>
  <c r="E585" i="5" s="1"/>
  <c r="R529" i="5"/>
  <c r="S529" i="5" s="1"/>
  <c r="E529" i="5" s="1"/>
  <c r="R545" i="5"/>
  <c r="S545" i="5" s="1"/>
  <c r="E545" i="5" s="1"/>
  <c r="R480" i="5"/>
  <c r="R674" i="5"/>
  <c r="S674" i="5" s="1"/>
  <c r="E674" i="5" s="1"/>
  <c r="R561" i="5"/>
  <c r="S561" i="5" s="1"/>
  <c r="E561" i="5" s="1"/>
  <c r="R497" i="5"/>
  <c r="S497" i="5" s="1"/>
  <c r="E497" i="5" s="1"/>
  <c r="R456" i="5"/>
  <c r="S456" i="5" s="1"/>
  <c r="E456" i="5" s="1"/>
  <c r="R488" i="5"/>
  <c r="S488" i="5" s="1"/>
  <c r="E488" i="5" s="1"/>
  <c r="R609" i="5"/>
  <c r="R505" i="5"/>
  <c r="S505" i="5" s="1"/>
  <c r="E505" i="5" s="1"/>
  <c r="R408" i="5"/>
  <c r="S408" i="5" s="1"/>
  <c r="E408" i="5" s="1"/>
  <c r="R521" i="5"/>
  <c r="S521" i="5" s="1"/>
  <c r="E521" i="5" s="1"/>
  <c r="R513" i="5"/>
  <c r="S513" i="5" s="1"/>
  <c r="E513" i="5" s="1"/>
  <c r="R392" i="5"/>
  <c r="S392" i="5" s="1"/>
  <c r="E392" i="5" s="1"/>
  <c r="R376" i="5"/>
  <c r="S376" i="5" s="1"/>
  <c r="E376" i="5" s="1"/>
  <c r="R343" i="5"/>
  <c r="S343" i="5" s="1"/>
  <c r="E343" i="5" s="1"/>
  <c r="R464" i="5"/>
  <c r="S464" i="5" s="1"/>
  <c r="E464" i="5" s="1"/>
  <c r="R440" i="5"/>
  <c r="S440" i="5" s="1"/>
  <c r="E440" i="5" s="1"/>
  <c r="R416" i="5"/>
  <c r="S416" i="5" s="1"/>
  <c r="E416" i="5" s="1"/>
  <c r="R384" i="5"/>
  <c r="S384" i="5" s="1"/>
  <c r="E384" i="5" s="1"/>
  <c r="R432" i="5"/>
  <c r="R367" i="5"/>
  <c r="R359" i="5"/>
  <c r="R448" i="5"/>
  <c r="S448" i="5" s="1"/>
  <c r="E448" i="5" s="1"/>
  <c r="R424" i="5"/>
  <c r="S424" i="5" s="1"/>
  <c r="E424" i="5" s="1"/>
  <c r="R287" i="5"/>
  <c r="S287" i="5" s="1"/>
  <c r="E287" i="5" s="1"/>
  <c r="R279" i="5"/>
  <c r="S279" i="5" s="1"/>
  <c r="E279" i="5" s="1"/>
  <c r="R263" i="5"/>
  <c r="S263" i="5" s="1"/>
  <c r="E263" i="5" s="1"/>
  <c r="R246" i="5"/>
  <c r="S246" i="5" s="1"/>
  <c r="E246" i="5" s="1"/>
  <c r="R238" i="5"/>
  <c r="S238" i="5" s="1"/>
  <c r="E238" i="5" s="1"/>
  <c r="R303" i="5"/>
  <c r="S303" i="5" s="1"/>
  <c r="E303" i="5" s="1"/>
  <c r="R400" i="5"/>
  <c r="S400" i="5" s="1"/>
  <c r="E400" i="5" s="1"/>
  <c r="R327" i="5"/>
  <c r="R295" i="5"/>
  <c r="S295" i="5" s="1"/>
  <c r="E295" i="5" s="1"/>
  <c r="R271" i="5"/>
  <c r="S271" i="5" s="1"/>
  <c r="E271" i="5" s="1"/>
  <c r="R255" i="5"/>
  <c r="S255" i="5" s="1"/>
  <c r="E255" i="5" s="1"/>
  <c r="R222" i="5"/>
  <c r="S222" i="5" s="1"/>
  <c r="E222" i="5" s="1"/>
  <c r="R214" i="5"/>
  <c r="S214" i="5" s="1"/>
  <c r="E214" i="5" s="1"/>
  <c r="R206" i="5"/>
  <c r="S206" i="5" s="1"/>
  <c r="E206" i="5" s="1"/>
  <c r="R472" i="5"/>
  <c r="S472" i="5" s="1"/>
  <c r="E472" i="5" s="1"/>
  <c r="R174" i="5"/>
  <c r="S174" i="5" s="1"/>
  <c r="E174" i="5" s="1"/>
  <c r="R150" i="5"/>
  <c r="S150" i="5" s="1"/>
  <c r="E150" i="5" s="1"/>
  <c r="R134" i="5"/>
  <c r="S134" i="5" s="1"/>
  <c r="E134" i="5" s="1"/>
  <c r="R102" i="5"/>
  <c r="S102" i="5" s="1"/>
  <c r="E102" i="5" s="1"/>
  <c r="R319" i="5"/>
  <c r="S319" i="5" s="1"/>
  <c r="E319" i="5" s="1"/>
  <c r="R335" i="5"/>
  <c r="S335" i="5" s="1"/>
  <c r="E335" i="5" s="1"/>
  <c r="R94" i="5"/>
  <c r="S94" i="5" s="1"/>
  <c r="E94" i="5" s="1"/>
  <c r="R182" i="5"/>
  <c r="S182" i="5" s="1"/>
  <c r="E182" i="5" s="1"/>
  <c r="R126" i="5"/>
  <c r="S126" i="5" s="1"/>
  <c r="E126" i="5" s="1"/>
  <c r="R118" i="5"/>
  <c r="S118" i="5" s="1"/>
  <c r="E118" i="5" s="1"/>
  <c r="R100" i="5"/>
  <c r="S100" i="5" s="1"/>
  <c r="E100" i="5" s="1"/>
  <c r="R130" i="5"/>
  <c r="R155" i="5"/>
  <c r="S165" i="5"/>
  <c r="E165" i="5" s="1"/>
  <c r="R178" i="5"/>
  <c r="S178" i="5" s="1"/>
  <c r="E178" i="5" s="1"/>
  <c r="G185" i="5"/>
  <c r="AA186" i="5"/>
  <c r="AC186" i="5" s="1"/>
  <c r="F186" i="5" s="1"/>
  <c r="R198" i="5"/>
  <c r="S122" i="5"/>
  <c r="E122" i="5" s="1"/>
  <c r="S253" i="5"/>
  <c r="E253" i="5" s="1"/>
  <c r="P317" i="5"/>
  <c r="G317" i="5"/>
  <c r="AA59" i="5"/>
  <c r="AC59" i="5" s="1"/>
  <c r="F59" i="5" s="1"/>
  <c r="S130" i="5"/>
  <c r="E130" i="5" s="1"/>
  <c r="S155" i="5"/>
  <c r="E155" i="5" s="1"/>
  <c r="P168" i="5"/>
  <c r="G168" i="5"/>
  <c r="S204" i="5"/>
  <c r="E204" i="5" s="1"/>
  <c r="R58" i="5"/>
  <c r="S58" i="5" s="1"/>
  <c r="E58" i="5" s="1"/>
  <c r="R719" i="5"/>
  <c r="R727" i="5"/>
  <c r="R671" i="5"/>
  <c r="S671" i="5" s="1"/>
  <c r="E671" i="5" s="1"/>
  <c r="R655" i="5"/>
  <c r="R695" i="5"/>
  <c r="S695" i="5" s="1"/>
  <c r="E695" i="5" s="1"/>
  <c r="R703" i="5"/>
  <c r="R663" i="5"/>
  <c r="S663" i="5" s="1"/>
  <c r="E663" i="5" s="1"/>
  <c r="R687" i="5"/>
  <c r="S687" i="5" s="1"/>
  <c r="E687" i="5" s="1"/>
  <c r="R647" i="5"/>
  <c r="S647" i="5" s="1"/>
  <c r="E647" i="5" s="1"/>
  <c r="R615" i="5"/>
  <c r="R598" i="5"/>
  <c r="R582" i="5"/>
  <c r="S582" i="5" s="1"/>
  <c r="E582" i="5" s="1"/>
  <c r="R623" i="5"/>
  <c r="R639" i="5"/>
  <c r="R510" i="5"/>
  <c r="S510" i="5" s="1"/>
  <c r="E510" i="5" s="1"/>
  <c r="R494" i="5"/>
  <c r="R469" i="5"/>
  <c r="S469" i="5" s="1"/>
  <c r="E469" i="5" s="1"/>
  <c r="R679" i="5"/>
  <c r="R542" i="5"/>
  <c r="S542" i="5" s="1"/>
  <c r="E542" i="5" s="1"/>
  <c r="R518" i="5"/>
  <c r="S518" i="5" s="1"/>
  <c r="E518" i="5" s="1"/>
  <c r="R550" i="5"/>
  <c r="S550" i="5" s="1"/>
  <c r="E550" i="5" s="1"/>
  <c r="R606" i="5"/>
  <c r="R574" i="5"/>
  <c r="S574" i="5" s="1"/>
  <c r="E574" i="5" s="1"/>
  <c r="R631" i="5"/>
  <c r="R566" i="5"/>
  <c r="S566" i="5" s="1"/>
  <c r="E566" i="5" s="1"/>
  <c r="R437" i="5"/>
  <c r="S437" i="5" s="1"/>
  <c r="E437" i="5" s="1"/>
  <c r="R558" i="5"/>
  <c r="R590" i="5"/>
  <c r="R445" i="5"/>
  <c r="S445" i="5" s="1"/>
  <c r="E445" i="5" s="1"/>
  <c r="R461" i="5"/>
  <c r="R711" i="5"/>
  <c r="R421" i="5"/>
  <c r="S421" i="5" s="1"/>
  <c r="E421" i="5" s="1"/>
  <c r="R324" i="5"/>
  <c r="S324" i="5" s="1"/>
  <c r="E324" i="5" s="1"/>
  <c r="R534" i="5"/>
  <c r="S534" i="5" s="1"/>
  <c r="E534" i="5" s="1"/>
  <c r="R502" i="5"/>
  <c r="S502" i="5" s="1"/>
  <c r="E502" i="5" s="1"/>
  <c r="R453" i="5"/>
  <c r="S453" i="5" s="1"/>
  <c r="E453" i="5" s="1"/>
  <c r="R332" i="5"/>
  <c r="S332" i="5" s="1"/>
  <c r="E332" i="5" s="1"/>
  <c r="R397" i="5"/>
  <c r="S397" i="5" s="1"/>
  <c r="E397" i="5" s="1"/>
  <c r="R477" i="5"/>
  <c r="S477" i="5" s="1"/>
  <c r="E477" i="5" s="1"/>
  <c r="R413" i="5"/>
  <c r="R364" i="5"/>
  <c r="S364" i="5" s="1"/>
  <c r="E364" i="5" s="1"/>
  <c r="R485" i="5"/>
  <c r="S485" i="5" s="1"/>
  <c r="E485" i="5" s="1"/>
  <c r="R389" i="5"/>
  <c r="S389" i="5" s="1"/>
  <c r="E389" i="5" s="1"/>
  <c r="R373" i="5"/>
  <c r="S373" i="5" s="1"/>
  <c r="E373" i="5" s="1"/>
  <c r="R340" i="5"/>
  <c r="S340" i="5" s="1"/>
  <c r="E340" i="5" s="1"/>
  <c r="R284" i="5"/>
  <c r="R381" i="5"/>
  <c r="R300" i="5"/>
  <c r="S300" i="5" s="1"/>
  <c r="E300" i="5" s="1"/>
  <c r="R292" i="5"/>
  <c r="S292" i="5" s="1"/>
  <c r="E292" i="5" s="1"/>
  <c r="R268" i="5"/>
  <c r="S268" i="5" s="1"/>
  <c r="E268" i="5" s="1"/>
  <c r="R252" i="5"/>
  <c r="R219" i="5"/>
  <c r="R356" i="5"/>
  <c r="S356" i="5" s="1"/>
  <c r="E356" i="5" s="1"/>
  <c r="R203" i="5"/>
  <c r="S203" i="5" s="1"/>
  <c r="E203" i="5" s="1"/>
  <c r="R526" i="5"/>
  <c r="S526" i="5" s="1"/>
  <c r="E526" i="5" s="1"/>
  <c r="R429" i="5"/>
  <c r="S429" i="5" s="1"/>
  <c r="E429" i="5" s="1"/>
  <c r="R405" i="5"/>
  <c r="S405" i="5" s="1"/>
  <c r="E405" i="5" s="1"/>
  <c r="R211" i="5"/>
  <c r="S211" i="5" s="1"/>
  <c r="E211" i="5" s="1"/>
  <c r="R235" i="5"/>
  <c r="S235" i="5" s="1"/>
  <c r="E235" i="5" s="1"/>
  <c r="R195" i="5"/>
  <c r="S195" i="5" s="1"/>
  <c r="E195" i="5" s="1"/>
  <c r="R83" i="5"/>
  <c r="S83" i="5" s="1"/>
  <c r="E83" i="5" s="1"/>
  <c r="R59" i="5"/>
  <c r="S59" i="5" s="1"/>
  <c r="E59" i="5" s="1"/>
  <c r="R91" i="5"/>
  <c r="S91" i="5" s="1"/>
  <c r="E91" i="5" s="1"/>
  <c r="R316" i="5"/>
  <c r="R243" i="5"/>
  <c r="S243" i="5" s="1"/>
  <c r="E243" i="5" s="1"/>
  <c r="R179" i="5"/>
  <c r="S179" i="5" s="1"/>
  <c r="E179" i="5" s="1"/>
  <c r="R115" i="5"/>
  <c r="S115" i="5" s="1"/>
  <c r="E115" i="5" s="1"/>
  <c r="R276" i="5"/>
  <c r="S276" i="5" s="1"/>
  <c r="E276" i="5" s="1"/>
  <c r="R163" i="5"/>
  <c r="S163" i="5" s="1"/>
  <c r="E163" i="5" s="1"/>
  <c r="R123" i="5"/>
  <c r="G69" i="5"/>
  <c r="AA77" i="5"/>
  <c r="AC77" i="5" s="1"/>
  <c r="F77" i="5" s="1"/>
  <c r="G77" i="5" s="1"/>
  <c r="AA84" i="5"/>
  <c r="AC84" i="5" s="1"/>
  <c r="F84" i="5" s="1"/>
  <c r="G96" i="5"/>
  <c r="R114" i="5"/>
  <c r="S114" i="5" s="1"/>
  <c r="E114" i="5" s="1"/>
  <c r="S136" i="5"/>
  <c r="E136" i="5" s="1"/>
  <c r="S213" i="5"/>
  <c r="E213" i="5" s="1"/>
  <c r="S254" i="5"/>
  <c r="E254" i="5" s="1"/>
  <c r="S177" i="5"/>
  <c r="E177" i="5" s="1"/>
  <c r="S156" i="5"/>
  <c r="E156" i="5" s="1"/>
  <c r="S244" i="5"/>
  <c r="E244" i="5" s="1"/>
  <c r="R51" i="5"/>
  <c r="S51" i="5" s="1"/>
  <c r="E51" i="5" s="1"/>
  <c r="R689" i="5"/>
  <c r="S689" i="5" s="1"/>
  <c r="E689" i="5" s="1"/>
  <c r="R721" i="5"/>
  <c r="R649" i="5"/>
  <c r="S649" i="5" s="1"/>
  <c r="E649" i="5" s="1"/>
  <c r="R729" i="5"/>
  <c r="S729" i="5" s="1"/>
  <c r="E729" i="5" s="1"/>
  <c r="R713" i="5"/>
  <c r="S713" i="5" s="1"/>
  <c r="E713" i="5" s="1"/>
  <c r="R697" i="5"/>
  <c r="R705" i="5"/>
  <c r="R673" i="5"/>
  <c r="S673" i="5" s="1"/>
  <c r="E673" i="5" s="1"/>
  <c r="R625" i="5"/>
  <c r="S625" i="5" s="1"/>
  <c r="E625" i="5" s="1"/>
  <c r="R665" i="5"/>
  <c r="S665" i="5" s="1"/>
  <c r="E665" i="5" s="1"/>
  <c r="R552" i="5"/>
  <c r="R617" i="5"/>
  <c r="S617" i="5" s="1"/>
  <c r="E617" i="5" s="1"/>
  <c r="R608" i="5"/>
  <c r="R576" i="5"/>
  <c r="R512" i="5"/>
  <c r="S512" i="5" s="1"/>
  <c r="E512" i="5" s="1"/>
  <c r="R496" i="5"/>
  <c r="S496" i="5" s="1"/>
  <c r="E496" i="5" s="1"/>
  <c r="R560" i="5"/>
  <c r="S560" i="5" s="1"/>
  <c r="E560" i="5" s="1"/>
  <c r="R600" i="5"/>
  <c r="R536" i="5"/>
  <c r="R681" i="5"/>
  <c r="S681" i="5" s="1"/>
  <c r="E681" i="5" s="1"/>
  <c r="R657" i="5"/>
  <c r="S657" i="5" s="1"/>
  <c r="E657" i="5" s="1"/>
  <c r="R641" i="5"/>
  <c r="S641" i="5" s="1"/>
  <c r="E641" i="5" s="1"/>
  <c r="R544" i="5"/>
  <c r="S544" i="5" s="1"/>
  <c r="E544" i="5" s="1"/>
  <c r="R592" i="5"/>
  <c r="S592" i="5" s="1"/>
  <c r="E592" i="5" s="1"/>
  <c r="R528" i="5"/>
  <c r="S528" i="5" s="1"/>
  <c r="E528" i="5" s="1"/>
  <c r="R568" i="5"/>
  <c r="S568" i="5" s="1"/>
  <c r="E568" i="5" s="1"/>
  <c r="R487" i="5"/>
  <c r="S487" i="5" s="1"/>
  <c r="E487" i="5" s="1"/>
  <c r="R455" i="5"/>
  <c r="S455" i="5" s="1"/>
  <c r="E455" i="5" s="1"/>
  <c r="R504" i="5"/>
  <c r="S504" i="5" s="1"/>
  <c r="E504" i="5" s="1"/>
  <c r="R463" i="5"/>
  <c r="S463" i="5" s="1"/>
  <c r="E463" i="5" s="1"/>
  <c r="R520" i="5"/>
  <c r="R633" i="5"/>
  <c r="S633" i="5" s="1"/>
  <c r="E633" i="5" s="1"/>
  <c r="R407" i="5"/>
  <c r="S407" i="5" s="1"/>
  <c r="E407" i="5" s="1"/>
  <c r="R584" i="5"/>
  <c r="S584" i="5" s="1"/>
  <c r="E584" i="5" s="1"/>
  <c r="R471" i="5"/>
  <c r="S471" i="5" s="1"/>
  <c r="E471" i="5" s="1"/>
  <c r="R391" i="5"/>
  <c r="R439" i="5"/>
  <c r="S439" i="5" s="1"/>
  <c r="E439" i="5" s="1"/>
  <c r="R415" i="5"/>
  <c r="S415" i="5" s="1"/>
  <c r="E415" i="5" s="1"/>
  <c r="R302" i="5"/>
  <c r="S302" i="5" s="1"/>
  <c r="E302" i="5" s="1"/>
  <c r="R358" i="5"/>
  <c r="S358" i="5" s="1"/>
  <c r="E358" i="5" s="1"/>
  <c r="R423" i="5"/>
  <c r="S423" i="5" s="1"/>
  <c r="E423" i="5" s="1"/>
  <c r="R399" i="5"/>
  <c r="R366" i="5"/>
  <c r="R479" i="5"/>
  <c r="S479" i="5" s="1"/>
  <c r="E479" i="5" s="1"/>
  <c r="R447" i="5"/>
  <c r="S447" i="5" s="1"/>
  <c r="E447" i="5" s="1"/>
  <c r="R375" i="5"/>
  <c r="S375" i="5" s="1"/>
  <c r="E375" i="5" s="1"/>
  <c r="R342" i="5"/>
  <c r="S342" i="5" s="1"/>
  <c r="E342" i="5" s="1"/>
  <c r="R286" i="5"/>
  <c r="S286" i="5" s="1"/>
  <c r="E286" i="5" s="1"/>
  <c r="R237" i="5"/>
  <c r="S237" i="5" s="1"/>
  <c r="E237" i="5" s="1"/>
  <c r="R245" i="5"/>
  <c r="S245" i="5" s="1"/>
  <c r="E245" i="5" s="1"/>
  <c r="R383" i="5"/>
  <c r="S383" i="5" s="1"/>
  <c r="E383" i="5" s="1"/>
  <c r="R197" i="5"/>
  <c r="S197" i="5" s="1"/>
  <c r="E197" i="5" s="1"/>
  <c r="R318" i="5"/>
  <c r="S318" i="5" s="1"/>
  <c r="E318" i="5" s="1"/>
  <c r="R431" i="5"/>
  <c r="S431" i="5" s="1"/>
  <c r="E431" i="5" s="1"/>
  <c r="R294" i="5"/>
  <c r="R270" i="5"/>
  <c r="S270" i="5" s="1"/>
  <c r="E270" i="5" s="1"/>
  <c r="R173" i="5"/>
  <c r="S173" i="5" s="1"/>
  <c r="E173" i="5" s="1"/>
  <c r="R61" i="5"/>
  <c r="S61" i="5" s="1"/>
  <c r="E61" i="5" s="1"/>
  <c r="R213" i="5"/>
  <c r="R157" i="5"/>
  <c r="S157" i="5" s="1"/>
  <c r="E157" i="5" s="1"/>
  <c r="R141" i="5"/>
  <c r="S141" i="5" s="1"/>
  <c r="E141" i="5" s="1"/>
  <c r="R278" i="5"/>
  <c r="S278" i="5" s="1"/>
  <c r="E278" i="5" s="1"/>
  <c r="R205" i="5"/>
  <c r="S205" i="5" s="1"/>
  <c r="E205" i="5" s="1"/>
  <c r="R181" i="5"/>
  <c r="S181" i="5" s="1"/>
  <c r="E181" i="5" s="1"/>
  <c r="R326" i="5"/>
  <c r="R221" i="5"/>
  <c r="R125" i="5"/>
  <c r="S125" i="5" s="1"/>
  <c r="E125" i="5" s="1"/>
  <c r="R334" i="5"/>
  <c r="R53" i="5"/>
  <c r="S53" i="5" s="1"/>
  <c r="E53" i="5" s="1"/>
  <c r="R76" i="5"/>
  <c r="S76" i="5" s="1"/>
  <c r="E76" i="5" s="1"/>
  <c r="R99" i="5"/>
  <c r="S99" i="5" s="1"/>
  <c r="E99" i="5" s="1"/>
  <c r="S123" i="5"/>
  <c r="E123" i="5" s="1"/>
  <c r="R140" i="5"/>
  <c r="S140" i="5" s="1"/>
  <c r="E140" i="5" s="1"/>
  <c r="R149" i="5"/>
  <c r="S149" i="5" s="1"/>
  <c r="E149" i="5" s="1"/>
  <c r="R164" i="5"/>
  <c r="S164" i="5" s="1"/>
  <c r="E164" i="5" s="1"/>
  <c r="R18" i="5"/>
  <c r="S18" i="5" s="1"/>
  <c r="E18" i="5" s="1"/>
  <c r="R34" i="5"/>
  <c r="S34" i="5" s="1"/>
  <c r="E34" i="5" s="1"/>
  <c r="G105" i="5"/>
  <c r="R146" i="5"/>
  <c r="S146" i="5" s="1"/>
  <c r="E146" i="5" s="1"/>
  <c r="R170" i="5"/>
  <c r="S170" i="5" s="1"/>
  <c r="E170" i="5" s="1"/>
  <c r="P189" i="5"/>
  <c r="G189" i="5"/>
  <c r="G229" i="5"/>
  <c r="P229" i="5"/>
  <c r="S166" i="5"/>
  <c r="E166" i="5" s="1"/>
  <c r="G186" i="5"/>
  <c r="P1024" i="5"/>
  <c r="G1024" i="5"/>
  <c r="S54" i="5"/>
  <c r="E54" i="5" s="1"/>
  <c r="AA58" i="5"/>
  <c r="AC58" i="5" s="1"/>
  <c r="F58" i="5" s="1"/>
  <c r="R716" i="5"/>
  <c r="R700" i="5"/>
  <c r="S700" i="5" s="1"/>
  <c r="E700" i="5" s="1"/>
  <c r="R724" i="5"/>
  <c r="S724" i="5" s="1"/>
  <c r="E724" i="5" s="1"/>
  <c r="R708" i="5"/>
  <c r="S708" i="5" s="1"/>
  <c r="E708" i="5" s="1"/>
  <c r="R692" i="5"/>
  <c r="S692" i="5" s="1"/>
  <c r="E692" i="5" s="1"/>
  <c r="R668" i="5"/>
  <c r="R652" i="5"/>
  <c r="R676" i="5"/>
  <c r="R660" i="5"/>
  <c r="S660" i="5" s="1"/>
  <c r="E660" i="5" s="1"/>
  <c r="R684" i="5"/>
  <c r="S684" i="5" s="1"/>
  <c r="E684" i="5" s="1"/>
  <c r="R636" i="5"/>
  <c r="S636" i="5" s="1"/>
  <c r="E636" i="5" s="1"/>
  <c r="R620" i="5"/>
  <c r="R644" i="5"/>
  <c r="R595" i="5"/>
  <c r="S595" i="5" s="1"/>
  <c r="E595" i="5" s="1"/>
  <c r="R579" i="5"/>
  <c r="S579" i="5" s="1"/>
  <c r="E579" i="5" s="1"/>
  <c r="R612" i="5"/>
  <c r="R628" i="5"/>
  <c r="R571" i="5"/>
  <c r="R515" i="5"/>
  <c r="S515" i="5" s="1"/>
  <c r="E515" i="5" s="1"/>
  <c r="R499" i="5"/>
  <c r="S499" i="5" s="1"/>
  <c r="E499" i="5" s="1"/>
  <c r="R563" i="5"/>
  <c r="R531" i="5"/>
  <c r="S531" i="5" s="1"/>
  <c r="E531" i="5" s="1"/>
  <c r="R434" i="5"/>
  <c r="S434" i="5" s="1"/>
  <c r="E434" i="5" s="1"/>
  <c r="R418" i="5"/>
  <c r="R458" i="5"/>
  <c r="S458" i="5" s="1"/>
  <c r="E458" i="5" s="1"/>
  <c r="R603" i="5"/>
  <c r="S603" i="5" s="1"/>
  <c r="E603" i="5" s="1"/>
  <c r="R482" i="5"/>
  <c r="S482" i="5" s="1"/>
  <c r="E482" i="5" s="1"/>
  <c r="R442" i="5"/>
  <c r="S442" i="5" s="1"/>
  <c r="E442" i="5" s="1"/>
  <c r="R426" i="5"/>
  <c r="S426" i="5" s="1"/>
  <c r="E426" i="5" s="1"/>
  <c r="R410" i="5"/>
  <c r="S410" i="5" s="1"/>
  <c r="E410" i="5" s="1"/>
  <c r="R466" i="5"/>
  <c r="S466" i="5" s="1"/>
  <c r="E466" i="5" s="1"/>
  <c r="R587" i="5"/>
  <c r="S587" i="5" s="1"/>
  <c r="E587" i="5" s="1"/>
  <c r="R547" i="5"/>
  <c r="S547" i="5" s="1"/>
  <c r="E547" i="5" s="1"/>
  <c r="R507" i="5"/>
  <c r="S507" i="5" s="1"/>
  <c r="E507" i="5" s="1"/>
  <c r="R539" i="5"/>
  <c r="S539" i="5" s="1"/>
  <c r="E539" i="5" s="1"/>
  <c r="R523" i="5"/>
  <c r="S523" i="5" s="1"/>
  <c r="E523" i="5" s="1"/>
  <c r="R474" i="5"/>
  <c r="S474" i="5" s="1"/>
  <c r="E474" i="5" s="1"/>
  <c r="R402" i="5"/>
  <c r="S402" i="5" s="1"/>
  <c r="E402" i="5" s="1"/>
  <c r="R321" i="5"/>
  <c r="S321" i="5" s="1"/>
  <c r="E321" i="5" s="1"/>
  <c r="R394" i="5"/>
  <c r="R378" i="5"/>
  <c r="S378" i="5" s="1"/>
  <c r="E378" i="5" s="1"/>
  <c r="R491" i="5"/>
  <c r="S491" i="5" s="1"/>
  <c r="E491" i="5" s="1"/>
  <c r="R337" i="5"/>
  <c r="R313" i="5"/>
  <c r="S313" i="5" s="1"/>
  <c r="E313" i="5" s="1"/>
  <c r="R386" i="5"/>
  <c r="S386" i="5" s="1"/>
  <c r="E386" i="5" s="1"/>
  <c r="R370" i="5"/>
  <c r="S370" i="5" s="1"/>
  <c r="E370" i="5" s="1"/>
  <c r="R361" i="5"/>
  <c r="S361" i="5" s="1"/>
  <c r="E361" i="5" s="1"/>
  <c r="R353" i="5"/>
  <c r="S353" i="5" s="1"/>
  <c r="E353" i="5" s="1"/>
  <c r="R289" i="5"/>
  <c r="R216" i="5"/>
  <c r="R192" i="5"/>
  <c r="R281" i="5"/>
  <c r="R265" i="5"/>
  <c r="R249" i="5"/>
  <c r="S249" i="5" s="1"/>
  <c r="E249" i="5" s="1"/>
  <c r="R555" i="5"/>
  <c r="R450" i="5"/>
  <c r="S450" i="5" s="1"/>
  <c r="E450" i="5" s="1"/>
  <c r="R200" i="5"/>
  <c r="S200" i="5" s="1"/>
  <c r="E200" i="5" s="1"/>
  <c r="R273" i="5"/>
  <c r="S273" i="5" s="1"/>
  <c r="E273" i="5" s="1"/>
  <c r="R257" i="5"/>
  <c r="S257" i="5" s="1"/>
  <c r="E257" i="5" s="1"/>
  <c r="R329" i="5"/>
  <c r="R297" i="5"/>
  <c r="R240" i="5"/>
  <c r="S240" i="5" s="1"/>
  <c r="E240" i="5" s="1"/>
  <c r="R80" i="5"/>
  <c r="S80" i="5" s="1"/>
  <c r="E80" i="5" s="1"/>
  <c r="R112" i="5"/>
  <c r="S112" i="5" s="1"/>
  <c r="E112" i="5" s="1"/>
  <c r="R208" i="5"/>
  <c r="R232" i="5"/>
  <c r="S232" i="5" s="1"/>
  <c r="E232" i="5" s="1"/>
  <c r="R160" i="5"/>
  <c r="S160" i="5" s="1"/>
  <c r="E160" i="5" s="1"/>
  <c r="R144" i="5"/>
  <c r="S144" i="5" s="1"/>
  <c r="E144" i="5" s="1"/>
  <c r="R128" i="5"/>
  <c r="S128" i="5" s="1"/>
  <c r="E128" i="5" s="1"/>
  <c r="R120" i="5"/>
  <c r="S120" i="5" s="1"/>
  <c r="E120" i="5" s="1"/>
  <c r="G66" i="5"/>
  <c r="R78" i="5"/>
  <c r="S78" i="5" s="1"/>
  <c r="E78" i="5" s="1"/>
  <c r="R96" i="5"/>
  <c r="R152" i="5"/>
  <c r="S152" i="5" s="1"/>
  <c r="E152" i="5" s="1"/>
  <c r="S192" i="5"/>
  <c r="E192" i="5" s="1"/>
  <c r="S252" i="5"/>
  <c r="E252" i="5" s="1"/>
  <c r="S294" i="5"/>
  <c r="E294" i="5" s="1"/>
  <c r="R32" i="5"/>
  <c r="S32" i="5" s="1"/>
  <c r="E32" i="5" s="1"/>
  <c r="R50" i="5"/>
  <c r="S50" i="5" s="1"/>
  <c r="E50" i="5" s="1"/>
  <c r="AA86" i="5"/>
  <c r="AC86" i="5" s="1"/>
  <c r="F86" i="5" s="1"/>
  <c r="G86" i="5" s="1"/>
  <c r="P105" i="5"/>
  <c r="G110" i="5"/>
  <c r="S129" i="5"/>
  <c r="E129" i="5" s="1"/>
  <c r="R142" i="5"/>
  <c r="S142" i="5" s="1"/>
  <c r="E142" i="5" s="1"/>
  <c r="R172" i="5"/>
  <c r="S172" i="5" s="1"/>
  <c r="E172" i="5" s="1"/>
  <c r="S285" i="5"/>
  <c r="E285" i="5" s="1"/>
  <c r="S198" i="5"/>
  <c r="E198" i="5" s="1"/>
  <c r="S209" i="5"/>
  <c r="E209" i="5" s="1"/>
  <c r="S217" i="5"/>
  <c r="E217" i="5" s="1"/>
  <c r="S219" i="5"/>
  <c r="E219" i="5" s="1"/>
  <c r="G224" i="5"/>
  <c r="AA250" i="5"/>
  <c r="AC250" i="5" s="1"/>
  <c r="F250" i="5" s="1"/>
  <c r="AA270" i="5"/>
  <c r="AC270" i="5" s="1"/>
  <c r="F270" i="5" s="1"/>
  <c r="AA294" i="5"/>
  <c r="AC294" i="5" s="1"/>
  <c r="F294" i="5" s="1"/>
  <c r="AA299" i="5"/>
  <c r="AC299" i="5" s="1"/>
  <c r="F299" i="5" s="1"/>
  <c r="G350" i="5"/>
  <c r="P350" i="5"/>
  <c r="S283" i="5"/>
  <c r="E283" i="5" s="1"/>
  <c r="S334" i="5"/>
  <c r="E334" i="5" s="1"/>
  <c r="S221" i="5"/>
  <c r="E221" i="5" s="1"/>
  <c r="S261" i="5"/>
  <c r="E261" i="5" s="1"/>
  <c r="S234" i="5"/>
  <c r="E234" i="5" s="1"/>
  <c r="AA266" i="5"/>
  <c r="AC266" i="5" s="1"/>
  <c r="F266" i="5" s="1"/>
  <c r="S281" i="5"/>
  <c r="E281" i="5" s="1"/>
  <c r="AA290" i="5"/>
  <c r="AC290" i="5" s="1"/>
  <c r="F290" i="5" s="1"/>
  <c r="G104" i="5"/>
  <c r="G176" i="5"/>
  <c r="S193" i="5"/>
  <c r="E193" i="5" s="1"/>
  <c r="AA276" i="5"/>
  <c r="AC276" i="5" s="1"/>
  <c r="F276" i="5" s="1"/>
  <c r="S399" i="5"/>
  <c r="E399" i="5" s="1"/>
  <c r="S284" i="5"/>
  <c r="E284" i="5" s="1"/>
  <c r="S355" i="5"/>
  <c r="E355" i="5" s="1"/>
  <c r="P347" i="5"/>
  <c r="G347" i="5"/>
  <c r="S444" i="5"/>
  <c r="E444" i="5" s="1"/>
  <c r="S260" i="5"/>
  <c r="E260" i="5" s="1"/>
  <c r="S265" i="5"/>
  <c r="E265" i="5" s="1"/>
  <c r="S282" i="5"/>
  <c r="E282" i="5" s="1"/>
  <c r="S314" i="5"/>
  <c r="E314" i="5" s="1"/>
  <c r="S327" i="5"/>
  <c r="E327" i="5" s="1"/>
  <c r="S277" i="5"/>
  <c r="E277" i="5" s="1"/>
  <c r="P309" i="5"/>
  <c r="G309" i="5"/>
  <c r="P305" i="5"/>
  <c r="S316" i="5"/>
  <c r="E316" i="5" s="1"/>
  <c r="S325" i="5"/>
  <c r="E325" i="5" s="1"/>
  <c r="S359" i="5"/>
  <c r="E359" i="5" s="1"/>
  <c r="S366" i="5"/>
  <c r="E366" i="5" s="1"/>
  <c r="S391" i="5"/>
  <c r="E391" i="5" s="1"/>
  <c r="S549" i="5"/>
  <c r="E549" i="5" s="1"/>
  <c r="S382" i="5"/>
  <c r="E382" i="5" s="1"/>
  <c r="S492" i="5"/>
  <c r="E492" i="5" s="1"/>
  <c r="S331" i="5"/>
  <c r="E331" i="5" s="1"/>
  <c r="AA387" i="5"/>
  <c r="AC387" i="5" s="1"/>
  <c r="F387" i="5" s="1"/>
  <c r="S301" i="5"/>
  <c r="E301" i="5" s="1"/>
  <c r="AA316" i="5"/>
  <c r="AC316" i="5" s="1"/>
  <c r="F316" i="5" s="1"/>
  <c r="G351" i="5"/>
  <c r="AA403" i="5"/>
  <c r="AC403" i="5" s="1"/>
  <c r="F403" i="5" s="1"/>
  <c r="S418" i="5"/>
  <c r="E418" i="5" s="1"/>
  <c r="S519" i="5"/>
  <c r="E519" i="5" s="1"/>
  <c r="G228" i="5"/>
  <c r="S315" i="5"/>
  <c r="E315" i="5" s="1"/>
  <c r="G348" i="5"/>
  <c r="S379" i="5"/>
  <c r="E379" i="5" s="1"/>
  <c r="S338" i="5"/>
  <c r="E338" i="5" s="1"/>
  <c r="S363" i="5"/>
  <c r="E363" i="5" s="1"/>
  <c r="S367" i="5"/>
  <c r="E367" i="5" s="1"/>
  <c r="S381" i="5"/>
  <c r="E381" i="5" s="1"/>
  <c r="S406" i="5"/>
  <c r="E406" i="5" s="1"/>
  <c r="S432" i="5"/>
  <c r="E432" i="5" s="1"/>
  <c r="S494" i="5"/>
  <c r="E494" i="5" s="1"/>
  <c r="G226" i="5"/>
  <c r="AA309" i="5"/>
  <c r="AC309" i="5" s="1"/>
  <c r="F309" i="5" s="1"/>
  <c r="S326" i="5"/>
  <c r="E326" i="5" s="1"/>
  <c r="S330" i="5"/>
  <c r="E330" i="5" s="1"/>
  <c r="AA338" i="5"/>
  <c r="AC338" i="5" s="1"/>
  <c r="F338" i="5" s="1"/>
  <c r="AA343" i="5"/>
  <c r="AC343" i="5" s="1"/>
  <c r="F343" i="5" s="1"/>
  <c r="AA371" i="5"/>
  <c r="AC371" i="5" s="1"/>
  <c r="F371" i="5" s="1"/>
  <c r="S419" i="5"/>
  <c r="E419" i="5" s="1"/>
  <c r="S478" i="5"/>
  <c r="E478" i="5" s="1"/>
  <c r="G345" i="5"/>
  <c r="S396" i="5"/>
  <c r="E396" i="5" s="1"/>
  <c r="AA421" i="5"/>
  <c r="AC421" i="5" s="1"/>
  <c r="F421" i="5" s="1"/>
  <c r="S461" i="5"/>
  <c r="E461" i="5" s="1"/>
  <c r="S414" i="5"/>
  <c r="E414" i="5" s="1"/>
  <c r="AA426" i="5"/>
  <c r="AC426" i="5" s="1"/>
  <c r="F426" i="5" s="1"/>
  <c r="S451" i="5"/>
  <c r="E451" i="5" s="1"/>
  <c r="G337" i="5"/>
  <c r="AA468" i="5"/>
  <c r="AC468" i="5" s="1"/>
  <c r="F468" i="5" s="1"/>
  <c r="S413" i="5"/>
  <c r="E413" i="5" s="1"/>
  <c r="S430" i="5"/>
  <c r="E430" i="5" s="1"/>
  <c r="S493" i="5"/>
  <c r="E493" i="5" s="1"/>
  <c r="S569" i="5"/>
  <c r="E569" i="5" s="1"/>
  <c r="S427" i="5"/>
  <c r="E427" i="5" s="1"/>
  <c r="S435" i="5"/>
  <c r="E435" i="5" s="1"/>
  <c r="S452" i="5"/>
  <c r="E452" i="5" s="1"/>
  <c r="S480" i="5"/>
  <c r="E480" i="5" s="1"/>
  <c r="S552" i="5"/>
  <c r="E552" i="5" s="1"/>
  <c r="AA399" i="5"/>
  <c r="AC399" i="5" s="1"/>
  <c r="F399" i="5" s="1"/>
  <c r="AA427" i="5"/>
  <c r="AC427" i="5" s="1"/>
  <c r="F427" i="5" s="1"/>
  <c r="AA435" i="5"/>
  <c r="AC435" i="5" s="1"/>
  <c r="F435" i="5" s="1"/>
  <c r="AA480" i="5"/>
  <c r="AC480" i="5" s="1"/>
  <c r="F480" i="5" s="1"/>
  <c r="S404" i="5"/>
  <c r="E404" i="5" s="1"/>
  <c r="S411" i="5"/>
  <c r="E411" i="5" s="1"/>
  <c r="S470" i="5"/>
  <c r="E470" i="5" s="1"/>
  <c r="S394" i="5"/>
  <c r="E394" i="5" s="1"/>
  <c r="S500" i="5"/>
  <c r="E500" i="5" s="1"/>
  <c r="S509" i="5"/>
  <c r="E509" i="5" s="1"/>
  <c r="S403" i="5"/>
  <c r="E403" i="5" s="1"/>
  <c r="S536" i="5"/>
  <c r="E536" i="5" s="1"/>
  <c r="S624" i="5"/>
  <c r="E624" i="5" s="1"/>
  <c r="S648" i="5"/>
  <c r="E648" i="5" s="1"/>
  <c r="S656" i="5"/>
  <c r="E656" i="5" s="1"/>
  <c r="S571" i="5"/>
  <c r="E571" i="5" s="1"/>
  <c r="AA475" i="5"/>
  <c r="AC475" i="5" s="1"/>
  <c r="F475" i="5" s="1"/>
  <c r="S563" i="5"/>
  <c r="E563" i="5" s="1"/>
  <c r="S565" i="5"/>
  <c r="E565" i="5" s="1"/>
  <c r="S576" i="5"/>
  <c r="E576" i="5" s="1"/>
  <c r="AA523" i="5"/>
  <c r="AC523" i="5" s="1"/>
  <c r="F523" i="5" s="1"/>
  <c r="AA510" i="5"/>
  <c r="AC510" i="5" s="1"/>
  <c r="F510" i="5" s="1"/>
  <c r="S537" i="5"/>
  <c r="E537" i="5" s="1"/>
  <c r="S599" i="5"/>
  <c r="E599" i="5" s="1"/>
  <c r="S620" i="5"/>
  <c r="E620" i="5" s="1"/>
  <c r="AA461" i="5"/>
  <c r="AC461" i="5" s="1"/>
  <c r="F461" i="5" s="1"/>
  <c r="AA501" i="5"/>
  <c r="AC501" i="5" s="1"/>
  <c r="F501" i="5" s="1"/>
  <c r="S558" i="5"/>
  <c r="E558" i="5" s="1"/>
  <c r="S593" i="5"/>
  <c r="E593" i="5" s="1"/>
  <c r="S516" i="5"/>
  <c r="E516" i="5" s="1"/>
  <c r="S535" i="5"/>
  <c r="E535" i="5" s="1"/>
  <c r="S577" i="5"/>
  <c r="E577" i="5" s="1"/>
  <c r="S623" i="5"/>
  <c r="E623" i="5" s="1"/>
  <c r="AA460" i="5"/>
  <c r="AC460" i="5" s="1"/>
  <c r="F460" i="5" s="1"/>
  <c r="S520" i="5"/>
  <c r="E520" i="5" s="1"/>
  <c r="AA525" i="5"/>
  <c r="AC525" i="5" s="1"/>
  <c r="F525" i="5" s="1"/>
  <c r="AA540" i="5"/>
  <c r="AC540" i="5" s="1"/>
  <c r="F540" i="5" s="1"/>
  <c r="AA556" i="5"/>
  <c r="AC556" i="5" s="1"/>
  <c r="F556" i="5" s="1"/>
  <c r="AA582" i="5"/>
  <c r="AC582" i="5" s="1"/>
  <c r="F582" i="5" s="1"/>
  <c r="S637" i="5"/>
  <c r="E637" i="5" s="1"/>
  <c r="AA509" i="5"/>
  <c r="AC509" i="5" s="1"/>
  <c r="F509" i="5" s="1"/>
  <c r="AA535" i="5"/>
  <c r="AC535" i="5" s="1"/>
  <c r="F535" i="5" s="1"/>
  <c r="S591" i="5"/>
  <c r="E591" i="5" s="1"/>
  <c r="AA459" i="5"/>
  <c r="AC459" i="5" s="1"/>
  <c r="F459" i="5" s="1"/>
  <c r="AA477" i="5"/>
  <c r="AC477" i="5" s="1"/>
  <c r="F477" i="5" s="1"/>
  <c r="S614" i="5"/>
  <c r="E614" i="5" s="1"/>
  <c r="AA548" i="5"/>
  <c r="AC548" i="5" s="1"/>
  <c r="F548" i="5" s="1"/>
  <c r="S590" i="5"/>
  <c r="E590" i="5" s="1"/>
  <c r="S612" i="5"/>
  <c r="E612" i="5" s="1"/>
  <c r="S621" i="5"/>
  <c r="E621" i="5" s="1"/>
  <c r="S705" i="5"/>
  <c r="E705" i="5" s="1"/>
  <c r="S726" i="5"/>
  <c r="E726" i="5" s="1"/>
  <c r="G924" i="5"/>
  <c r="P924" i="5"/>
  <c r="S580" i="5"/>
  <c r="E580" i="5" s="1"/>
  <c r="S644" i="5"/>
  <c r="E644" i="5" s="1"/>
  <c r="S693" i="5"/>
  <c r="E693" i="5" s="1"/>
  <c r="S598" i="5"/>
  <c r="E598" i="5" s="1"/>
  <c r="S606" i="5"/>
  <c r="E606" i="5" s="1"/>
  <c r="S618" i="5"/>
  <c r="E618" i="5" s="1"/>
  <c r="S703" i="5"/>
  <c r="E703" i="5" s="1"/>
  <c r="P1068" i="5"/>
  <c r="G1068" i="5"/>
  <c r="AA568" i="5"/>
  <c r="AC568" i="5" s="1"/>
  <c r="F568" i="5" s="1"/>
  <c r="S652" i="5"/>
  <c r="E652" i="5" s="1"/>
  <c r="S668" i="5"/>
  <c r="E668" i="5" s="1"/>
  <c r="P740" i="5"/>
  <c r="G740" i="5"/>
  <c r="P787" i="5"/>
  <c r="G787" i="5"/>
  <c r="S676" i="5"/>
  <c r="E676" i="5" s="1"/>
  <c r="S697" i="5"/>
  <c r="E697" i="5" s="1"/>
  <c r="S543" i="5"/>
  <c r="E543" i="5" s="1"/>
  <c r="S555" i="5"/>
  <c r="E555" i="5" s="1"/>
  <c r="AA566" i="5"/>
  <c r="AC566" i="5" s="1"/>
  <c r="F566" i="5" s="1"/>
  <c r="AA585" i="5"/>
  <c r="AC585" i="5" s="1"/>
  <c r="F585" i="5" s="1"/>
  <c r="AA592" i="5"/>
  <c r="AC592" i="5" s="1"/>
  <c r="F592" i="5" s="1"/>
  <c r="S609" i="5"/>
  <c r="E609" i="5" s="1"/>
  <c r="S634" i="5"/>
  <c r="E634" i="5" s="1"/>
  <c r="S661" i="5"/>
  <c r="E661" i="5" s="1"/>
  <c r="S721" i="5"/>
  <c r="E721" i="5" s="1"/>
  <c r="S727" i="5"/>
  <c r="E727" i="5" s="1"/>
  <c r="P736" i="5"/>
  <c r="G736" i="5"/>
  <c r="P776" i="5"/>
  <c r="G776" i="5"/>
  <c r="P1049" i="5"/>
  <c r="G1049" i="5"/>
  <c r="AA544" i="5"/>
  <c r="AC544" i="5" s="1"/>
  <c r="F544" i="5" s="1"/>
  <c r="AA574" i="5"/>
  <c r="AC574" i="5" s="1"/>
  <c r="F574" i="5" s="1"/>
  <c r="S600" i="5"/>
  <c r="E600" i="5" s="1"/>
  <c r="AA609" i="5"/>
  <c r="AC609" i="5" s="1"/>
  <c r="F609" i="5" s="1"/>
  <c r="AA637" i="5"/>
  <c r="AC637" i="5" s="1"/>
  <c r="F637" i="5" s="1"/>
  <c r="S655" i="5"/>
  <c r="E655" i="5" s="1"/>
  <c r="S716" i="5"/>
  <c r="E716" i="5" s="1"/>
  <c r="S719" i="5"/>
  <c r="E719" i="5" s="1"/>
  <c r="G945" i="5"/>
  <c r="P945" i="5"/>
  <c r="P732" i="5"/>
  <c r="G732" i="5"/>
  <c r="P765" i="5"/>
  <c r="G765" i="5"/>
  <c r="AA573" i="5"/>
  <c r="AC573" i="5" s="1"/>
  <c r="F573" i="5" s="1"/>
  <c r="S615" i="5"/>
  <c r="E615" i="5" s="1"/>
  <c r="S630" i="5"/>
  <c r="E630" i="5" s="1"/>
  <c r="S640" i="5"/>
  <c r="E640" i="5" s="1"/>
  <c r="S669" i="5"/>
  <c r="E669" i="5" s="1"/>
  <c r="S559" i="5"/>
  <c r="E559" i="5" s="1"/>
  <c r="S628" i="5"/>
  <c r="E628" i="5" s="1"/>
  <c r="AA621" i="5"/>
  <c r="AC621" i="5" s="1"/>
  <c r="F621" i="5" s="1"/>
  <c r="AA658" i="5"/>
  <c r="AC658" i="5" s="1"/>
  <c r="F658" i="5" s="1"/>
  <c r="S690" i="5"/>
  <c r="E690" i="5" s="1"/>
  <c r="S711" i="5"/>
  <c r="E711" i="5" s="1"/>
  <c r="S639" i="5"/>
  <c r="E639" i="5" s="1"/>
  <c r="AA670" i="5"/>
  <c r="AC670" i="5" s="1"/>
  <c r="F670" i="5" s="1"/>
  <c r="S677" i="5"/>
  <c r="E677" i="5" s="1"/>
  <c r="P760" i="5"/>
  <c r="G760" i="5"/>
  <c r="P822" i="5"/>
  <c r="G822" i="5"/>
  <c r="S608" i="5"/>
  <c r="E608" i="5" s="1"/>
  <c r="S616" i="5"/>
  <c r="E616" i="5" s="1"/>
  <c r="S632" i="5"/>
  <c r="E632" i="5" s="1"/>
  <c r="AA649" i="5"/>
  <c r="AC649" i="5" s="1"/>
  <c r="F649" i="5" s="1"/>
  <c r="AA663" i="5"/>
  <c r="AC663" i="5" s="1"/>
  <c r="F663" i="5" s="1"/>
  <c r="AA674" i="5"/>
  <c r="AC674" i="5" s="1"/>
  <c r="F674" i="5" s="1"/>
  <c r="S679" i="5"/>
  <c r="E679" i="5" s="1"/>
  <c r="S686" i="5"/>
  <c r="E686" i="5" s="1"/>
  <c r="S704" i="5"/>
  <c r="E704" i="5" s="1"/>
  <c r="S725" i="5"/>
  <c r="E725" i="5" s="1"/>
  <c r="P756" i="5"/>
  <c r="G756" i="5"/>
  <c r="P809" i="5"/>
  <c r="G809" i="5"/>
  <c r="S645" i="5"/>
  <c r="E645" i="5" s="1"/>
  <c r="AA655" i="5"/>
  <c r="AC655" i="5" s="1"/>
  <c r="F655" i="5" s="1"/>
  <c r="AA688" i="5"/>
  <c r="AC688" i="5" s="1"/>
  <c r="F688" i="5" s="1"/>
  <c r="AA727" i="5"/>
  <c r="AC727" i="5" s="1"/>
  <c r="F727" i="5" s="1"/>
  <c r="P745" i="5"/>
  <c r="G745" i="5"/>
  <c r="P798" i="5"/>
  <c r="G798" i="5"/>
  <c r="P1077" i="5"/>
  <c r="G1077" i="5"/>
  <c r="S720" i="5"/>
  <c r="E720" i="5" s="1"/>
  <c r="G959" i="5"/>
  <c r="P959" i="5"/>
  <c r="P1067" i="5"/>
  <c r="G1067" i="5"/>
  <c r="P1078" i="5"/>
  <c r="G1078" i="5"/>
  <c r="AA629" i="5"/>
  <c r="AC629" i="5" s="1"/>
  <c r="F629" i="5" s="1"/>
  <c r="S631" i="5"/>
  <c r="E631" i="5" s="1"/>
  <c r="AA641" i="5"/>
  <c r="AC641" i="5" s="1"/>
  <c r="F641" i="5" s="1"/>
  <c r="AA671" i="5"/>
  <c r="AC671" i="5" s="1"/>
  <c r="F671" i="5" s="1"/>
  <c r="AA710" i="5"/>
  <c r="AC710" i="5" s="1"/>
  <c r="F710" i="5" s="1"/>
  <c r="AA718" i="5"/>
  <c r="AC718" i="5" s="1"/>
  <c r="F718" i="5" s="1"/>
  <c r="P1021" i="5"/>
  <c r="G1021" i="5"/>
  <c r="P920" i="5"/>
  <c r="G920" i="5"/>
  <c r="P947" i="5"/>
  <c r="G947" i="5"/>
  <c r="P966" i="5"/>
  <c r="G966" i="5"/>
  <c r="G1180" i="5"/>
  <c r="P1180" i="5"/>
  <c r="P1063" i="5"/>
  <c r="G1063" i="5"/>
  <c r="P1074" i="5"/>
  <c r="G1074" i="5"/>
  <c r="P948" i="5"/>
  <c r="P967" i="5"/>
  <c r="P1050" i="5"/>
  <c r="G1050" i="5"/>
  <c r="P1173" i="5"/>
  <c r="G1173" i="5"/>
  <c r="P1276" i="5"/>
  <c r="G1276" i="5"/>
  <c r="G914" i="5"/>
  <c r="G926" i="5"/>
  <c r="P1064" i="5"/>
  <c r="G1064" i="5"/>
  <c r="P1075" i="5"/>
  <c r="G1075" i="5"/>
  <c r="P944" i="5"/>
  <c r="G944" i="5"/>
  <c r="P958" i="5"/>
  <c r="G958" i="5"/>
  <c r="P1046" i="5"/>
  <c r="G1046" i="5"/>
  <c r="G1085" i="5"/>
  <c r="P1085" i="5"/>
  <c r="S709" i="5"/>
  <c r="E709" i="5" s="1"/>
  <c r="P915" i="5"/>
  <c r="G915" i="5"/>
  <c r="P1025" i="5"/>
  <c r="G1025" i="5"/>
  <c r="P1060" i="5"/>
  <c r="G1060" i="5"/>
  <c r="P1070" i="5"/>
  <c r="G1070" i="5"/>
  <c r="AA725" i="5"/>
  <c r="AC725" i="5" s="1"/>
  <c r="F725" i="5" s="1"/>
  <c r="G911" i="5"/>
  <c r="P1047" i="5"/>
  <c r="G1047" i="5"/>
  <c r="P1061" i="5"/>
  <c r="G1061" i="5"/>
  <c r="P1071" i="5"/>
  <c r="G1071" i="5"/>
  <c r="S701" i="5"/>
  <c r="E701" i="5" s="1"/>
  <c r="AA724" i="5"/>
  <c r="AC724" i="5" s="1"/>
  <c r="F724" i="5" s="1"/>
  <c r="P912" i="5"/>
  <c r="G912" i="5"/>
  <c r="P955" i="5"/>
  <c r="G955" i="5"/>
  <c r="P969" i="5"/>
  <c r="G969" i="5"/>
  <c r="P1022" i="5"/>
  <c r="G1022" i="5"/>
  <c r="S717" i="5"/>
  <c r="E717" i="5" s="1"/>
  <c r="P918" i="5"/>
  <c r="AE1086" i="5"/>
  <c r="P1223" i="5"/>
  <c r="G1223" i="5"/>
  <c r="P1122" i="5"/>
  <c r="G1122" i="5"/>
  <c r="P1342" i="5"/>
  <c r="G1342" i="5"/>
  <c r="P1249" i="5"/>
  <c r="G1249" i="5"/>
  <c r="P1103" i="5"/>
  <c r="G1103" i="5"/>
  <c r="P1219" i="5"/>
  <c r="G1219" i="5"/>
  <c r="P1365" i="5"/>
  <c r="G1365" i="5"/>
  <c r="E1083" i="5"/>
  <c r="P1104" i="5"/>
  <c r="P1125" i="5"/>
  <c r="G1125" i="5"/>
  <c r="P1177" i="5"/>
  <c r="G1177" i="5"/>
  <c r="G1366" i="5"/>
  <c r="P1126" i="5"/>
  <c r="G1126" i="5"/>
  <c r="P1245" i="5"/>
  <c r="G1245" i="5"/>
  <c r="E1084" i="5"/>
  <c r="P1099" i="5"/>
  <c r="G1099" i="5"/>
  <c r="P1246" i="5"/>
  <c r="G1246" i="5"/>
  <c r="G1127" i="5"/>
  <c r="P1369" i="5"/>
  <c r="G1369" i="5"/>
  <c r="AE1181" i="5"/>
  <c r="G1268" i="5"/>
  <c r="G1363" i="5"/>
  <c r="G1367" i="5"/>
  <c r="AE1277" i="5"/>
  <c r="G1364" i="5"/>
  <c r="G1368" i="5"/>
  <c r="P22" i="5" l="1"/>
  <c r="G22" i="5"/>
  <c r="G29" i="5"/>
  <c r="P29" i="5"/>
  <c r="G131" i="5"/>
  <c r="G38" i="5"/>
  <c r="G93" i="5"/>
  <c r="P491" i="5"/>
  <c r="G491" i="5"/>
  <c r="P279" i="5"/>
  <c r="G279" i="5"/>
  <c r="G426" i="5"/>
  <c r="P426" i="5"/>
  <c r="P358" i="5"/>
  <c r="G358" i="5"/>
  <c r="G91" i="5"/>
  <c r="P91" i="5"/>
  <c r="G685" i="5"/>
  <c r="P685" i="5"/>
  <c r="P140" i="5"/>
  <c r="G140" i="5"/>
  <c r="P205" i="5"/>
  <c r="G205" i="5"/>
  <c r="P487" i="5"/>
  <c r="G487" i="5"/>
  <c r="G512" i="5"/>
  <c r="P512" i="5"/>
  <c r="P649" i="5"/>
  <c r="G649" i="5"/>
  <c r="G268" i="5"/>
  <c r="P268" i="5"/>
  <c r="G245" i="5"/>
  <c r="P245" i="5"/>
  <c r="G292" i="5"/>
  <c r="P292" i="5"/>
  <c r="P206" i="5"/>
  <c r="G206" i="5"/>
  <c r="P84" i="5"/>
  <c r="G84" i="5"/>
  <c r="G378" i="5"/>
  <c r="P378" i="5"/>
  <c r="P181" i="5"/>
  <c r="G181" i="5"/>
  <c r="G496" i="5"/>
  <c r="P496" i="5"/>
  <c r="P287" i="5"/>
  <c r="G287" i="5"/>
  <c r="G113" i="5"/>
  <c r="P113" i="5"/>
  <c r="P142" i="5"/>
  <c r="G142" i="5"/>
  <c r="P237" i="5"/>
  <c r="G237" i="5"/>
  <c r="P58" i="5"/>
  <c r="G58" i="5"/>
  <c r="P286" i="5"/>
  <c r="G286" i="5"/>
  <c r="G220" i="5"/>
  <c r="P220" i="5"/>
  <c r="P89" i="5"/>
  <c r="G89" i="5"/>
  <c r="P78" i="5"/>
  <c r="G78" i="5"/>
  <c r="P353" i="5"/>
  <c r="G353" i="5"/>
  <c r="P146" i="5"/>
  <c r="G146" i="5"/>
  <c r="G145" i="5"/>
  <c r="P145" i="5"/>
  <c r="P33" i="5"/>
  <c r="G33" i="5"/>
  <c r="G257" i="5"/>
  <c r="P257" i="5"/>
  <c r="G361" i="5"/>
  <c r="P361" i="5"/>
  <c r="G539" i="5"/>
  <c r="P539" i="5"/>
  <c r="P434" i="5"/>
  <c r="G434" i="5"/>
  <c r="P76" i="5"/>
  <c r="G76" i="5"/>
  <c r="G61" i="5"/>
  <c r="P61" i="5"/>
  <c r="G102" i="5"/>
  <c r="P102" i="5"/>
  <c r="P120" i="5"/>
  <c r="G120" i="5"/>
  <c r="P273" i="5"/>
  <c r="G273" i="5"/>
  <c r="P370" i="5"/>
  <c r="G370" i="5"/>
  <c r="P507" i="5"/>
  <c r="G507" i="5"/>
  <c r="P684" i="5"/>
  <c r="G684" i="5"/>
  <c r="P178" i="5"/>
  <c r="G178" i="5"/>
  <c r="P303" i="5"/>
  <c r="G303" i="5"/>
  <c r="P416" i="5"/>
  <c r="G416" i="5"/>
  <c r="P650" i="5"/>
  <c r="G650" i="5"/>
  <c r="P678" i="5"/>
  <c r="G678" i="5"/>
  <c r="G238" i="5"/>
  <c r="P238" i="5"/>
  <c r="G92" i="5"/>
  <c r="P92" i="5"/>
  <c r="P398" i="5"/>
  <c r="G398" i="5"/>
  <c r="P607" i="5"/>
  <c r="G607" i="5"/>
  <c r="G174" i="5"/>
  <c r="P174" i="5"/>
  <c r="P243" i="5"/>
  <c r="G243" i="5"/>
  <c r="G364" i="5"/>
  <c r="P364" i="5"/>
  <c r="P469" i="5"/>
  <c r="G469" i="5"/>
  <c r="G695" i="5"/>
  <c r="P695" i="5"/>
  <c r="P536" i="5"/>
  <c r="G536" i="5"/>
  <c r="AE1182" i="5"/>
  <c r="E1181" i="5"/>
  <c r="G717" i="5"/>
  <c r="P717" i="5"/>
  <c r="G608" i="5"/>
  <c r="P608" i="5"/>
  <c r="P690" i="5"/>
  <c r="G690" i="5"/>
  <c r="P676" i="5"/>
  <c r="G676" i="5"/>
  <c r="P618" i="5"/>
  <c r="G618" i="5"/>
  <c r="P660" i="5"/>
  <c r="G660" i="5"/>
  <c r="G535" i="5"/>
  <c r="P535" i="5"/>
  <c r="G624" i="5"/>
  <c r="P624" i="5"/>
  <c r="G338" i="5"/>
  <c r="P338" i="5"/>
  <c r="G355" i="5"/>
  <c r="P355" i="5"/>
  <c r="P285" i="5"/>
  <c r="G285" i="5"/>
  <c r="G50" i="5"/>
  <c r="P50" i="5"/>
  <c r="P54" i="5"/>
  <c r="G54" i="5"/>
  <c r="P164" i="5"/>
  <c r="G164" i="5"/>
  <c r="P149" i="5"/>
  <c r="G149" i="5"/>
  <c r="P455" i="5"/>
  <c r="G455" i="5"/>
  <c r="P729" i="5"/>
  <c r="G729" i="5"/>
  <c r="G213" i="5"/>
  <c r="P213" i="5"/>
  <c r="P179" i="5"/>
  <c r="G179" i="5"/>
  <c r="P203" i="5"/>
  <c r="G203" i="5"/>
  <c r="G485" i="5"/>
  <c r="P485" i="5"/>
  <c r="G400" i="5"/>
  <c r="P400" i="5"/>
  <c r="P384" i="5"/>
  <c r="G384" i="5"/>
  <c r="P666" i="5"/>
  <c r="G666" i="5"/>
  <c r="P372" i="5"/>
  <c r="G372" i="5"/>
  <c r="P202" i="5"/>
  <c r="G202" i="5"/>
  <c r="G299" i="5"/>
  <c r="P299" i="5"/>
  <c r="P581" i="5"/>
  <c r="G581" i="5"/>
  <c r="P236" i="5"/>
  <c r="G236" i="5"/>
  <c r="G551" i="5"/>
  <c r="P551" i="5"/>
  <c r="P696" i="5"/>
  <c r="G696" i="5"/>
  <c r="P298" i="5"/>
  <c r="G298" i="5"/>
  <c r="P354" i="5"/>
  <c r="G354" i="5"/>
  <c r="P556" i="5"/>
  <c r="G556" i="5"/>
  <c r="P621" i="5"/>
  <c r="G621" i="5"/>
  <c r="P300" i="5"/>
  <c r="G300" i="5"/>
  <c r="G249" i="5"/>
  <c r="P249" i="5"/>
  <c r="P589" i="5"/>
  <c r="G589" i="5"/>
  <c r="G98" i="5"/>
  <c r="P98" i="5"/>
  <c r="P527" i="5"/>
  <c r="G527" i="5"/>
  <c r="P725" i="5"/>
  <c r="G725" i="5"/>
  <c r="P634" i="5"/>
  <c r="G634" i="5"/>
  <c r="G598" i="5"/>
  <c r="P598" i="5"/>
  <c r="G612" i="5"/>
  <c r="P612" i="5"/>
  <c r="P542" i="5"/>
  <c r="G542" i="5"/>
  <c r="P429" i="5"/>
  <c r="G429" i="5"/>
  <c r="P454" i="5"/>
  <c r="G454" i="5"/>
  <c r="P396" i="5"/>
  <c r="G396" i="5"/>
  <c r="P379" i="5"/>
  <c r="G379" i="5"/>
  <c r="P301" i="5"/>
  <c r="G301" i="5"/>
  <c r="P327" i="5"/>
  <c r="G327" i="5"/>
  <c r="P399" i="5"/>
  <c r="G399" i="5"/>
  <c r="G276" i="5"/>
  <c r="P276" i="5"/>
  <c r="P240" i="5"/>
  <c r="G240" i="5"/>
  <c r="P342" i="5"/>
  <c r="G342" i="5"/>
  <c r="P128" i="5"/>
  <c r="G128" i="5"/>
  <c r="G200" i="5"/>
  <c r="P200" i="5"/>
  <c r="P547" i="5"/>
  <c r="G547" i="5"/>
  <c r="P123" i="5"/>
  <c r="G123" i="5"/>
  <c r="P278" i="5"/>
  <c r="G278" i="5"/>
  <c r="G415" i="5"/>
  <c r="P415" i="5"/>
  <c r="P568" i="5"/>
  <c r="G568" i="5"/>
  <c r="P136" i="5"/>
  <c r="G136" i="5"/>
  <c r="P130" i="5"/>
  <c r="G130" i="5"/>
  <c r="P165" i="5"/>
  <c r="G165" i="5"/>
  <c r="G150" i="5"/>
  <c r="P150" i="5"/>
  <c r="P440" i="5"/>
  <c r="G440" i="5"/>
  <c r="P497" i="5"/>
  <c r="G497" i="5"/>
  <c r="P730" i="5"/>
  <c r="G730" i="5"/>
  <c r="P706" i="5"/>
  <c r="G706" i="5"/>
  <c r="P218" i="5"/>
  <c r="G218" i="5"/>
  <c r="P412" i="5"/>
  <c r="G412" i="5"/>
  <c r="P436" i="5"/>
  <c r="G436" i="5"/>
  <c r="P710" i="5"/>
  <c r="G710" i="5"/>
  <c r="P60" i="5"/>
  <c r="G60" i="5"/>
  <c r="P486" i="5"/>
  <c r="G486" i="5"/>
  <c r="P583" i="5"/>
  <c r="G583" i="5"/>
  <c r="P467" i="5"/>
  <c r="G467" i="5"/>
  <c r="P629" i="5"/>
  <c r="G629" i="5"/>
  <c r="G516" i="5"/>
  <c r="P516" i="5"/>
  <c r="G281" i="5"/>
  <c r="P281" i="5"/>
  <c r="P445" i="5"/>
  <c r="G445" i="5"/>
  <c r="G459" i="5"/>
  <c r="P459" i="5"/>
  <c r="P704" i="5"/>
  <c r="G704" i="5"/>
  <c r="P642" i="5"/>
  <c r="G642" i="5"/>
  <c r="P609" i="5"/>
  <c r="G609" i="5"/>
  <c r="P700" i="5"/>
  <c r="G700" i="5"/>
  <c r="P403" i="5"/>
  <c r="G403" i="5"/>
  <c r="P488" i="5"/>
  <c r="G488" i="5"/>
  <c r="P386" i="5"/>
  <c r="G386" i="5"/>
  <c r="G362" i="5"/>
  <c r="P362" i="5"/>
  <c r="P314" i="5"/>
  <c r="G314" i="5"/>
  <c r="P375" i="5"/>
  <c r="G375" i="5"/>
  <c r="P172" i="5"/>
  <c r="G172" i="5"/>
  <c r="P294" i="5"/>
  <c r="G294" i="5"/>
  <c r="P144" i="5"/>
  <c r="G144" i="5"/>
  <c r="P450" i="5"/>
  <c r="G450" i="5"/>
  <c r="G587" i="5"/>
  <c r="P587" i="5"/>
  <c r="G499" i="5"/>
  <c r="P499" i="5"/>
  <c r="P117" i="5"/>
  <c r="G117" i="5"/>
  <c r="G141" i="5"/>
  <c r="P141" i="5"/>
  <c r="G439" i="5"/>
  <c r="P439" i="5"/>
  <c r="P528" i="5"/>
  <c r="G528" i="5"/>
  <c r="G689" i="5"/>
  <c r="P689" i="5"/>
  <c r="P477" i="5"/>
  <c r="G477" i="5"/>
  <c r="P510" i="5"/>
  <c r="G510" i="5"/>
  <c r="P671" i="5"/>
  <c r="G671" i="5"/>
  <c r="P121" i="5"/>
  <c r="G121" i="5"/>
  <c r="P464" i="5"/>
  <c r="G464" i="5"/>
  <c r="P561" i="5"/>
  <c r="G561" i="5"/>
  <c r="G682" i="5"/>
  <c r="P682" i="5"/>
  <c r="P251" i="5"/>
  <c r="G251" i="5"/>
  <c r="P428" i="5"/>
  <c r="G428" i="5"/>
  <c r="P476" i="5"/>
  <c r="G476" i="5"/>
  <c r="P694" i="5"/>
  <c r="G694" i="5"/>
  <c r="P333" i="5"/>
  <c r="G333" i="5"/>
  <c r="P62" i="5"/>
  <c r="G62" i="5"/>
  <c r="P97" i="5"/>
  <c r="G97" i="5"/>
  <c r="P137" i="5"/>
  <c r="G137" i="5"/>
  <c r="P322" i="5"/>
  <c r="G322" i="5"/>
  <c r="P588" i="5"/>
  <c r="G588" i="5"/>
  <c r="G631" i="5"/>
  <c r="P631" i="5"/>
  <c r="G606" i="5"/>
  <c r="P606" i="5"/>
  <c r="P402" i="5"/>
  <c r="G402" i="5"/>
  <c r="P32" i="5"/>
  <c r="G32" i="5"/>
  <c r="P601" i="5"/>
  <c r="G601" i="5"/>
  <c r="P196" i="5"/>
  <c r="G196" i="5"/>
  <c r="P688" i="5"/>
  <c r="G688" i="5"/>
  <c r="P564" i="5"/>
  <c r="G564" i="5"/>
  <c r="P709" i="5"/>
  <c r="G709" i="5"/>
  <c r="P686" i="5"/>
  <c r="G686" i="5"/>
  <c r="G628" i="5"/>
  <c r="P628" i="5"/>
  <c r="G605" i="5"/>
  <c r="P605" i="5"/>
  <c r="P693" i="5"/>
  <c r="G693" i="5"/>
  <c r="P596" i="5"/>
  <c r="G596" i="5"/>
  <c r="G548" i="5"/>
  <c r="P548" i="5"/>
  <c r="P593" i="5"/>
  <c r="G593" i="5"/>
  <c r="G576" i="5"/>
  <c r="P576" i="5"/>
  <c r="P579" i="5"/>
  <c r="G579" i="5"/>
  <c r="P405" i="5"/>
  <c r="G405" i="5"/>
  <c r="G430" i="5"/>
  <c r="P430" i="5"/>
  <c r="P478" i="5"/>
  <c r="G478" i="5"/>
  <c r="P432" i="5"/>
  <c r="G432" i="5"/>
  <c r="G315" i="5"/>
  <c r="P315" i="5"/>
  <c r="P331" i="5"/>
  <c r="G331" i="5"/>
  <c r="P359" i="5"/>
  <c r="G359" i="5"/>
  <c r="G282" i="5"/>
  <c r="P282" i="5"/>
  <c r="G234" i="5"/>
  <c r="P234" i="5"/>
  <c r="G154" i="5"/>
  <c r="P154" i="5"/>
  <c r="G252" i="5"/>
  <c r="P252" i="5"/>
  <c r="P160" i="5"/>
  <c r="G160" i="5"/>
  <c r="G466" i="5"/>
  <c r="P466" i="5"/>
  <c r="P515" i="5"/>
  <c r="G515" i="5"/>
  <c r="P166" i="5"/>
  <c r="G166" i="5"/>
  <c r="P114" i="5"/>
  <c r="G114" i="5"/>
  <c r="G157" i="5"/>
  <c r="P157" i="5"/>
  <c r="G592" i="5"/>
  <c r="P592" i="5"/>
  <c r="G617" i="5"/>
  <c r="P617" i="5"/>
  <c r="P59" i="5"/>
  <c r="G59" i="5"/>
  <c r="P397" i="5"/>
  <c r="G397" i="5"/>
  <c r="P437" i="5"/>
  <c r="G437" i="5"/>
  <c r="G472" i="5"/>
  <c r="P472" i="5"/>
  <c r="P263" i="5"/>
  <c r="G263" i="5"/>
  <c r="P343" i="5"/>
  <c r="G343" i="5"/>
  <c r="P674" i="5"/>
  <c r="G674" i="5"/>
  <c r="P553" i="5"/>
  <c r="G553" i="5"/>
  <c r="P90" i="5"/>
  <c r="G90" i="5"/>
  <c r="P267" i="5"/>
  <c r="G267" i="5"/>
  <c r="G484" i="5"/>
  <c r="P484" i="5"/>
  <c r="P702" i="5"/>
  <c r="G702" i="5"/>
  <c r="G26" i="5"/>
  <c r="P26" i="5"/>
  <c r="G341" i="5"/>
  <c r="P341" i="5"/>
  <c r="G422" i="5"/>
  <c r="P422" i="5"/>
  <c r="P153" i="5"/>
  <c r="G153" i="5"/>
  <c r="P524" i="5"/>
  <c r="G524" i="5"/>
  <c r="G284" i="5"/>
  <c r="P284" i="5"/>
  <c r="G138" i="5"/>
  <c r="P138" i="5"/>
  <c r="G388" i="5"/>
  <c r="P388" i="5"/>
  <c r="G395" i="5"/>
  <c r="P395" i="5"/>
  <c r="G679" i="5"/>
  <c r="P679" i="5"/>
  <c r="P677" i="5"/>
  <c r="G677" i="5"/>
  <c r="G559" i="5"/>
  <c r="P559" i="5"/>
  <c r="G668" i="5"/>
  <c r="P668" i="5"/>
  <c r="G644" i="5"/>
  <c r="P644" i="5"/>
  <c r="G590" i="5"/>
  <c r="P590" i="5"/>
  <c r="P558" i="5"/>
  <c r="G558" i="5"/>
  <c r="P565" i="5"/>
  <c r="G565" i="5"/>
  <c r="P509" i="5"/>
  <c r="G509" i="5"/>
  <c r="G413" i="5"/>
  <c r="P413" i="5"/>
  <c r="P419" i="5"/>
  <c r="G419" i="5"/>
  <c r="P406" i="5"/>
  <c r="G406" i="5"/>
  <c r="P325" i="5"/>
  <c r="G325" i="5"/>
  <c r="G265" i="5"/>
  <c r="P265" i="5"/>
  <c r="G193" i="5"/>
  <c r="P193" i="5"/>
  <c r="P152" i="5"/>
  <c r="G152" i="5"/>
  <c r="P192" i="5"/>
  <c r="G192" i="5"/>
  <c r="P232" i="5"/>
  <c r="G232" i="5"/>
  <c r="P410" i="5"/>
  <c r="G410" i="5"/>
  <c r="P34" i="5"/>
  <c r="G34" i="5"/>
  <c r="G99" i="5"/>
  <c r="P99" i="5"/>
  <c r="P471" i="5"/>
  <c r="G471" i="5"/>
  <c r="P544" i="5"/>
  <c r="G544" i="5"/>
  <c r="P51" i="5"/>
  <c r="G51" i="5"/>
  <c r="G83" i="5"/>
  <c r="P83" i="5"/>
  <c r="G332" i="5"/>
  <c r="P332" i="5"/>
  <c r="G566" i="5"/>
  <c r="P566" i="5"/>
  <c r="G100" i="5"/>
  <c r="P100" i="5"/>
  <c r="P376" i="5"/>
  <c r="G376" i="5"/>
  <c r="P658" i="5"/>
  <c r="G658" i="5"/>
  <c r="P52" i="5"/>
  <c r="G52" i="5"/>
  <c r="P210" i="5"/>
  <c r="G210" i="5"/>
  <c r="P291" i="5"/>
  <c r="G291" i="5"/>
  <c r="P501" i="5"/>
  <c r="G501" i="5"/>
  <c r="G541" i="5"/>
  <c r="P541" i="5"/>
  <c r="G75" i="5"/>
  <c r="P75" i="5"/>
  <c r="G374" i="5"/>
  <c r="P374" i="5"/>
  <c r="G664" i="5"/>
  <c r="P664" i="5"/>
  <c r="P17" i="5"/>
  <c r="G17" i="5"/>
  <c r="P258" i="5"/>
  <c r="G258" i="5"/>
  <c r="P532" i="5"/>
  <c r="G532" i="5"/>
  <c r="P572" i="5"/>
  <c r="G572" i="5"/>
  <c r="G669" i="5"/>
  <c r="P669" i="5"/>
  <c r="P719" i="5"/>
  <c r="G719" i="5"/>
  <c r="G665" i="5"/>
  <c r="P665" i="5"/>
  <c r="G580" i="5"/>
  <c r="P580" i="5"/>
  <c r="P563" i="5"/>
  <c r="G563" i="5"/>
  <c r="P500" i="5"/>
  <c r="G500" i="5"/>
  <c r="P552" i="5"/>
  <c r="G552" i="5"/>
  <c r="G381" i="5"/>
  <c r="P381" i="5"/>
  <c r="P519" i="5"/>
  <c r="G519" i="5"/>
  <c r="G492" i="5"/>
  <c r="P492" i="5"/>
  <c r="G316" i="5"/>
  <c r="P316" i="5"/>
  <c r="G260" i="5"/>
  <c r="P260" i="5"/>
  <c r="G197" i="5"/>
  <c r="P197" i="5"/>
  <c r="G170" i="5"/>
  <c r="P170" i="5"/>
  <c r="P692" i="5"/>
  <c r="G692" i="5"/>
  <c r="P18" i="5"/>
  <c r="G18" i="5"/>
  <c r="P641" i="5"/>
  <c r="G641" i="5"/>
  <c r="G244" i="5"/>
  <c r="P244" i="5"/>
  <c r="P195" i="5"/>
  <c r="G195" i="5"/>
  <c r="G582" i="5"/>
  <c r="P582" i="5"/>
  <c r="P118" i="5"/>
  <c r="G118" i="5"/>
  <c r="P214" i="5"/>
  <c r="G214" i="5"/>
  <c r="P392" i="5"/>
  <c r="G392" i="5"/>
  <c r="P545" i="5"/>
  <c r="G545" i="5"/>
  <c r="P698" i="5"/>
  <c r="G698" i="5"/>
  <c r="P42" i="5"/>
  <c r="G42" i="5"/>
  <c r="P339" i="5"/>
  <c r="G339" i="5"/>
  <c r="P517" i="5"/>
  <c r="G517" i="5"/>
  <c r="P573" i="5"/>
  <c r="G573" i="5"/>
  <c r="G557" i="5"/>
  <c r="P557" i="5"/>
  <c r="G269" i="5"/>
  <c r="P269" i="5"/>
  <c r="P262" i="5"/>
  <c r="G262" i="5"/>
  <c r="G10" i="5"/>
  <c r="P10" i="5"/>
  <c r="G72" i="5"/>
  <c r="P72" i="5"/>
  <c r="P212" i="5"/>
  <c r="G212" i="5"/>
  <c r="P390" i="5"/>
  <c r="G390" i="5"/>
  <c r="G49" i="5"/>
  <c r="P49" i="5"/>
  <c r="G57" i="5"/>
  <c r="P57" i="5"/>
  <c r="G613" i="5"/>
  <c r="P613" i="5"/>
  <c r="P366" i="5"/>
  <c r="G366" i="5"/>
  <c r="P383" i="5"/>
  <c r="G383" i="5"/>
  <c r="P456" i="5"/>
  <c r="G456" i="5"/>
  <c r="G201" i="5"/>
  <c r="P201" i="5"/>
  <c r="G1083" i="5"/>
  <c r="P1083" i="5"/>
  <c r="P662" i="5"/>
  <c r="G662" i="5"/>
  <c r="G653" i="5"/>
  <c r="P653" i="5"/>
  <c r="G640" i="5"/>
  <c r="P640" i="5"/>
  <c r="P716" i="5"/>
  <c r="G716" i="5"/>
  <c r="P584" i="5"/>
  <c r="G584" i="5"/>
  <c r="G652" i="5"/>
  <c r="P652" i="5"/>
  <c r="P614" i="5"/>
  <c r="G614" i="5"/>
  <c r="P520" i="5"/>
  <c r="G520" i="5"/>
  <c r="G394" i="5"/>
  <c r="P394" i="5"/>
  <c r="P480" i="5"/>
  <c r="G480" i="5"/>
  <c r="G371" i="5"/>
  <c r="P371" i="5"/>
  <c r="P444" i="5"/>
  <c r="G444" i="5"/>
  <c r="G261" i="5"/>
  <c r="P261" i="5"/>
  <c r="P129" i="5"/>
  <c r="G129" i="5"/>
  <c r="P112" i="5"/>
  <c r="G112" i="5"/>
  <c r="P708" i="5"/>
  <c r="G708" i="5"/>
  <c r="P173" i="5"/>
  <c r="G173" i="5"/>
  <c r="P447" i="5"/>
  <c r="G447" i="5"/>
  <c r="P625" i="5"/>
  <c r="G625" i="5"/>
  <c r="P156" i="5"/>
  <c r="G156" i="5"/>
  <c r="P235" i="5"/>
  <c r="G235" i="5"/>
  <c r="G502" i="5"/>
  <c r="P502" i="5"/>
  <c r="P574" i="5"/>
  <c r="G574" i="5"/>
  <c r="P126" i="5"/>
  <c r="G126" i="5"/>
  <c r="P222" i="5"/>
  <c r="G222" i="5"/>
  <c r="P424" i="5"/>
  <c r="G424" i="5"/>
  <c r="P513" i="5"/>
  <c r="G513" i="5"/>
  <c r="P529" i="5"/>
  <c r="G529" i="5"/>
  <c r="P74" i="5"/>
  <c r="G74" i="5"/>
  <c r="G82" i="5"/>
  <c r="P82" i="5"/>
  <c r="P718" i="5"/>
  <c r="G718" i="5"/>
  <c r="P250" i="5"/>
  <c r="G250" i="5"/>
  <c r="P124" i="5"/>
  <c r="G124" i="5"/>
  <c r="P446" i="5"/>
  <c r="G446" i="5"/>
  <c r="P493" i="5"/>
  <c r="G493" i="5"/>
  <c r="P302" i="5"/>
  <c r="G302" i="5"/>
  <c r="P155" i="5"/>
  <c r="G155" i="5"/>
  <c r="E1277" i="5"/>
  <c r="AE1278" i="5"/>
  <c r="P1084" i="5"/>
  <c r="G1084" i="5"/>
  <c r="G657" i="5"/>
  <c r="P657" i="5"/>
  <c r="G646" i="5"/>
  <c r="P646" i="5"/>
  <c r="G630" i="5"/>
  <c r="P630" i="5"/>
  <c r="P655" i="5"/>
  <c r="G655" i="5"/>
  <c r="P727" i="5"/>
  <c r="G727" i="5"/>
  <c r="G620" i="5"/>
  <c r="P620" i="5"/>
  <c r="G571" i="5"/>
  <c r="P571" i="5"/>
  <c r="P470" i="5"/>
  <c r="G470" i="5"/>
  <c r="P452" i="5"/>
  <c r="G452" i="5"/>
  <c r="P451" i="5"/>
  <c r="G451" i="5"/>
  <c r="P367" i="5"/>
  <c r="G367" i="5"/>
  <c r="P442" i="5"/>
  <c r="G442" i="5"/>
  <c r="G382" i="5"/>
  <c r="P382" i="5"/>
  <c r="P221" i="5"/>
  <c r="G221" i="5"/>
  <c r="G219" i="5"/>
  <c r="P219" i="5"/>
  <c r="G80" i="5"/>
  <c r="P80" i="5"/>
  <c r="P321" i="5"/>
  <c r="G321" i="5"/>
  <c r="G482" i="5"/>
  <c r="P482" i="5"/>
  <c r="P724" i="5"/>
  <c r="G724" i="5"/>
  <c r="G479" i="5"/>
  <c r="P479" i="5"/>
  <c r="P633" i="5"/>
  <c r="G633" i="5"/>
  <c r="P681" i="5"/>
  <c r="G681" i="5"/>
  <c r="G177" i="5"/>
  <c r="P177" i="5"/>
  <c r="P211" i="5"/>
  <c r="G211" i="5"/>
  <c r="P534" i="5"/>
  <c r="G534" i="5"/>
  <c r="P242" i="5"/>
  <c r="G242" i="5"/>
  <c r="G253" i="5"/>
  <c r="P253" i="5"/>
  <c r="P182" i="5"/>
  <c r="G182" i="5"/>
  <c r="P255" i="5"/>
  <c r="G255" i="5"/>
  <c r="P448" i="5"/>
  <c r="G448" i="5"/>
  <c r="P521" i="5"/>
  <c r="G521" i="5"/>
  <c r="P585" i="5"/>
  <c r="G585" i="5"/>
  <c r="P460" i="5"/>
  <c r="G460" i="5"/>
  <c r="P670" i="5"/>
  <c r="G670" i="5"/>
  <c r="P597" i="5"/>
  <c r="G597" i="5"/>
  <c r="P169" i="5"/>
  <c r="G169" i="5"/>
  <c r="P462" i="5"/>
  <c r="G462" i="5"/>
  <c r="G567" i="5"/>
  <c r="P567" i="5"/>
  <c r="P672" i="5"/>
  <c r="G672" i="5"/>
  <c r="P9" i="5"/>
  <c r="G9" i="5"/>
  <c r="P266" i="5"/>
  <c r="G266" i="5"/>
  <c r="P540" i="5"/>
  <c r="G540" i="5"/>
  <c r="P637" i="5"/>
  <c r="G637" i="5"/>
  <c r="G134" i="5"/>
  <c r="P134" i="5"/>
  <c r="P420" i="5"/>
  <c r="G420" i="5"/>
  <c r="P53" i="5"/>
  <c r="G53" i="5"/>
  <c r="P720" i="5"/>
  <c r="G720" i="5"/>
  <c r="G645" i="5"/>
  <c r="P645" i="5"/>
  <c r="G639" i="5"/>
  <c r="P639" i="5"/>
  <c r="P615" i="5"/>
  <c r="G615" i="5"/>
  <c r="G721" i="5"/>
  <c r="P721" i="5"/>
  <c r="G555" i="5"/>
  <c r="P555" i="5"/>
  <c r="G623" i="5"/>
  <c r="P623" i="5"/>
  <c r="G599" i="5"/>
  <c r="P599" i="5"/>
  <c r="G453" i="5"/>
  <c r="P453" i="5"/>
  <c r="P411" i="5"/>
  <c r="G411" i="5"/>
  <c r="P435" i="5"/>
  <c r="G435" i="5"/>
  <c r="G330" i="5"/>
  <c r="P330" i="5"/>
  <c r="P365" i="5"/>
  <c r="G365" i="5"/>
  <c r="P418" i="5"/>
  <c r="G418" i="5"/>
  <c r="G549" i="5"/>
  <c r="P549" i="5"/>
  <c r="P313" i="5"/>
  <c r="G313" i="5"/>
  <c r="G334" i="5"/>
  <c r="P334" i="5"/>
  <c r="P217" i="5"/>
  <c r="G217" i="5"/>
  <c r="G595" i="5"/>
  <c r="P595" i="5"/>
  <c r="P270" i="5"/>
  <c r="G270" i="5"/>
  <c r="P125" i="5"/>
  <c r="G125" i="5"/>
  <c r="P163" i="5"/>
  <c r="G163" i="5"/>
  <c r="G340" i="5"/>
  <c r="P340" i="5"/>
  <c r="P324" i="5"/>
  <c r="G324" i="5"/>
  <c r="P204" i="5"/>
  <c r="G204" i="5"/>
  <c r="G122" i="5"/>
  <c r="P122" i="5"/>
  <c r="P94" i="5"/>
  <c r="G94" i="5"/>
  <c r="P271" i="5"/>
  <c r="G271" i="5"/>
  <c r="G408" i="5"/>
  <c r="P408" i="5"/>
  <c r="P714" i="5"/>
  <c r="G714" i="5"/>
  <c r="G194" i="5"/>
  <c r="P194" i="5"/>
  <c r="P259" i="5"/>
  <c r="G259" i="5"/>
  <c r="P525" i="5"/>
  <c r="G525" i="5"/>
  <c r="P654" i="5"/>
  <c r="G654" i="5"/>
  <c r="P158" i="5"/>
  <c r="G158" i="5"/>
  <c r="P357" i="5"/>
  <c r="G357" i="5"/>
  <c r="G438" i="5"/>
  <c r="P438" i="5"/>
  <c r="P728" i="5"/>
  <c r="G728" i="5"/>
  <c r="P41" i="5"/>
  <c r="G41" i="5"/>
  <c r="P290" i="5"/>
  <c r="G290" i="5"/>
  <c r="G233" i="5"/>
  <c r="P233" i="5"/>
  <c r="P475" i="5"/>
  <c r="G475" i="5"/>
  <c r="G647" i="5"/>
  <c r="P647" i="5"/>
  <c r="P494" i="5"/>
  <c r="G494" i="5"/>
  <c r="P531" i="5"/>
  <c r="G531" i="5"/>
  <c r="P323" i="5"/>
  <c r="G323" i="5"/>
  <c r="AE1087" i="5"/>
  <c r="E1086" i="5"/>
  <c r="G673" i="5"/>
  <c r="P673" i="5"/>
  <c r="G632" i="5"/>
  <c r="P632" i="5"/>
  <c r="G636" i="5"/>
  <c r="P636" i="5"/>
  <c r="G604" i="5"/>
  <c r="P604" i="5"/>
  <c r="P712" i="5"/>
  <c r="G712" i="5"/>
  <c r="P543" i="5"/>
  <c r="G543" i="5"/>
  <c r="G726" i="5"/>
  <c r="P726" i="5"/>
  <c r="P591" i="5"/>
  <c r="G591" i="5"/>
  <c r="G603" i="5"/>
  <c r="P603" i="5"/>
  <c r="G550" i="5"/>
  <c r="P550" i="5"/>
  <c r="G656" i="5"/>
  <c r="P656" i="5"/>
  <c r="P404" i="5"/>
  <c r="G404" i="5"/>
  <c r="P427" i="5"/>
  <c r="G427" i="5"/>
  <c r="P414" i="5"/>
  <c r="G414" i="5"/>
  <c r="P326" i="5"/>
  <c r="G326" i="5"/>
  <c r="G363" i="5"/>
  <c r="P363" i="5"/>
  <c r="P391" i="5"/>
  <c r="G391" i="5"/>
  <c r="G283" i="5"/>
  <c r="P283" i="5"/>
  <c r="G209" i="5"/>
  <c r="P209" i="5"/>
  <c r="P474" i="5"/>
  <c r="G474" i="5"/>
  <c r="P458" i="5"/>
  <c r="G458" i="5"/>
  <c r="G246" i="5"/>
  <c r="P246" i="5"/>
  <c r="G431" i="5"/>
  <c r="P431" i="5"/>
  <c r="P463" i="5"/>
  <c r="G463" i="5"/>
  <c r="P254" i="5"/>
  <c r="G254" i="5"/>
  <c r="G373" i="5"/>
  <c r="P373" i="5"/>
  <c r="P421" i="5"/>
  <c r="G421" i="5"/>
  <c r="G518" i="5"/>
  <c r="P518" i="5"/>
  <c r="P335" i="5"/>
  <c r="G335" i="5"/>
  <c r="P295" i="5"/>
  <c r="G295" i="5"/>
  <c r="P505" i="5"/>
  <c r="G505" i="5"/>
  <c r="P722" i="5"/>
  <c r="G722" i="5"/>
  <c r="P162" i="5"/>
  <c r="G162" i="5"/>
  <c r="P275" i="5"/>
  <c r="G275" i="5"/>
  <c r="G622" i="5"/>
  <c r="P622" i="5"/>
  <c r="G147" i="5"/>
  <c r="P147" i="5"/>
  <c r="P171" i="5"/>
  <c r="G171" i="5"/>
  <c r="P241" i="5"/>
  <c r="G241" i="5"/>
  <c r="G116" i="5"/>
  <c r="P116" i="5"/>
  <c r="P503" i="5"/>
  <c r="G503" i="5"/>
  <c r="P495" i="5"/>
  <c r="G495" i="5"/>
  <c r="G81" i="5"/>
  <c r="P81" i="5"/>
  <c r="P73" i="5"/>
  <c r="G73" i="5"/>
  <c r="P161" i="5"/>
  <c r="G161" i="5"/>
  <c r="P274" i="5"/>
  <c r="G274" i="5"/>
  <c r="P443" i="5"/>
  <c r="G443" i="5"/>
  <c r="G687" i="5"/>
  <c r="P687" i="5"/>
  <c r="P356" i="5"/>
  <c r="G356" i="5"/>
  <c r="P701" i="5"/>
  <c r="G701" i="5"/>
  <c r="G616" i="5"/>
  <c r="P616" i="5"/>
  <c r="G711" i="5"/>
  <c r="P711" i="5"/>
  <c r="P600" i="5"/>
  <c r="G600" i="5"/>
  <c r="P661" i="5"/>
  <c r="G661" i="5"/>
  <c r="G697" i="5"/>
  <c r="P697" i="5"/>
  <c r="P703" i="5"/>
  <c r="G703" i="5"/>
  <c r="G705" i="5"/>
  <c r="P705" i="5"/>
  <c r="P577" i="5"/>
  <c r="G577" i="5"/>
  <c r="P537" i="5"/>
  <c r="G537" i="5"/>
  <c r="G648" i="5"/>
  <c r="P648" i="5"/>
  <c r="G508" i="5"/>
  <c r="P508" i="5"/>
  <c r="P569" i="5"/>
  <c r="G569" i="5"/>
  <c r="P461" i="5"/>
  <c r="G461" i="5"/>
  <c r="G387" i="5"/>
  <c r="P387" i="5"/>
  <c r="G277" i="5"/>
  <c r="P277" i="5"/>
  <c r="P407" i="5"/>
  <c r="G407" i="5"/>
  <c r="G293" i="5"/>
  <c r="P293" i="5"/>
  <c r="P198" i="5"/>
  <c r="G198" i="5"/>
  <c r="P523" i="5"/>
  <c r="G523" i="5"/>
  <c r="G318" i="5"/>
  <c r="P318" i="5"/>
  <c r="G423" i="5"/>
  <c r="P423" i="5"/>
  <c r="P504" i="5"/>
  <c r="G504" i="5"/>
  <c r="P560" i="5"/>
  <c r="G560" i="5"/>
  <c r="G713" i="5"/>
  <c r="P713" i="5"/>
  <c r="G115" i="5"/>
  <c r="P115" i="5"/>
  <c r="G526" i="5"/>
  <c r="P526" i="5"/>
  <c r="P389" i="5"/>
  <c r="G389" i="5"/>
  <c r="P663" i="5"/>
  <c r="G663" i="5"/>
  <c r="P319" i="5"/>
  <c r="G319" i="5"/>
  <c r="P626" i="5"/>
  <c r="G626" i="5"/>
  <c r="G380" i="5"/>
  <c r="P380" i="5"/>
  <c r="G533" i="5"/>
  <c r="P533" i="5"/>
  <c r="P468" i="5"/>
  <c r="G468" i="5"/>
  <c r="P638" i="5"/>
  <c r="G638" i="5"/>
  <c r="P139" i="5"/>
  <c r="G139" i="5"/>
  <c r="P180" i="5"/>
  <c r="G180" i="5"/>
  <c r="G575" i="5"/>
  <c r="P575" i="5"/>
  <c r="P511" i="5"/>
  <c r="G511" i="5"/>
  <c r="G680" i="5"/>
  <c r="P680" i="5"/>
  <c r="P25" i="5"/>
  <c r="G25" i="5"/>
  <c r="G483" i="5"/>
  <c r="P483" i="5"/>
  <c r="E1182" i="5" l="1"/>
  <c r="AE1183" i="5"/>
  <c r="P1181" i="5"/>
  <c r="G1181" i="5"/>
  <c r="AE1279" i="5"/>
  <c r="E1278" i="5"/>
  <c r="G1277" i="5"/>
  <c r="P1277" i="5"/>
  <c r="P1086" i="5"/>
  <c r="G1086" i="5"/>
  <c r="E1087" i="5"/>
  <c r="AE1088" i="5"/>
  <c r="AE1089" i="5" l="1"/>
  <c r="AE1090" i="5" s="1"/>
  <c r="E1088" i="5"/>
  <c r="P1278" i="5"/>
  <c r="G1278" i="5"/>
  <c r="AE1280" i="5"/>
  <c r="E1279" i="5"/>
  <c r="G1087" i="5"/>
  <c r="P1087" i="5"/>
  <c r="E1183" i="5"/>
  <c r="AE1184" i="5"/>
  <c r="P1182" i="5"/>
  <c r="G1182" i="5"/>
  <c r="P1279" i="5" l="1"/>
  <c r="G1279" i="5"/>
  <c r="E1280" i="5"/>
  <c r="AE1281" i="5"/>
  <c r="G1183" i="5"/>
  <c r="P1183" i="5"/>
  <c r="G1088" i="5"/>
  <c r="P1088" i="5"/>
  <c r="AE1185" i="5"/>
  <c r="E1184" i="5"/>
  <c r="E1090" i="5"/>
  <c r="AE1091" i="5"/>
  <c r="P1184" i="5" l="1"/>
  <c r="G1184" i="5"/>
  <c r="AE1092" i="5"/>
  <c r="E1091" i="5"/>
  <c r="G1280" i="5"/>
  <c r="P1280" i="5"/>
  <c r="AE1282" i="5"/>
  <c r="AE1283" i="5" s="1"/>
  <c r="E1281" i="5"/>
  <c r="G1090" i="5"/>
  <c r="P1090" i="5"/>
  <c r="E1185" i="5"/>
  <c r="AE1186" i="5"/>
  <c r="AE1187" i="5" s="1"/>
  <c r="E1283" i="5" l="1"/>
  <c r="AE1284" i="5"/>
  <c r="AE1093" i="5"/>
  <c r="E1092" i="5"/>
  <c r="P1185" i="5"/>
  <c r="G1185" i="5"/>
  <c r="G1091" i="5"/>
  <c r="P1091" i="5"/>
  <c r="AE1188" i="5"/>
  <c r="E1187" i="5"/>
  <c r="P1281" i="5"/>
  <c r="G1281" i="5"/>
  <c r="P1187" i="5" l="1"/>
  <c r="G1187" i="5"/>
  <c r="AE1094" i="5"/>
  <c r="E1093" i="5"/>
  <c r="E1188" i="5"/>
  <c r="AE1189" i="5"/>
  <c r="P1092" i="5"/>
  <c r="G1092" i="5"/>
  <c r="AE1285" i="5"/>
  <c r="E1284" i="5"/>
  <c r="G1283" i="5"/>
  <c r="P1283" i="5"/>
  <c r="E1285" i="5" l="1"/>
  <c r="AE1286" i="5"/>
  <c r="AE1190" i="5"/>
  <c r="E1189" i="5"/>
  <c r="P1284" i="5"/>
  <c r="G1284" i="5"/>
  <c r="G1093" i="5"/>
  <c r="P1093" i="5"/>
  <c r="E1094" i="5"/>
  <c r="AE1095" i="5"/>
  <c r="P1188" i="5"/>
  <c r="G1188" i="5"/>
  <c r="AE1096" i="5" l="1"/>
  <c r="E1095" i="5"/>
  <c r="P1285" i="5"/>
  <c r="G1285" i="5"/>
  <c r="AE1191" i="5"/>
  <c r="E1190" i="5"/>
  <c r="G1094" i="5"/>
  <c r="P1094" i="5"/>
  <c r="P1189" i="5"/>
  <c r="G1189" i="5"/>
  <c r="E1286" i="5"/>
  <c r="AE1287" i="5"/>
  <c r="AE1288" i="5" l="1"/>
  <c r="E1287" i="5"/>
  <c r="G1286" i="5"/>
  <c r="P1286" i="5"/>
  <c r="AE1105" i="5"/>
  <c r="AE1106" i="5" s="1"/>
  <c r="E1096" i="5"/>
  <c r="P1190" i="5"/>
  <c r="G1190" i="5"/>
  <c r="E1191" i="5"/>
  <c r="AE1192" i="5"/>
  <c r="P1095" i="5"/>
  <c r="G1095" i="5"/>
  <c r="E1192" i="5" l="1"/>
  <c r="AE1193" i="5"/>
  <c r="P1096" i="5"/>
  <c r="G1096" i="5"/>
  <c r="P1191" i="5"/>
  <c r="G1191" i="5"/>
  <c r="P1287" i="5"/>
  <c r="G1287" i="5"/>
  <c r="AE1107" i="5"/>
  <c r="E1106" i="5"/>
  <c r="E1288" i="5"/>
  <c r="AE1289" i="5"/>
  <c r="P1288" i="5" l="1"/>
  <c r="G1288" i="5"/>
  <c r="AE1290" i="5"/>
  <c r="AE1299" i="5" s="1"/>
  <c r="E1289" i="5"/>
  <c r="AE1202" i="5"/>
  <c r="AE1203" i="5" s="1"/>
  <c r="E1193" i="5"/>
  <c r="P1106" i="5"/>
  <c r="G1106" i="5"/>
  <c r="AE1108" i="5"/>
  <c r="E1107" i="5"/>
  <c r="G1192" i="5"/>
  <c r="P1192" i="5"/>
  <c r="P1193" i="5" l="1"/>
  <c r="G1193" i="5"/>
  <c r="AE1204" i="5"/>
  <c r="E1203" i="5"/>
  <c r="G1107" i="5"/>
  <c r="P1107" i="5"/>
  <c r="E1108" i="5"/>
  <c r="AE1109" i="5"/>
  <c r="P1289" i="5"/>
  <c r="G1289" i="5"/>
  <c r="E1299" i="5"/>
  <c r="AE1300" i="5"/>
  <c r="E1300" i="5" l="1"/>
  <c r="AE1301" i="5"/>
  <c r="G1108" i="5"/>
  <c r="P1108" i="5"/>
  <c r="P1299" i="5"/>
  <c r="G1299" i="5"/>
  <c r="AE1110" i="5"/>
  <c r="E1109" i="5"/>
  <c r="P1203" i="5"/>
  <c r="G1203" i="5"/>
  <c r="AE1205" i="5"/>
  <c r="E1204" i="5"/>
  <c r="P1204" i="5" l="1"/>
  <c r="G1204" i="5"/>
  <c r="E1205" i="5"/>
  <c r="AE1206" i="5"/>
  <c r="AE1302" i="5"/>
  <c r="E1301" i="5"/>
  <c r="P1109" i="5"/>
  <c r="G1109" i="5"/>
  <c r="E1110" i="5"/>
  <c r="AE1111" i="5"/>
  <c r="G1300" i="5"/>
  <c r="P1300" i="5"/>
  <c r="P1301" i="5" l="1"/>
  <c r="G1301" i="5"/>
  <c r="E1206" i="5"/>
  <c r="AE1207" i="5"/>
  <c r="E1111" i="5"/>
  <c r="AE1112" i="5"/>
  <c r="P1110" i="5"/>
  <c r="G1110" i="5"/>
  <c r="E1302" i="5"/>
  <c r="AE1303" i="5"/>
  <c r="P1205" i="5"/>
  <c r="G1205" i="5"/>
  <c r="P1302" i="5" l="1"/>
  <c r="G1302" i="5"/>
  <c r="AE1208" i="5"/>
  <c r="E1207" i="5"/>
  <c r="AE1304" i="5"/>
  <c r="E1303" i="5"/>
  <c r="AE1113" i="5"/>
  <c r="AE1114" i="5" s="1"/>
  <c r="E1112" i="5"/>
  <c r="G1111" i="5"/>
  <c r="P1111" i="5"/>
  <c r="G1206" i="5"/>
  <c r="P1206" i="5"/>
  <c r="P1112" i="5" l="1"/>
  <c r="G1112" i="5"/>
  <c r="P1303" i="5"/>
  <c r="G1303" i="5"/>
  <c r="E1304" i="5"/>
  <c r="AE1305" i="5"/>
  <c r="E1114" i="5"/>
  <c r="AE1115" i="5"/>
  <c r="AE1209" i="5"/>
  <c r="E1208" i="5"/>
  <c r="P1207" i="5"/>
  <c r="G1207" i="5"/>
  <c r="AE1116" i="5" l="1"/>
  <c r="E1115" i="5"/>
  <c r="P1304" i="5"/>
  <c r="G1304" i="5"/>
  <c r="P1208" i="5"/>
  <c r="G1208" i="5"/>
  <c r="E1209" i="5"/>
  <c r="AE1210" i="5"/>
  <c r="AE1211" i="5" s="1"/>
  <c r="G1114" i="5"/>
  <c r="P1114" i="5"/>
  <c r="E1305" i="5"/>
  <c r="AE1306" i="5"/>
  <c r="AE1307" i="5" s="1"/>
  <c r="E1307" i="5" l="1"/>
  <c r="AE1308" i="5"/>
  <c r="P1305" i="5"/>
  <c r="G1305" i="5"/>
  <c r="AE1212" i="5"/>
  <c r="E1211" i="5"/>
  <c r="G1209" i="5"/>
  <c r="P1209" i="5"/>
  <c r="P1115" i="5"/>
  <c r="G1115" i="5"/>
  <c r="E1116" i="5"/>
  <c r="AE1117" i="5"/>
  <c r="AE1118" i="5" l="1"/>
  <c r="E1117" i="5"/>
  <c r="E1212" i="5"/>
  <c r="AE1213" i="5"/>
  <c r="E1308" i="5"/>
  <c r="AE1309" i="5"/>
  <c r="P1116" i="5"/>
  <c r="G1116" i="5"/>
  <c r="P1211" i="5"/>
  <c r="G1211" i="5"/>
  <c r="P1307" i="5"/>
  <c r="G1307" i="5"/>
  <c r="E1309" i="5" l="1"/>
  <c r="AE1310" i="5"/>
  <c r="G1212" i="5"/>
  <c r="P1212" i="5"/>
  <c r="P1308" i="5"/>
  <c r="G1308" i="5"/>
  <c r="AE1214" i="5"/>
  <c r="E1213" i="5"/>
  <c r="P1117" i="5"/>
  <c r="G1117" i="5"/>
  <c r="AE1119" i="5"/>
  <c r="E1118" i="5"/>
  <c r="P1118" i="5" l="1"/>
  <c r="G1118" i="5"/>
  <c r="E1119" i="5"/>
  <c r="AE1120" i="5"/>
  <c r="E1214" i="5"/>
  <c r="AE1215" i="5"/>
  <c r="AE1311" i="5"/>
  <c r="E1310" i="5"/>
  <c r="P1213" i="5"/>
  <c r="G1213" i="5"/>
  <c r="P1309" i="5"/>
  <c r="G1309" i="5"/>
  <c r="E1215" i="5" l="1"/>
  <c r="AE1216" i="5"/>
  <c r="AE1130" i="5"/>
  <c r="AE1131" i="5" s="1"/>
  <c r="E1120" i="5"/>
  <c r="P1310" i="5"/>
  <c r="G1310" i="5"/>
  <c r="AE1312" i="5"/>
  <c r="E1311" i="5"/>
  <c r="P1214" i="5"/>
  <c r="G1214" i="5"/>
  <c r="P1119" i="5"/>
  <c r="G1119" i="5"/>
  <c r="G1120" i="5" l="1"/>
  <c r="P1120" i="5"/>
  <c r="AE1217" i="5"/>
  <c r="E1216" i="5"/>
  <c r="P1311" i="5"/>
  <c r="G1311" i="5"/>
  <c r="E1312" i="5"/>
  <c r="AE1313" i="5"/>
  <c r="E1131" i="5"/>
  <c r="AE1132" i="5"/>
  <c r="G1215" i="5"/>
  <c r="P1215" i="5"/>
  <c r="G1312" i="5" l="1"/>
  <c r="P1312" i="5"/>
  <c r="AE1226" i="5"/>
  <c r="AE1227" i="5" s="1"/>
  <c r="E1217" i="5"/>
  <c r="AE1133" i="5"/>
  <c r="E1132" i="5"/>
  <c r="P1131" i="5"/>
  <c r="G1131" i="5"/>
  <c r="AE1322" i="5"/>
  <c r="AE1323" i="5" s="1"/>
  <c r="E1313" i="5"/>
  <c r="P1216" i="5"/>
  <c r="G1216" i="5"/>
  <c r="P1132" i="5" l="1"/>
  <c r="G1132" i="5"/>
  <c r="P1313" i="5"/>
  <c r="G1313" i="5"/>
  <c r="AE1228" i="5"/>
  <c r="E1227" i="5"/>
  <c r="E1323" i="5"/>
  <c r="AE1324" i="5"/>
  <c r="AE1134" i="5"/>
  <c r="E1133" i="5"/>
  <c r="P1217" i="5"/>
  <c r="G1217" i="5"/>
  <c r="P1227" i="5" l="1"/>
  <c r="G1227" i="5"/>
  <c r="E1228" i="5"/>
  <c r="AE1229" i="5"/>
  <c r="P1133" i="5"/>
  <c r="G1133" i="5"/>
  <c r="E1134" i="5"/>
  <c r="AE1135" i="5"/>
  <c r="AE1325" i="5"/>
  <c r="E1324" i="5"/>
  <c r="P1323" i="5"/>
  <c r="G1323" i="5"/>
  <c r="AE1326" i="5" l="1"/>
  <c r="E1325" i="5"/>
  <c r="E1229" i="5"/>
  <c r="AE1230" i="5"/>
  <c r="P1324" i="5"/>
  <c r="G1324" i="5"/>
  <c r="E1135" i="5"/>
  <c r="AE1136" i="5"/>
  <c r="P1134" i="5"/>
  <c r="G1134" i="5"/>
  <c r="P1228" i="5"/>
  <c r="G1228" i="5"/>
  <c r="G1229" i="5" l="1"/>
  <c r="P1229" i="5"/>
  <c r="AE1137" i="5"/>
  <c r="E1136" i="5"/>
  <c r="G1135" i="5"/>
  <c r="P1135" i="5"/>
  <c r="AE1231" i="5"/>
  <c r="E1230" i="5"/>
  <c r="P1325" i="5"/>
  <c r="G1325" i="5"/>
  <c r="E1326" i="5"/>
  <c r="AE1327" i="5"/>
  <c r="AE1328" i="5" l="1"/>
  <c r="E1327" i="5"/>
  <c r="E1231" i="5"/>
  <c r="AE1232" i="5"/>
  <c r="G1326" i="5"/>
  <c r="P1326" i="5"/>
  <c r="P1230" i="5"/>
  <c r="G1230" i="5"/>
  <c r="P1136" i="5"/>
  <c r="G1136" i="5"/>
  <c r="AE1138" i="5"/>
  <c r="AE1139" i="5" s="1"/>
  <c r="E1137" i="5"/>
  <c r="P1231" i="5" l="1"/>
  <c r="G1231" i="5"/>
  <c r="P1137" i="5"/>
  <c r="G1137" i="5"/>
  <c r="AE1140" i="5"/>
  <c r="E1139" i="5"/>
  <c r="AE1233" i="5"/>
  <c r="E1232" i="5"/>
  <c r="P1327" i="5"/>
  <c r="G1327" i="5"/>
  <c r="E1328" i="5"/>
  <c r="AE1329" i="5"/>
  <c r="E1329" i="5" l="1"/>
  <c r="AE1330" i="5"/>
  <c r="AE1331" i="5" s="1"/>
  <c r="AE1234" i="5"/>
  <c r="AE1235" i="5" s="1"/>
  <c r="E1233" i="5"/>
  <c r="P1328" i="5"/>
  <c r="G1328" i="5"/>
  <c r="P1232" i="5"/>
  <c r="G1232" i="5"/>
  <c r="P1139" i="5"/>
  <c r="G1139" i="5"/>
  <c r="AE1141" i="5"/>
  <c r="E1140" i="5"/>
  <c r="E1331" i="5" l="1"/>
  <c r="AE1332" i="5"/>
  <c r="P1140" i="5"/>
  <c r="G1140" i="5"/>
  <c r="E1141" i="5"/>
  <c r="AE1142" i="5"/>
  <c r="P1233" i="5"/>
  <c r="G1233" i="5"/>
  <c r="AE1236" i="5"/>
  <c r="E1235" i="5"/>
  <c r="G1329" i="5"/>
  <c r="P1329" i="5"/>
  <c r="G1141" i="5" l="1"/>
  <c r="P1141" i="5"/>
  <c r="E1332" i="5"/>
  <c r="AE1333" i="5"/>
  <c r="P1235" i="5"/>
  <c r="G1235" i="5"/>
  <c r="AE1237" i="5"/>
  <c r="E1236" i="5"/>
  <c r="AE1143" i="5"/>
  <c r="E1142" i="5"/>
  <c r="P1331" i="5"/>
  <c r="G1331" i="5"/>
  <c r="E1237" i="5" l="1"/>
  <c r="AE1238" i="5"/>
  <c r="G1332" i="5"/>
  <c r="P1332" i="5"/>
  <c r="P1142" i="5"/>
  <c r="G1142" i="5"/>
  <c r="E1143" i="5"/>
  <c r="AE1144" i="5"/>
  <c r="P1236" i="5"/>
  <c r="G1236" i="5"/>
  <c r="AE1334" i="5"/>
  <c r="E1333" i="5"/>
  <c r="E1144" i="5" l="1"/>
  <c r="AE1145" i="5"/>
  <c r="E1238" i="5"/>
  <c r="AE1239" i="5"/>
  <c r="P1333" i="5"/>
  <c r="G1333" i="5"/>
  <c r="E1334" i="5"/>
  <c r="AE1335" i="5"/>
  <c r="P1143" i="5"/>
  <c r="G1143" i="5"/>
  <c r="P1237" i="5"/>
  <c r="G1237" i="5"/>
  <c r="AE1240" i="5" l="1"/>
  <c r="E1239" i="5"/>
  <c r="AE1154" i="5"/>
  <c r="AE1155" i="5" s="1"/>
  <c r="E1145" i="5"/>
  <c r="AE1336" i="5"/>
  <c r="E1335" i="5"/>
  <c r="P1334" i="5"/>
  <c r="G1334" i="5"/>
  <c r="G1238" i="5"/>
  <c r="P1238" i="5"/>
  <c r="G1144" i="5"/>
  <c r="P1144" i="5"/>
  <c r="P1335" i="5" l="1"/>
  <c r="G1335" i="5"/>
  <c r="P1239" i="5"/>
  <c r="G1239" i="5"/>
  <c r="E1336" i="5"/>
  <c r="AE1337" i="5"/>
  <c r="P1145" i="5"/>
  <c r="G1145" i="5"/>
  <c r="E1155" i="5"/>
  <c r="AE1156" i="5"/>
  <c r="AE1241" i="5"/>
  <c r="E1240" i="5"/>
  <c r="E1337" i="5" l="1"/>
  <c r="AE1346" i="5"/>
  <c r="AE1347" i="5" s="1"/>
  <c r="P1240" i="5"/>
  <c r="G1240" i="5"/>
  <c r="E1241" i="5"/>
  <c r="AE1250" i="5"/>
  <c r="AE1251" i="5" s="1"/>
  <c r="AE1157" i="5"/>
  <c r="E1156" i="5"/>
  <c r="G1155" i="5"/>
  <c r="P1155" i="5"/>
  <c r="P1336" i="5"/>
  <c r="G1336" i="5"/>
  <c r="E1251" i="5" l="1"/>
  <c r="AE1252" i="5"/>
  <c r="AE1348" i="5"/>
  <c r="E1347" i="5"/>
  <c r="P1156" i="5"/>
  <c r="G1156" i="5"/>
  <c r="E1157" i="5"/>
  <c r="AE1158" i="5"/>
  <c r="G1241" i="5"/>
  <c r="P1241" i="5"/>
  <c r="P1337" i="5"/>
  <c r="G1337" i="5"/>
  <c r="P1347" i="5" l="1"/>
  <c r="G1347" i="5"/>
  <c r="E1252" i="5"/>
  <c r="AE1253" i="5"/>
  <c r="E1158" i="5"/>
  <c r="AE1159" i="5"/>
  <c r="P1157" i="5"/>
  <c r="G1157" i="5"/>
  <c r="E1348" i="5"/>
  <c r="AE1349" i="5"/>
  <c r="P1251" i="5"/>
  <c r="G1251" i="5"/>
  <c r="AE1160" i="5" l="1"/>
  <c r="E1159" i="5"/>
  <c r="AE1254" i="5"/>
  <c r="E1253" i="5"/>
  <c r="AE1350" i="5"/>
  <c r="E1349" i="5"/>
  <c r="P1348" i="5"/>
  <c r="G1348" i="5"/>
  <c r="G1158" i="5"/>
  <c r="P1158" i="5"/>
  <c r="G1252" i="5"/>
  <c r="P1252" i="5"/>
  <c r="E1350" i="5" l="1"/>
  <c r="AE1351" i="5"/>
  <c r="AE1255" i="5"/>
  <c r="E1254" i="5"/>
  <c r="P1349" i="5"/>
  <c r="G1349" i="5"/>
  <c r="P1253" i="5"/>
  <c r="G1253" i="5"/>
  <c r="P1159" i="5"/>
  <c r="G1159" i="5"/>
  <c r="E1160" i="5"/>
  <c r="AE1161" i="5"/>
  <c r="E1351" i="5" l="1"/>
  <c r="AE1352" i="5"/>
  <c r="AE1162" i="5"/>
  <c r="AE1163" i="5" s="1"/>
  <c r="E1161" i="5"/>
  <c r="P1160" i="5"/>
  <c r="G1160" i="5"/>
  <c r="P1254" i="5"/>
  <c r="G1254" i="5"/>
  <c r="E1255" i="5"/>
  <c r="AE1256" i="5"/>
  <c r="P1350" i="5"/>
  <c r="G1350" i="5"/>
  <c r="E1352" i="5" l="1"/>
  <c r="AE1353" i="5"/>
  <c r="AE1257" i="5"/>
  <c r="E1256" i="5"/>
  <c r="G1255" i="5"/>
  <c r="P1255" i="5"/>
  <c r="P1161" i="5"/>
  <c r="G1161" i="5"/>
  <c r="E1163" i="5"/>
  <c r="AE1164" i="5"/>
  <c r="P1351" i="5"/>
  <c r="G1351" i="5"/>
  <c r="AE1354" i="5" l="1"/>
  <c r="AE1355" i="5" s="1"/>
  <c r="E1353" i="5"/>
  <c r="E1164" i="5"/>
  <c r="AE1165" i="5"/>
  <c r="P1163" i="5"/>
  <c r="G1163" i="5"/>
  <c r="P1256" i="5"/>
  <c r="G1256" i="5"/>
  <c r="AE1258" i="5"/>
  <c r="AE1259" i="5" s="1"/>
  <c r="E1257" i="5"/>
  <c r="P1352" i="5"/>
  <c r="G1352" i="5"/>
  <c r="P1164" i="5" l="1"/>
  <c r="G1164" i="5"/>
  <c r="P1257" i="5"/>
  <c r="G1257" i="5"/>
  <c r="AE1260" i="5"/>
  <c r="E1259" i="5"/>
  <c r="AE1166" i="5"/>
  <c r="E1165" i="5"/>
  <c r="P1353" i="5"/>
  <c r="G1353" i="5"/>
  <c r="E1355" i="5"/>
  <c r="AE1356" i="5"/>
  <c r="P1259" i="5" l="1"/>
  <c r="G1259" i="5"/>
  <c r="AE1357" i="5"/>
  <c r="E1356" i="5"/>
  <c r="P1355" i="5"/>
  <c r="G1355" i="5"/>
  <c r="P1165" i="5"/>
  <c r="G1165" i="5"/>
  <c r="E1166" i="5"/>
  <c r="AE1167" i="5"/>
  <c r="E1260" i="5"/>
  <c r="AE1261" i="5"/>
  <c r="E1261" i="5" l="1"/>
  <c r="AE1262" i="5"/>
  <c r="P1166" i="5"/>
  <c r="G1166" i="5"/>
  <c r="AE1358" i="5"/>
  <c r="E1357" i="5"/>
  <c r="P1356" i="5"/>
  <c r="G1356" i="5"/>
  <c r="P1260" i="5"/>
  <c r="G1260" i="5"/>
  <c r="E1167" i="5"/>
  <c r="AE1168" i="5"/>
  <c r="G1167" i="5" l="1"/>
  <c r="P1167" i="5"/>
  <c r="AE1169" i="5"/>
  <c r="E1169" i="5" s="1"/>
  <c r="E1168" i="5"/>
  <c r="P1357" i="5"/>
  <c r="G1357" i="5"/>
  <c r="E1358" i="5"/>
  <c r="AE1359" i="5"/>
  <c r="AE1263" i="5"/>
  <c r="E1262" i="5"/>
  <c r="G1261" i="5"/>
  <c r="P1261" i="5"/>
  <c r="P1169" i="5" l="1"/>
  <c r="G1169" i="5"/>
  <c r="P1262" i="5"/>
  <c r="G1262" i="5"/>
  <c r="E1263" i="5"/>
  <c r="AE1264" i="5"/>
  <c r="AE1360" i="5"/>
  <c r="E1359" i="5"/>
  <c r="G1358" i="5"/>
  <c r="P1358" i="5"/>
  <c r="P1168" i="5"/>
  <c r="G1168" i="5"/>
  <c r="P1359" i="5" l="1"/>
  <c r="G1359" i="5"/>
  <c r="P1263" i="5"/>
  <c r="G1263" i="5"/>
  <c r="E1360" i="5"/>
  <c r="AE1361" i="5"/>
  <c r="E1361" i="5" s="1"/>
  <c r="AE1265" i="5"/>
  <c r="E1265" i="5" s="1"/>
  <c r="E1264" i="5"/>
  <c r="P1265" i="5" l="1"/>
  <c r="G1265" i="5"/>
  <c r="G1361" i="5"/>
  <c r="P1361" i="5"/>
  <c r="P1264" i="5"/>
  <c r="G1264" i="5"/>
  <c r="P1360" i="5"/>
  <c r="G1360" i="5"/>
  <c r="X13" i="2" l="1"/>
  <c r="Y6" i="2"/>
  <c r="D223" i="2" l="1"/>
  <c r="E284" i="2" s="1"/>
  <c r="C337" i="2"/>
  <c r="D105" i="1" l="1"/>
  <c r="C105" i="1"/>
  <c r="B105" i="1"/>
  <c r="D84" i="1"/>
  <c r="C84" i="1"/>
  <c r="B84" i="1"/>
  <c r="D64" i="1"/>
  <c r="C64" i="1"/>
  <c r="B64" i="1"/>
  <c r="D44" i="1"/>
  <c r="C44" i="1"/>
  <c r="B44" i="1"/>
  <c r="B13" i="4" l="1"/>
  <c r="B25" i="4" s="1"/>
  <c r="B47" i="4" s="1"/>
  <c r="C13" i="4"/>
  <c r="C25" i="4" s="1"/>
  <c r="C47" i="4" s="1"/>
  <c r="D13" i="4"/>
  <c r="D25" i="4" s="1"/>
  <c r="D47" i="4" s="1"/>
  <c r="D175" i="2"/>
  <c r="C186" i="2"/>
  <c r="K52" i="1" s="1"/>
  <c r="F33" i="7" l="1"/>
  <c r="F34" i="9"/>
  <c r="C33" i="7"/>
  <c r="C34" i="9"/>
  <c r="B33" i="7"/>
  <c r="B34" i="9"/>
  <c r="Z6" i="2"/>
  <c r="E16" i="9" s="1"/>
  <c r="D235" i="2"/>
  <c r="L100" i="1" s="1"/>
  <c r="C236" i="2"/>
  <c r="K103" i="1" s="1"/>
  <c r="D225" i="2"/>
  <c r="L93" i="1" s="1"/>
  <c r="D213" i="2"/>
  <c r="L79" i="1" s="1"/>
  <c r="C215" i="2"/>
  <c r="K82" i="1" s="1"/>
  <c r="D193" i="2"/>
  <c r="L59" i="1" s="1"/>
  <c r="C195" i="2"/>
  <c r="K62" i="1" s="1"/>
  <c r="L39" i="1"/>
  <c r="C177" i="2"/>
  <c r="K41" i="1" s="1"/>
  <c r="B236" i="2"/>
  <c r="J103" i="1" s="1"/>
  <c r="B234" i="2"/>
  <c r="J105" i="1" s="1"/>
  <c r="J13" i="4" s="1"/>
  <c r="B215" i="2"/>
  <c r="J82" i="1" s="1"/>
  <c r="B195" i="2"/>
  <c r="J62" i="1" s="1"/>
  <c r="B177" i="2"/>
  <c r="J41" i="1" s="1"/>
  <c r="C168" i="2"/>
  <c r="K32" i="1" s="1"/>
  <c r="X7" i="2"/>
  <c r="B16" i="9" s="1"/>
  <c r="Q13" i="2"/>
  <c r="L8" i="4" l="1"/>
  <c r="J35" i="4"/>
  <c r="B35" i="4" s="1"/>
  <c r="B57" i="4" s="1"/>
  <c r="M32" i="1"/>
  <c r="M92" i="1"/>
  <c r="M51" i="1"/>
  <c r="M72" i="1"/>
  <c r="M71" i="1"/>
  <c r="M52" i="1"/>
  <c r="K31" i="1"/>
  <c r="K71" i="1"/>
  <c r="K92" i="1"/>
  <c r="K51" i="1"/>
  <c r="I12" i="2"/>
  <c r="M11" i="2" s="1"/>
  <c r="M10" i="2" s="1"/>
  <c r="L11" i="2" l="1"/>
  <c r="L10" i="2" s="1"/>
  <c r="J11" i="2"/>
  <c r="J10" i="2" s="1"/>
  <c r="K11" i="2"/>
  <c r="K10" i="2" s="1"/>
  <c r="W10" i="2"/>
  <c r="D224" i="2"/>
  <c r="E279" i="2" s="1"/>
  <c r="R6" i="2"/>
  <c r="D145" i="2" l="1"/>
  <c r="D284" i="2" s="1"/>
  <c r="D146" i="2"/>
  <c r="Z8" i="2"/>
  <c r="Y8" i="2"/>
  <c r="X8" i="2"/>
  <c r="E11" i="1"/>
  <c r="P11" i="2"/>
  <c r="X79" i="2"/>
  <c r="W11" i="2"/>
  <c r="D147" i="2"/>
  <c r="H93" i="1" s="1"/>
  <c r="C158" i="2"/>
  <c r="B158" i="2"/>
  <c r="B156" i="2"/>
  <c r="D157" i="2"/>
  <c r="C137" i="2"/>
  <c r="B137" i="2"/>
  <c r="D135" i="2"/>
  <c r="C90" i="2"/>
  <c r="C108" i="2"/>
  <c r="D115" i="2"/>
  <c r="C117" i="2"/>
  <c r="B117" i="2"/>
  <c r="D97" i="2"/>
  <c r="H39" i="1" s="1"/>
  <c r="C99" i="2"/>
  <c r="G41" i="1" s="1"/>
  <c r="B99" i="2"/>
  <c r="F41" i="1" s="1"/>
  <c r="J78" i="2"/>
  <c r="J79" i="2"/>
  <c r="X80" i="2" s="1"/>
  <c r="B82" i="2"/>
  <c r="D279" i="2" l="1"/>
  <c r="H92" i="1"/>
  <c r="AA11" i="2"/>
  <c r="AA10" i="2" s="1"/>
  <c r="Z11" i="2"/>
  <c r="Z10" i="2" s="1"/>
  <c r="Y11" i="2"/>
  <c r="Y10" i="2" s="1"/>
  <c r="Y15" i="2" s="1"/>
  <c r="Y16" i="2" s="1"/>
  <c r="X11" i="2"/>
  <c r="X10" i="2" s="1"/>
  <c r="X15" i="2" s="1"/>
  <c r="X16" i="2" s="1"/>
  <c r="T11" i="2"/>
  <c r="T10" i="2" s="1"/>
  <c r="R11" i="2"/>
  <c r="S11" i="2"/>
  <c r="S10" i="2" s="1"/>
  <c r="Q11" i="2"/>
  <c r="M31" i="1"/>
  <c r="G103" i="1"/>
  <c r="H59" i="1"/>
  <c r="F62" i="1"/>
  <c r="G62" i="1"/>
  <c r="G52" i="1"/>
  <c r="J74" i="1"/>
  <c r="J54" i="1"/>
  <c r="J34" i="1"/>
  <c r="J95" i="1"/>
  <c r="F103" i="1"/>
  <c r="C204" i="2"/>
  <c r="H79" i="1"/>
  <c r="F82" i="1"/>
  <c r="F11" i="4" s="1"/>
  <c r="K95" i="1"/>
  <c r="K34" i="1"/>
  <c r="K74" i="1"/>
  <c r="K54" i="1"/>
  <c r="G82" i="1"/>
  <c r="L74" i="1"/>
  <c r="L54" i="1"/>
  <c r="L34" i="1"/>
  <c r="L95" i="1"/>
  <c r="H100" i="1"/>
  <c r="H8" i="4" s="1"/>
  <c r="F105" i="1"/>
  <c r="F13" i="4" s="1"/>
  <c r="Q79" i="2"/>
  <c r="Q7" i="2"/>
  <c r="S6" i="2"/>
  <c r="E15" i="9" s="1"/>
  <c r="S8" i="2"/>
  <c r="D110" i="2" s="1"/>
  <c r="R8" i="2"/>
  <c r="Q8" i="2"/>
  <c r="I11" i="2"/>
  <c r="F24" i="4" l="1"/>
  <c r="F34" i="4"/>
  <c r="B34" i="4" s="1"/>
  <c r="B56" i="4" s="1"/>
  <c r="Q10" i="2"/>
  <c r="B87" i="2"/>
  <c r="D174" i="2" s="1"/>
  <c r="Y26" i="2"/>
  <c r="D189" i="2" s="1"/>
  <c r="X26" i="2"/>
  <c r="D172" i="2" s="1"/>
  <c r="R10" i="2"/>
  <c r="R15" i="2" s="1"/>
  <c r="C87" i="2"/>
  <c r="D192" i="2" s="1"/>
  <c r="Y81" i="2"/>
  <c r="D195" i="2" s="1"/>
  <c r="Z18" i="2"/>
  <c r="Z19" i="2" s="1"/>
  <c r="Y82" i="2"/>
  <c r="D196" i="2" s="1"/>
  <c r="X82" i="2"/>
  <c r="D178" i="2" s="1"/>
  <c r="X81" i="2"/>
  <c r="D177" i="2" s="1"/>
  <c r="I31" i="1"/>
  <c r="B149" i="2"/>
  <c r="B227" i="2"/>
  <c r="B188" i="2"/>
  <c r="B206" i="2"/>
  <c r="C149" i="2"/>
  <c r="C227" i="2"/>
  <c r="C188" i="2"/>
  <c r="C206" i="2"/>
  <c r="D149" i="2"/>
  <c r="D188" i="2"/>
  <c r="D206" i="2"/>
  <c r="D227" i="2"/>
  <c r="C146" i="2"/>
  <c r="C224" i="2"/>
  <c r="C203" i="2"/>
  <c r="C185" i="2"/>
  <c r="B15" i="9" s="1"/>
  <c r="AA18" i="2"/>
  <c r="AA19" i="2" s="1"/>
  <c r="J15" i="2"/>
  <c r="G34" i="1"/>
  <c r="C110" i="2"/>
  <c r="C128" i="2"/>
  <c r="F34" i="1"/>
  <c r="B110" i="2"/>
  <c r="B128" i="2"/>
  <c r="G32" i="1"/>
  <c r="C126" i="2"/>
  <c r="H34" i="1"/>
  <c r="D128" i="2"/>
  <c r="G31" i="1"/>
  <c r="C125" i="2"/>
  <c r="C107" i="2"/>
  <c r="I51" i="1"/>
  <c r="G95" i="1"/>
  <c r="G51" i="1"/>
  <c r="H95" i="1"/>
  <c r="I72" i="1"/>
  <c r="G92" i="1"/>
  <c r="I92" i="1"/>
  <c r="I52" i="1"/>
  <c r="G54" i="1"/>
  <c r="H54" i="1"/>
  <c r="G71" i="1"/>
  <c r="G74" i="1"/>
  <c r="I71" i="1"/>
  <c r="H74" i="1"/>
  <c r="F95" i="1"/>
  <c r="I32" i="1"/>
  <c r="F54" i="1"/>
  <c r="F74" i="1"/>
  <c r="R16" i="2" l="1"/>
  <c r="R13" i="2" s="1"/>
  <c r="C86" i="2"/>
  <c r="Q15" i="2"/>
  <c r="Q16" i="2" s="1"/>
  <c r="P13" i="2" s="1"/>
  <c r="J26" i="2"/>
  <c r="J16" i="2"/>
  <c r="D190" i="2"/>
  <c r="Z22" i="2"/>
  <c r="Z27" i="2" s="1"/>
  <c r="Z21" i="2"/>
  <c r="Z20" i="2"/>
  <c r="Z24" i="2" s="1"/>
  <c r="Z31" i="2" s="1"/>
  <c r="AA21" i="2"/>
  <c r="AA25" i="2" s="1"/>
  <c r="AA38" i="2" s="1"/>
  <c r="AA20" i="2"/>
  <c r="AA24" i="2" s="1"/>
  <c r="AA37" i="2" s="1"/>
  <c r="AA22" i="2"/>
  <c r="AA27" i="2" s="1"/>
  <c r="B85" i="2"/>
  <c r="D38" i="1" s="1"/>
  <c r="K15" i="2"/>
  <c r="J82" i="2"/>
  <c r="J81" i="2"/>
  <c r="C85" i="2" l="1"/>
  <c r="D58" i="1" s="1"/>
  <c r="E38" i="2"/>
  <c r="C276" i="2"/>
  <c r="Z15" i="2"/>
  <c r="Z16" i="2" s="1"/>
  <c r="AA15" i="2"/>
  <c r="AA28" i="2"/>
  <c r="D230" i="2" s="1"/>
  <c r="AA39" i="2"/>
  <c r="AA42" i="2" s="1"/>
  <c r="D233" i="2" s="1"/>
  <c r="Z25" i="2"/>
  <c r="Z32" i="2" s="1"/>
  <c r="Z33" i="2"/>
  <c r="M18" i="2"/>
  <c r="L18" i="2"/>
  <c r="K26" i="2"/>
  <c r="K82" i="2"/>
  <c r="K81" i="2"/>
  <c r="B106" i="1"/>
  <c r="B14" i="4" s="1"/>
  <c r="B33" i="4" s="1"/>
  <c r="B55" i="4" s="1"/>
  <c r="E87" i="2" l="1"/>
  <c r="AA16" i="2"/>
  <c r="AA9" i="2" s="1"/>
  <c r="AA26" i="2"/>
  <c r="D229" i="2" s="1"/>
  <c r="Z28" i="2"/>
  <c r="D209" i="2" s="1"/>
  <c r="AA40" i="2"/>
  <c r="Z26" i="2"/>
  <c r="D208" i="2" s="1"/>
  <c r="D202" i="2"/>
  <c r="E283" i="2" s="1"/>
  <c r="Z34" i="2"/>
  <c r="Z35" i="2"/>
  <c r="D212" i="2" s="1"/>
  <c r="C103" i="1"/>
  <c r="B103" i="1"/>
  <c r="I10" i="2"/>
  <c r="C279" i="2" s="1"/>
  <c r="I32" i="2" l="1"/>
  <c r="D92" i="1"/>
  <c r="M19" i="2"/>
  <c r="I37" i="2"/>
  <c r="I38" i="2"/>
  <c r="I39" i="2"/>
  <c r="I31" i="2"/>
  <c r="I33" i="2"/>
  <c r="C82" i="1"/>
  <c r="B82" i="1"/>
  <c r="K7" i="2"/>
  <c r="I7" i="2"/>
  <c r="F82" i="2"/>
  <c r="H82" i="2" s="1"/>
  <c r="C62" i="1"/>
  <c r="B62" i="1"/>
  <c r="I79" i="2"/>
  <c r="B42" i="1"/>
  <c r="C42" i="1"/>
  <c r="Q80" i="2"/>
  <c r="C11" i="4" l="1"/>
  <c r="C23" i="4" s="1"/>
  <c r="C45" i="4" s="1"/>
  <c r="B11" i="4"/>
  <c r="B23" i="4" s="1"/>
  <c r="B45" i="4" s="1"/>
  <c r="I44" i="2"/>
  <c r="B233" i="2" s="1"/>
  <c r="J101" i="1" s="1"/>
  <c r="H26" i="2"/>
  <c r="I26" i="2" s="1"/>
  <c r="I80" i="2"/>
  <c r="C138" i="2"/>
  <c r="I36" i="2"/>
  <c r="B212" i="2" s="1"/>
  <c r="B81" i="1"/>
  <c r="B102" i="1"/>
  <c r="B61" i="1"/>
  <c r="B41" i="1"/>
  <c r="J63" i="1"/>
  <c r="J104" i="1"/>
  <c r="J42" i="1"/>
  <c r="J11" i="4" s="1"/>
  <c r="J83" i="1"/>
  <c r="K16" i="2"/>
  <c r="D41" i="1"/>
  <c r="D81" i="1"/>
  <c r="D102" i="1"/>
  <c r="D10" i="4" s="1"/>
  <c r="D22" i="4" s="1"/>
  <c r="D44" i="4" s="1"/>
  <c r="I24" i="2"/>
  <c r="I25" i="2"/>
  <c r="I27" i="2"/>
  <c r="D61" i="1"/>
  <c r="J80" i="2"/>
  <c r="F30" i="7" l="1"/>
  <c r="F31" i="9"/>
  <c r="B31" i="7"/>
  <c r="B32" i="9"/>
  <c r="C31" i="7"/>
  <c r="C32" i="9"/>
  <c r="C277" i="2"/>
  <c r="J12" i="4"/>
  <c r="J24" i="4" s="1"/>
  <c r="B10" i="4"/>
  <c r="B22" i="4" s="1"/>
  <c r="B44" i="4" s="1"/>
  <c r="I30" i="2"/>
  <c r="B230" i="2" s="1"/>
  <c r="C196" i="2"/>
  <c r="K63" i="1" s="1"/>
  <c r="C83" i="1"/>
  <c r="C63" i="1"/>
  <c r="C104" i="1"/>
  <c r="C43" i="1"/>
  <c r="C237" i="2"/>
  <c r="K104" i="1" s="1"/>
  <c r="C178" i="2"/>
  <c r="K42" i="1" s="1"/>
  <c r="K11" i="4" s="1"/>
  <c r="C100" i="2"/>
  <c r="G104" i="1" s="1"/>
  <c r="C216" i="2"/>
  <c r="K83" i="1" s="1"/>
  <c r="C159" i="2"/>
  <c r="C118" i="2"/>
  <c r="C12" i="4" l="1"/>
  <c r="C24" i="4" s="1"/>
  <c r="C46" i="4" s="1"/>
  <c r="B30" i="7"/>
  <c r="B31" i="9"/>
  <c r="K12" i="4"/>
  <c r="B209" i="2"/>
  <c r="G83" i="1"/>
  <c r="G63" i="1"/>
  <c r="G42" i="1"/>
  <c r="G11" i="4" s="1"/>
  <c r="D185" i="2"/>
  <c r="D184" i="2"/>
  <c r="E282" i="2" s="1"/>
  <c r="R81" i="2"/>
  <c r="T18" i="2"/>
  <c r="T19" i="2" s="1"/>
  <c r="R82" i="2"/>
  <c r="L62" i="1"/>
  <c r="Y13" i="2"/>
  <c r="D186" i="2" s="1"/>
  <c r="L52" i="1" s="1"/>
  <c r="S18" i="2"/>
  <c r="S19" i="2" s="1"/>
  <c r="D106" i="2"/>
  <c r="D282" i="2" s="1"/>
  <c r="R26" i="2"/>
  <c r="J17" i="2"/>
  <c r="K6" i="2"/>
  <c r="I6" i="2"/>
  <c r="G12" i="4" l="1"/>
  <c r="C32" i="7"/>
  <c r="C33" i="9"/>
  <c r="L51" i="1"/>
  <c r="E277" i="2"/>
  <c r="H33" i="2"/>
  <c r="H15" i="2"/>
  <c r="I15" i="2" s="1"/>
  <c r="B58" i="1" s="1"/>
  <c r="D249" i="2"/>
  <c r="E249" i="2" s="1"/>
  <c r="F249" i="2" s="1"/>
  <c r="D111" i="2"/>
  <c r="L56" i="1"/>
  <c r="L63" i="1"/>
  <c r="D118" i="2"/>
  <c r="H63" i="1" s="1"/>
  <c r="L58" i="1"/>
  <c r="D107" i="2"/>
  <c r="D277" i="2" s="1"/>
  <c r="D117" i="2"/>
  <c r="D112" i="2"/>
  <c r="D114" i="2"/>
  <c r="S20" i="2"/>
  <c r="S24" i="2" s="1"/>
  <c r="S31" i="2" s="1"/>
  <c r="S21" i="2"/>
  <c r="T22" i="2"/>
  <c r="T27" i="2" s="1"/>
  <c r="T39" i="2" s="1"/>
  <c r="T21" i="2"/>
  <c r="T20" i="2"/>
  <c r="T24" i="2" s="1"/>
  <c r="S22" i="2"/>
  <c r="S27" i="2" s="1"/>
  <c r="H47" i="2"/>
  <c r="H32" i="2"/>
  <c r="H31" i="2"/>
  <c r="D36" i="1"/>
  <c r="H16" i="2"/>
  <c r="K17" i="2"/>
  <c r="T15" i="2" l="1"/>
  <c r="T16" i="2" s="1"/>
  <c r="T45" i="2" s="1"/>
  <c r="D156" i="2" s="1"/>
  <c r="H105" i="1" s="1"/>
  <c r="H13" i="4" s="1"/>
  <c r="C232" i="2"/>
  <c r="K99" i="1" s="1"/>
  <c r="C80" i="1"/>
  <c r="C60" i="1"/>
  <c r="C101" i="1"/>
  <c r="H36" i="2"/>
  <c r="C212" i="2" s="1"/>
  <c r="K80" i="1" s="1"/>
  <c r="S33" i="2"/>
  <c r="S15" i="2"/>
  <c r="D86" i="2" s="1"/>
  <c r="T25" i="2"/>
  <c r="T38" i="2" s="1"/>
  <c r="D232" i="2"/>
  <c r="C157" i="2"/>
  <c r="G100" i="1" s="1"/>
  <c r="C213" i="2"/>
  <c r="K79" i="1" s="1"/>
  <c r="C175" i="2"/>
  <c r="K39" i="1" s="1"/>
  <c r="C235" i="2"/>
  <c r="K100" i="1" s="1"/>
  <c r="C193" i="2"/>
  <c r="K59" i="1" s="1"/>
  <c r="C154" i="2"/>
  <c r="G99" i="1" s="1"/>
  <c r="C211" i="2"/>
  <c r="K78" i="1" s="1"/>
  <c r="C174" i="2"/>
  <c r="K38" i="1" s="1"/>
  <c r="C192" i="2"/>
  <c r="K58" i="1" s="1"/>
  <c r="H51" i="1"/>
  <c r="H56" i="1"/>
  <c r="H62" i="1"/>
  <c r="H58" i="1"/>
  <c r="D108" i="2"/>
  <c r="S25" i="2"/>
  <c r="S32" i="2" s="1"/>
  <c r="T37" i="2"/>
  <c r="C135" i="2"/>
  <c r="C133" i="2"/>
  <c r="C114" i="2"/>
  <c r="C96" i="2"/>
  <c r="G38" i="1" s="1"/>
  <c r="C115" i="2"/>
  <c r="C97" i="2"/>
  <c r="G39" i="1" s="1"/>
  <c r="I47" i="2"/>
  <c r="C99" i="1"/>
  <c r="C7" i="4" s="1"/>
  <c r="C19" i="4" s="1"/>
  <c r="C41" i="4" s="1"/>
  <c r="D31" i="1"/>
  <c r="D32" i="1" s="1"/>
  <c r="D43" i="1"/>
  <c r="C78" i="1"/>
  <c r="D62" i="1"/>
  <c r="D42" i="1"/>
  <c r="I16" i="2"/>
  <c r="I17" i="2" s="1"/>
  <c r="C58" i="1"/>
  <c r="C38" i="1"/>
  <c r="C27" i="7" l="1"/>
  <c r="C28" i="9"/>
  <c r="S35" i="2"/>
  <c r="D134" i="2" s="1"/>
  <c r="H80" i="1" s="1"/>
  <c r="K8" i="4"/>
  <c r="K20" i="4" s="1"/>
  <c r="S16" i="2"/>
  <c r="S13" i="2" s="1"/>
  <c r="K7" i="4"/>
  <c r="K19" i="4" s="1"/>
  <c r="K23" i="4"/>
  <c r="E86" i="2"/>
  <c r="D154" i="2" s="1"/>
  <c r="G23" i="4"/>
  <c r="T9" i="2"/>
  <c r="B80" i="1"/>
  <c r="B101" i="1"/>
  <c r="B60" i="1"/>
  <c r="H35" i="2"/>
  <c r="C134" i="2" s="1"/>
  <c r="S34" i="2"/>
  <c r="S28" i="2"/>
  <c r="D133" i="2"/>
  <c r="H78" i="1" s="1"/>
  <c r="H7" i="4" s="1"/>
  <c r="H19" i="4" s="1"/>
  <c r="S26" i="2"/>
  <c r="I42" i="2"/>
  <c r="T42" i="2"/>
  <c r="T82" i="2" s="1"/>
  <c r="D87" i="2"/>
  <c r="D211" i="2" s="1"/>
  <c r="T28" i="2"/>
  <c r="L98" i="1" s="1"/>
  <c r="L6" i="4" s="1"/>
  <c r="L99" i="1"/>
  <c r="B193" i="2"/>
  <c r="J59" i="1" s="1"/>
  <c r="B213" i="2"/>
  <c r="J79" i="1" s="1"/>
  <c r="B235" i="2"/>
  <c r="J100" i="1" s="1"/>
  <c r="B175" i="2"/>
  <c r="J39" i="1" s="1"/>
  <c r="B154" i="2"/>
  <c r="F99" i="1" s="1"/>
  <c r="B211" i="2"/>
  <c r="J78" i="1" s="1"/>
  <c r="B192" i="2"/>
  <c r="J58" i="1" s="1"/>
  <c r="B174" i="2"/>
  <c r="J38" i="1" s="1"/>
  <c r="B232" i="2"/>
  <c r="J99" i="1" s="1"/>
  <c r="G79" i="1"/>
  <c r="G58" i="1"/>
  <c r="G59" i="1"/>
  <c r="G78" i="1"/>
  <c r="H52" i="1"/>
  <c r="D203" i="2"/>
  <c r="L92" i="1"/>
  <c r="I29" i="2"/>
  <c r="L77" i="1"/>
  <c r="T40" i="2"/>
  <c r="D155" i="2" s="1"/>
  <c r="H101" i="1" s="1"/>
  <c r="T26" i="2"/>
  <c r="B135" i="2"/>
  <c r="B157" i="2"/>
  <c r="B133" i="2"/>
  <c r="B96" i="2"/>
  <c r="F38" i="1" s="1"/>
  <c r="B114" i="2"/>
  <c r="B115" i="2"/>
  <c r="B97" i="2"/>
  <c r="F39" i="1" s="1"/>
  <c r="B99" i="1"/>
  <c r="B38" i="1"/>
  <c r="B78" i="1"/>
  <c r="B40" i="1"/>
  <c r="C40" i="1"/>
  <c r="C9" i="4" s="1"/>
  <c r="C21" i="4" s="1"/>
  <c r="C43" i="4" s="1"/>
  <c r="D51" i="1"/>
  <c r="D52" i="1" s="1"/>
  <c r="D56" i="1"/>
  <c r="S81" i="2" l="1"/>
  <c r="D137" i="2" s="1"/>
  <c r="H82" i="1" s="1"/>
  <c r="J7" i="4"/>
  <c r="B9" i="4"/>
  <c r="B21" i="4" s="1"/>
  <c r="B43" i="4" s="1"/>
  <c r="B29" i="7" s="1"/>
  <c r="G7" i="4"/>
  <c r="G19" i="4" s="1"/>
  <c r="C29" i="7"/>
  <c r="C30" i="9"/>
  <c r="H9" i="4"/>
  <c r="H31" i="4" s="1"/>
  <c r="G8" i="4"/>
  <c r="G20" i="4" s="1"/>
  <c r="C20" i="4" s="1"/>
  <c r="C42" i="4" s="1"/>
  <c r="L71" i="1"/>
  <c r="E278" i="2"/>
  <c r="H46" i="2"/>
  <c r="C156" i="2" s="1"/>
  <c r="U38" i="2"/>
  <c r="H41" i="2" s="1"/>
  <c r="J8" i="4"/>
  <c r="J20" i="4" s="1"/>
  <c r="B7" i="4"/>
  <c r="B19" i="4" s="1"/>
  <c r="B41" i="4" s="1"/>
  <c r="J23" i="4"/>
  <c r="J19" i="4"/>
  <c r="L20" i="4"/>
  <c r="L29" i="4"/>
  <c r="D29" i="4" s="1"/>
  <c r="F43" i="2" s="1"/>
  <c r="U39" i="2"/>
  <c r="L97" i="1"/>
  <c r="D130" i="2"/>
  <c r="L76" i="1"/>
  <c r="D124" i="2"/>
  <c r="D283" i="2" s="1"/>
  <c r="H48" i="2"/>
  <c r="C234" i="2" s="1"/>
  <c r="AA45" i="2"/>
  <c r="D234" i="2" s="1"/>
  <c r="L105" i="1" s="1"/>
  <c r="L13" i="4" s="1"/>
  <c r="I35" i="2"/>
  <c r="AA81" i="2"/>
  <c r="D236" i="2" s="1"/>
  <c r="L101" i="1"/>
  <c r="D152" i="2"/>
  <c r="H98" i="1" s="1"/>
  <c r="T81" i="2"/>
  <c r="AA82" i="2"/>
  <c r="D237" i="2" s="1"/>
  <c r="L78" i="1"/>
  <c r="F79" i="1"/>
  <c r="H99" i="1"/>
  <c r="F59" i="1"/>
  <c r="F58" i="1"/>
  <c r="F100" i="1"/>
  <c r="F78" i="1"/>
  <c r="J77" i="1"/>
  <c r="J98" i="1"/>
  <c r="J6" i="4" s="1"/>
  <c r="Z13" i="2"/>
  <c r="D204" i="2" s="1"/>
  <c r="L72" i="1" s="1"/>
  <c r="D151" i="2"/>
  <c r="B131" i="2"/>
  <c r="B155" i="2"/>
  <c r="D131" i="2"/>
  <c r="D129" i="2" s="1"/>
  <c r="B152" i="2"/>
  <c r="D125" i="2"/>
  <c r="D278" i="2" s="1"/>
  <c r="T8" i="2"/>
  <c r="D63" i="1"/>
  <c r="B30" i="9" l="1"/>
  <c r="F7" i="4"/>
  <c r="F19" i="4" s="1"/>
  <c r="D51" i="4"/>
  <c r="F37" i="7" s="1"/>
  <c r="B27" i="7"/>
  <c r="B28" i="9"/>
  <c r="C28" i="7"/>
  <c r="C29" i="9"/>
  <c r="F8" i="4"/>
  <c r="F20" i="4" s="1"/>
  <c r="B20" i="4" s="1"/>
  <c r="B42" i="4" s="1"/>
  <c r="H20" i="4"/>
  <c r="D20" i="4" s="1"/>
  <c r="F23" i="4"/>
  <c r="J29" i="4"/>
  <c r="B29" i="4" s="1"/>
  <c r="B51" i="4" s="1"/>
  <c r="E43" i="2" s="1"/>
  <c r="D150" i="2"/>
  <c r="K105" i="1"/>
  <c r="K13" i="4" s="1"/>
  <c r="K35" i="4" s="1"/>
  <c r="C35" i="4" s="1"/>
  <c r="C57" i="4" s="1"/>
  <c r="AA8" i="2"/>
  <c r="C223" i="2" s="1"/>
  <c r="K91" i="1" s="1"/>
  <c r="L103" i="1"/>
  <c r="D158" i="2"/>
  <c r="S82" i="2"/>
  <c r="F77" i="1"/>
  <c r="H97" i="1"/>
  <c r="F98" i="1"/>
  <c r="H77" i="1"/>
  <c r="H6" i="4" s="1"/>
  <c r="H28" i="4" s="1"/>
  <c r="D28" i="4" s="1"/>
  <c r="F101" i="1"/>
  <c r="H71" i="1"/>
  <c r="H76" i="1"/>
  <c r="C145" i="2"/>
  <c r="G91" i="1" s="1"/>
  <c r="D126" i="2"/>
  <c r="AB37" i="2"/>
  <c r="AB38" i="2"/>
  <c r="H43" i="2" s="1"/>
  <c r="AB39" i="2"/>
  <c r="U37" i="2"/>
  <c r="F38" i="9" l="1"/>
  <c r="D42" i="4"/>
  <c r="F28" i="7" s="1"/>
  <c r="F44" i="2"/>
  <c r="D50" i="4"/>
  <c r="F36" i="7" s="1"/>
  <c r="F42" i="2"/>
  <c r="B28" i="7"/>
  <c r="B29" i="9"/>
  <c r="B37" i="7"/>
  <c r="B38" i="9"/>
  <c r="F6" i="4"/>
  <c r="F28" i="4" s="1"/>
  <c r="B28" i="4" s="1"/>
  <c r="B50" i="4" s="1"/>
  <c r="E42" i="2" s="1"/>
  <c r="K24" i="4"/>
  <c r="L35" i="4"/>
  <c r="D35" i="4" s="1"/>
  <c r="D57" i="4" s="1"/>
  <c r="G80" i="1"/>
  <c r="H72" i="1"/>
  <c r="H103" i="1"/>
  <c r="M22" i="2"/>
  <c r="M27" i="2" s="1"/>
  <c r="M39" i="2" s="1"/>
  <c r="M20" i="2"/>
  <c r="M24" i="2" s="1"/>
  <c r="M37" i="2" s="1"/>
  <c r="F29" i="9" l="1"/>
  <c r="F37" i="9"/>
  <c r="B36" i="7"/>
  <c r="B37" i="9"/>
  <c r="G105" i="1"/>
  <c r="G13" i="4" s="1"/>
  <c r="G34" i="4" s="1"/>
  <c r="C34" i="4" s="1"/>
  <c r="C56" i="4" s="1"/>
  <c r="G24" i="4" l="1"/>
  <c r="L19" i="2"/>
  <c r="L22" i="2" l="1"/>
  <c r="L27" i="2" s="1"/>
  <c r="M21" i="2"/>
  <c r="L20" i="2"/>
  <c r="L24" i="2" s="1"/>
  <c r="L21" i="2"/>
  <c r="L15" i="2" l="1"/>
  <c r="M25" i="2"/>
  <c r="M15" i="2"/>
  <c r="E85" i="2" s="1"/>
  <c r="D99" i="1" s="1"/>
  <c r="L31" i="2"/>
  <c r="L104" i="1"/>
  <c r="L25" i="2"/>
  <c r="L33" i="2"/>
  <c r="D85" i="2" l="1"/>
  <c r="D78" i="1" s="1"/>
  <c r="D7" i="4" s="1"/>
  <c r="M38" i="2"/>
  <c r="D159" i="2"/>
  <c r="L28" i="2"/>
  <c r="D77" i="1" s="1"/>
  <c r="I28" i="2"/>
  <c r="M28" i="2"/>
  <c r="L16" i="2"/>
  <c r="M26" i="2"/>
  <c r="L26" i="2"/>
  <c r="L32" i="2"/>
  <c r="L35" i="2" s="1"/>
  <c r="J80" i="1"/>
  <c r="M16" i="2"/>
  <c r="M9" i="2" s="1"/>
  <c r="C278" i="2" l="1"/>
  <c r="C271" i="2" s="1"/>
  <c r="D14" i="9" s="1"/>
  <c r="J9" i="4"/>
  <c r="J32" i="4" s="1"/>
  <c r="B32" i="4" s="1"/>
  <c r="B54" i="4" s="1"/>
  <c r="D252" i="2"/>
  <c r="E252" i="2" s="1"/>
  <c r="F252" i="2" s="1"/>
  <c r="D255" i="2"/>
  <c r="H34" i="2"/>
  <c r="C79" i="1" s="1"/>
  <c r="M42" i="2"/>
  <c r="M82" i="2" s="1"/>
  <c r="I40" i="2"/>
  <c r="B100" i="1" s="1"/>
  <c r="M40" i="2"/>
  <c r="N38" i="2"/>
  <c r="H38" i="2" s="1"/>
  <c r="M45" i="2"/>
  <c r="D106" i="1" s="1"/>
  <c r="D14" i="4" s="1"/>
  <c r="D33" i="4" s="1"/>
  <c r="D55" i="4" s="1"/>
  <c r="H104" i="1"/>
  <c r="B134" i="2"/>
  <c r="F80" i="1" s="1"/>
  <c r="F9" i="4" s="1"/>
  <c r="F31" i="4" s="1"/>
  <c r="B31" i="4" s="1"/>
  <c r="B53" i="4" s="1"/>
  <c r="L82" i="2"/>
  <c r="D98" i="1"/>
  <c r="D6" i="4" s="1"/>
  <c r="D27" i="4" s="1"/>
  <c r="F41" i="2" s="1"/>
  <c r="B98" i="1"/>
  <c r="B77" i="1"/>
  <c r="L81" i="2"/>
  <c r="D82" i="1" s="1"/>
  <c r="D71" i="1"/>
  <c r="D72" i="1" s="1"/>
  <c r="I34" i="2"/>
  <c r="L34" i="2"/>
  <c r="D97" i="1"/>
  <c r="D76" i="1"/>
  <c r="D5" i="4" l="1"/>
  <c r="D49" i="4"/>
  <c r="F35" i="7" s="1"/>
  <c r="B39" i="7"/>
  <c r="B40" i="9"/>
  <c r="B40" i="7"/>
  <c r="B41" i="9"/>
  <c r="E255" i="2"/>
  <c r="F255" i="2" s="1"/>
  <c r="B6" i="4"/>
  <c r="B27" i="4" s="1"/>
  <c r="B49" i="4" s="1"/>
  <c r="E41" i="2" s="1"/>
  <c r="N37" i="2"/>
  <c r="H37" i="2" s="1"/>
  <c r="M8" i="2"/>
  <c r="C91" i="1" s="1"/>
  <c r="N39" i="2"/>
  <c r="H39" i="2" s="1"/>
  <c r="H45" i="2"/>
  <c r="C106" i="1" s="1"/>
  <c r="C14" i="4" s="1"/>
  <c r="C33" i="4" s="1"/>
  <c r="C55" i="4" s="1"/>
  <c r="M81" i="2"/>
  <c r="D103" i="1" s="1"/>
  <c r="L80" i="1"/>
  <c r="L9" i="4" s="1"/>
  <c r="L32" i="4" s="1"/>
  <c r="D32" i="4" s="1"/>
  <c r="D54" i="4" s="1"/>
  <c r="Z81" i="2"/>
  <c r="D215" i="2" s="1"/>
  <c r="L82" i="1" s="1"/>
  <c r="Z82" i="2"/>
  <c r="D216" i="2" s="1"/>
  <c r="L83" i="1" s="1"/>
  <c r="L12" i="4" s="1"/>
  <c r="L24" i="4" s="1"/>
  <c r="D31" i="4"/>
  <c r="D79" i="1"/>
  <c r="D100" i="1"/>
  <c r="B79" i="1"/>
  <c r="B8" i="4" s="1"/>
  <c r="B30" i="4" s="1"/>
  <c r="B52" i="4" s="1"/>
  <c r="D83" i="1"/>
  <c r="D104" i="1"/>
  <c r="D12" i="4" s="1"/>
  <c r="F36" i="9" l="1"/>
  <c r="B38" i="7"/>
  <c r="B39" i="9"/>
  <c r="B35" i="7"/>
  <c r="B36" i="9"/>
  <c r="F40" i="7"/>
  <c r="F41" i="9"/>
  <c r="D8" i="4"/>
  <c r="D30" i="4" s="1"/>
  <c r="D53" i="4"/>
  <c r="D11" i="4"/>
  <c r="H44" i="2"/>
  <c r="H40" i="2"/>
  <c r="C100" i="1" s="1"/>
  <c r="C8" i="4" s="1"/>
  <c r="H42" i="2"/>
  <c r="C155" i="2" s="1"/>
  <c r="D138" i="2"/>
  <c r="H83" i="1" s="1"/>
  <c r="H12" i="4" s="1"/>
  <c r="H24" i="4" s="1"/>
  <c r="D24" i="4" s="1"/>
  <c r="D46" i="4" s="1"/>
  <c r="C30" i="4" l="1"/>
  <c r="C52" i="4" s="1"/>
  <c r="D52" i="4"/>
  <c r="F39" i="7"/>
  <c r="F40" i="9"/>
  <c r="F32" i="7"/>
  <c r="F33" i="9"/>
  <c r="C233" i="2"/>
  <c r="K101" i="1" s="1"/>
  <c r="K9" i="4" s="1"/>
  <c r="K32" i="4" s="1"/>
  <c r="B86" i="2"/>
  <c r="D96" i="2" s="1"/>
  <c r="G101" i="1"/>
  <c r="G9" i="4" s="1"/>
  <c r="L41" i="1"/>
  <c r="L38" i="1"/>
  <c r="C38" i="7" l="1"/>
  <c r="C39" i="9"/>
  <c r="F38" i="7"/>
  <c r="F39" i="9"/>
  <c r="L7" i="4"/>
  <c r="L19" i="4" s="1"/>
  <c r="D19" i="4" s="1"/>
  <c r="G31" i="4"/>
  <c r="C31" i="4" s="1"/>
  <c r="C53" i="4" s="1"/>
  <c r="C32" i="4"/>
  <c r="C54" i="4" s="1"/>
  <c r="Q26" i="2"/>
  <c r="D93" i="2" s="1"/>
  <c r="D88" i="2"/>
  <c r="Q82" i="2"/>
  <c r="D100" i="2" s="1"/>
  <c r="H42" i="1" s="1"/>
  <c r="H11" i="4" s="1"/>
  <c r="D167" i="2"/>
  <c r="D165" i="2"/>
  <c r="E281" i="2" s="1"/>
  <c r="E272" i="2" s="1"/>
  <c r="Q81" i="2"/>
  <c r="D99" i="2" s="1"/>
  <c r="H41" i="1" s="1"/>
  <c r="L42" i="1"/>
  <c r="L11" i="4" s="1"/>
  <c r="W13" i="2"/>
  <c r="D168" i="2" s="1"/>
  <c r="L32" i="1" s="1"/>
  <c r="H38" i="1"/>
  <c r="C40" i="7" l="1"/>
  <c r="C41" i="9"/>
  <c r="C39" i="7"/>
  <c r="C40" i="9"/>
  <c r="D246" i="2"/>
  <c r="E246" i="2" s="1"/>
  <c r="F246" i="2" s="1"/>
  <c r="D281" i="2"/>
  <c r="D272" i="2" s="1"/>
  <c r="D260" i="2" s="1"/>
  <c r="L31" i="1"/>
  <c r="E276" i="2"/>
  <c r="E271" i="2" s="1"/>
  <c r="D16" i="9" s="1"/>
  <c r="D41" i="4"/>
  <c r="H23" i="4"/>
  <c r="L23" i="4"/>
  <c r="D94" i="2"/>
  <c r="H36" i="1" s="1"/>
  <c r="D89" i="2"/>
  <c r="D276" i="2" s="1"/>
  <c r="D271" i="2" s="1"/>
  <c r="D15" i="9" s="1"/>
  <c r="L36" i="1"/>
  <c r="L5" i="4" s="1"/>
  <c r="D171" i="2"/>
  <c r="D90" i="2"/>
  <c r="H32" i="1" s="1"/>
  <c r="F27" i="7" l="1"/>
  <c r="F28" i="9"/>
  <c r="E260" i="2"/>
  <c r="F260" i="2" s="1"/>
  <c r="H5" i="4"/>
  <c r="H17" i="4" s="1"/>
  <c r="D23" i="4"/>
  <c r="D45" i="4" s="1"/>
  <c r="L17" i="4"/>
  <c r="H31" i="1"/>
  <c r="C46" i="2"/>
  <c r="F31" i="7" l="1"/>
  <c r="F32" i="9"/>
  <c r="D17" i="4"/>
  <c r="D39" i="4" s="1"/>
  <c r="F40" i="2" s="1"/>
  <c r="E40" i="2" s="1"/>
  <c r="B208" i="2"/>
  <c r="J76" i="1" s="1"/>
  <c r="B36" i="1"/>
  <c r="B76" i="1"/>
  <c r="B172" i="2"/>
  <c r="J36" i="1" s="1"/>
  <c r="B229" i="2"/>
  <c r="J97" i="1" s="1"/>
  <c r="B94" i="2"/>
  <c r="F36" i="1" s="1"/>
  <c r="B112" i="2"/>
  <c r="F56" i="1" s="1"/>
  <c r="B190" i="2"/>
  <c r="J56" i="1" s="1"/>
  <c r="B130" i="2"/>
  <c r="F76" i="1" s="1"/>
  <c r="B151" i="2"/>
  <c r="F97" i="1" s="1"/>
  <c r="B97" i="1"/>
  <c r="B56" i="1"/>
  <c r="E37" i="2" l="1"/>
  <c r="F25" i="7"/>
  <c r="F26" i="9"/>
  <c r="F5" i="4"/>
  <c r="F17" i="4" s="1"/>
  <c r="J5" i="4"/>
  <c r="J17" i="4" s="1"/>
  <c r="B5" i="4"/>
  <c r="B17" i="4" s="1"/>
  <c r="B39" i="4" s="1"/>
  <c r="D42" i="2"/>
  <c r="D45" i="2"/>
  <c r="G52" i="2" s="1"/>
  <c r="D44" i="2"/>
  <c r="G51" i="2" s="1"/>
  <c r="D47" i="2"/>
  <c r="G54" i="2" s="1"/>
  <c r="D48" i="2"/>
  <c r="G55" i="2" s="1"/>
  <c r="D43" i="2"/>
  <c r="G50" i="2" s="1"/>
  <c r="D46" i="2"/>
  <c r="G53" i="2" s="1"/>
  <c r="B25" i="7" l="1"/>
  <c r="B26" i="9"/>
  <c r="F49" i="2"/>
  <c r="C49" i="2"/>
  <c r="D49" i="2"/>
  <c r="E49" i="2"/>
  <c r="G49" i="2"/>
  <c r="E55" i="2"/>
  <c r="F55" i="2"/>
  <c r="E54" i="2"/>
  <c r="F54" i="2"/>
  <c r="E51" i="2"/>
  <c r="F51" i="2"/>
  <c r="E53" i="2"/>
  <c r="F53" i="2"/>
  <c r="E50" i="2"/>
  <c r="F50" i="2"/>
  <c r="E52" i="2"/>
  <c r="F52" i="2"/>
  <c r="C55" i="2"/>
  <c r="D55" i="2"/>
  <c r="C53" i="2"/>
  <c r="D53" i="2"/>
  <c r="C54" i="2"/>
  <c r="D54" i="2"/>
  <c r="D51" i="2"/>
  <c r="C51" i="2"/>
  <c r="D50" i="2"/>
  <c r="C50" i="2"/>
  <c r="C52" i="2"/>
  <c r="D52" i="2"/>
  <c r="J7" i="2" l="1"/>
  <c r="E14" i="2" s="1"/>
  <c r="N4" i="2"/>
  <c r="P4" i="2"/>
  <c r="P7" i="2"/>
  <c r="G260" i="2" l="1"/>
  <c r="G249" i="2"/>
  <c r="C249" i="2" s="1"/>
  <c r="C48" i="1" s="1"/>
  <c r="G255" i="2"/>
  <c r="G252" i="2"/>
  <c r="G246" i="2"/>
  <c r="C246" i="2" s="1"/>
  <c r="H27" i="2"/>
  <c r="H24" i="2"/>
  <c r="H25" i="2"/>
  <c r="C58" i="2"/>
  <c r="C97" i="1" s="1"/>
  <c r="F14" i="2"/>
  <c r="F39" i="2" s="1"/>
  <c r="F20" i="2" l="1"/>
  <c r="F35" i="2"/>
  <c r="G18" i="7"/>
  <c r="F34" i="2"/>
  <c r="F33" i="2"/>
  <c r="F36" i="2"/>
  <c r="C260" i="2"/>
  <c r="B19" i="9" s="1"/>
  <c r="D9" i="9"/>
  <c r="C28" i="1"/>
  <c r="C252" i="2"/>
  <c r="C68" i="1" s="1"/>
  <c r="C255" i="2"/>
  <c r="C88" i="1" s="1"/>
  <c r="H30" i="2"/>
  <c r="C230" i="2" s="1"/>
  <c r="K98" i="1" s="1"/>
  <c r="H28" i="2"/>
  <c r="C36" i="1"/>
  <c r="C151" i="2"/>
  <c r="G97" i="1" s="1"/>
  <c r="C130" i="2"/>
  <c r="G76" i="1" s="1"/>
  <c r="C94" i="2"/>
  <c r="G36" i="1" s="1"/>
  <c r="C112" i="2"/>
  <c r="G56" i="1" s="1"/>
  <c r="C56" i="1"/>
  <c r="C172" i="2"/>
  <c r="K36" i="1" s="1"/>
  <c r="C190" i="2"/>
  <c r="K56" i="1" s="1"/>
  <c r="C208" i="2"/>
  <c r="K76" i="1" s="1"/>
  <c r="C229" i="2"/>
  <c r="K97" i="1" s="1"/>
  <c r="H29" i="2"/>
  <c r="C152" i="2" s="1"/>
  <c r="G98" i="1" s="1"/>
  <c r="C76" i="1"/>
  <c r="C5" i="4" l="1"/>
  <c r="C17" i="4" s="1"/>
  <c r="C39" i="4" s="1"/>
  <c r="B18" i="7"/>
  <c r="F19" i="2"/>
  <c r="L107" i="1"/>
  <c r="L86" i="1"/>
  <c r="L66" i="1"/>
  <c r="K5" i="4"/>
  <c r="K17" i="4" s="1"/>
  <c r="G5" i="4"/>
  <c r="G17" i="4" s="1"/>
  <c r="H34" i="4"/>
  <c r="D34" i="4" s="1"/>
  <c r="D56" i="4" s="1"/>
  <c r="F17" i="2"/>
  <c r="D86" i="1" s="1"/>
  <c r="F18" i="2"/>
  <c r="D108" i="1" s="1"/>
  <c r="F16" i="2"/>
  <c r="F15" i="2"/>
  <c r="D46" i="1" s="1"/>
  <c r="C209" i="2"/>
  <c r="K77" i="1" s="1"/>
  <c r="K6" i="4" s="1"/>
  <c r="K29" i="4" s="1"/>
  <c r="L46" i="1"/>
  <c r="I18" i="7" s="1"/>
  <c r="H66" i="1"/>
  <c r="F22" i="2"/>
  <c r="H108" i="1" s="1"/>
  <c r="F21" i="2"/>
  <c r="H86" i="1" s="1"/>
  <c r="C131" i="2"/>
  <c r="G77" i="1" s="1"/>
  <c r="G6" i="4" s="1"/>
  <c r="G28" i="4" s="1"/>
  <c r="C98" i="1"/>
  <c r="C77" i="1"/>
  <c r="C28" i="4" l="1"/>
  <c r="C50" i="4" s="1"/>
  <c r="C29" i="4"/>
  <c r="C51" i="4" s="1"/>
  <c r="C25" i="7"/>
  <c r="C26" i="9"/>
  <c r="C6" i="4"/>
  <c r="C37" i="7" l="1"/>
  <c r="C38" i="9"/>
  <c r="C37" i="9"/>
  <c r="C36" i="7"/>
  <c r="C27" i="4"/>
  <c r="C49" i="4" s="1"/>
  <c r="C35" i="7" l="1"/>
  <c r="C36" i="9"/>
</calcChain>
</file>

<file path=xl/sharedStrings.xml><?xml version="1.0" encoding="utf-8"?>
<sst xmlns="http://schemas.openxmlformats.org/spreadsheetml/2006/main" count="11894" uniqueCount="1065">
  <si>
    <t>Lm/m</t>
  </si>
  <si>
    <t>Optics</t>
  </si>
  <si>
    <t>Control</t>
  </si>
  <si>
    <t>Mounting Type</t>
  </si>
  <si>
    <t xml:space="preserve">Color temperature </t>
  </si>
  <si>
    <t>Electrical connection</t>
  </si>
  <si>
    <t>Number of corners</t>
  </si>
  <si>
    <t xml:space="preserve">Surface </t>
  </si>
  <si>
    <t>Recessed</t>
  </si>
  <si>
    <t>3000K</t>
  </si>
  <si>
    <t>4000K</t>
  </si>
  <si>
    <t>5000K</t>
  </si>
  <si>
    <t>Narrow 30°</t>
  </si>
  <si>
    <t>Wide 60°</t>
  </si>
  <si>
    <t>Wide 90°</t>
  </si>
  <si>
    <t>Wide 110°</t>
  </si>
  <si>
    <t>Retail symm</t>
  </si>
  <si>
    <t>Retail asymm</t>
  </si>
  <si>
    <t>Diffuse</t>
  </si>
  <si>
    <t>On/Off</t>
  </si>
  <si>
    <t>DALI</t>
  </si>
  <si>
    <t>End</t>
  </si>
  <si>
    <t>Modules</t>
  </si>
  <si>
    <t>5ft</t>
  </si>
  <si>
    <t>4ft</t>
  </si>
  <si>
    <t>mm</t>
  </si>
  <si>
    <t>L1 mm</t>
  </si>
  <si>
    <t>FCRS05005</t>
  </si>
  <si>
    <t>FCRS05006</t>
  </si>
  <si>
    <t>FCRS05008</t>
  </si>
  <si>
    <t>FCRS05010</t>
  </si>
  <si>
    <t>FCRS05011</t>
  </si>
  <si>
    <t>FCRS05012</t>
  </si>
  <si>
    <t>FCRS05013</t>
  </si>
  <si>
    <t>FCRS05014</t>
  </si>
  <si>
    <t>Frame</t>
  </si>
  <si>
    <t xml:space="preserve">Color </t>
  </si>
  <si>
    <t>White RAL 9010</t>
  </si>
  <si>
    <t>Matt Black RAL 9005</t>
  </si>
  <si>
    <t xml:space="preserve"> 1410mm</t>
  </si>
  <si>
    <t>Frame Surface 1410mm 5x2,5mm2+4x1,5mm2 Black</t>
  </si>
  <si>
    <t>Frame Surface 1410mm 5x2,5mm2 Black</t>
  </si>
  <si>
    <t>Frame Surface 1410mm 5x2,5mm2 White Hole up</t>
  </si>
  <si>
    <t>Frame Surface 1410mm 5x2,5mm2+4x1,5mm2 White Hole up</t>
  </si>
  <si>
    <t>Frame Surface 1410mm 5x2,5mm2+4x1,5mm2 White</t>
  </si>
  <si>
    <t>Frame Surface 1410mm 5x2,5mm2 White</t>
  </si>
  <si>
    <t>Frame Surface 1410mm 5x2,5mm2+4x1,5mm2 Black Hole up</t>
  </si>
  <si>
    <t>Frame Surface 1410mm 5x2,5mm2 Black Hole up</t>
  </si>
  <si>
    <t>Frame Recessed 1410mm 5x2,5mm2 White</t>
  </si>
  <si>
    <t>Frame Recessed 1410mm 5x2,5mm2+4x1,5mm2 White</t>
  </si>
  <si>
    <t>Frame Recessed 1410mm 5x2,5mm2+4x1,5mm2 White Hole up</t>
  </si>
  <si>
    <t>Frame Recessed 1410mm 5x2,5mm2 White Hole up</t>
  </si>
  <si>
    <t>Frame Recessed 1410mm 5x2,5mm2 Black</t>
  </si>
  <si>
    <t>Frame Recessed 1410mm 5x2,5mm2+4x1,5mm2 Black</t>
  </si>
  <si>
    <t>Frame Recessed 1410mm 5x2,5mm2+4x1,5mm2 Black Hole up</t>
  </si>
  <si>
    <t>Frame Recessed 1410mm 5x2,5mm2 Black Hole up</t>
  </si>
  <si>
    <t>Option 1</t>
  </si>
  <si>
    <t>ITEM Number</t>
  </si>
  <si>
    <t>Description</t>
  </si>
  <si>
    <t>Pcs</t>
  </si>
  <si>
    <t>Length</t>
  </si>
  <si>
    <t>Up</t>
  </si>
  <si>
    <t>Läpivienti ylöt</t>
  </si>
  <si>
    <t xml:space="preserve"> Hole up</t>
  </si>
  <si>
    <t>Option 2</t>
  </si>
  <si>
    <t>VMU20101</t>
  </si>
  <si>
    <t>Mode CR Line Frame connector</t>
  </si>
  <si>
    <t>Option 3</t>
  </si>
  <si>
    <t>MCR05W9001</t>
  </si>
  <si>
    <t>MCR05W9002</t>
  </si>
  <si>
    <t>MCR05W9003</t>
  </si>
  <si>
    <t>MCR05W9004</t>
  </si>
  <si>
    <t>MCR05W9005</t>
  </si>
  <si>
    <t>MCR05W9006</t>
  </si>
  <si>
    <t>MCR05W9007</t>
  </si>
  <si>
    <t>MCR05W9008</t>
  </si>
  <si>
    <t>MCR05W9009</t>
  </si>
  <si>
    <t>MCR05W9010</t>
  </si>
  <si>
    <t>MCR05W9011</t>
  </si>
  <si>
    <t>MCR05W9012</t>
  </si>
  <si>
    <t>MCR05W9013</t>
  </si>
  <si>
    <t>MCR05W9014</t>
  </si>
  <si>
    <t>MCR05W9015</t>
  </si>
  <si>
    <t>MCR05W9016</t>
  </si>
  <si>
    <t>MCR05W9017</t>
  </si>
  <si>
    <t>MCR05W9018</t>
  </si>
  <si>
    <t>MCR05W9019</t>
  </si>
  <si>
    <t>MCR05W9020</t>
  </si>
  <si>
    <t>MCR05W9021</t>
  </si>
  <si>
    <t>MCR05W9022</t>
  </si>
  <si>
    <t>MCR05W9023</t>
  </si>
  <si>
    <t>MCR05W9024</t>
  </si>
  <si>
    <t>MCR05W6001</t>
  </si>
  <si>
    <t>MCR05W6002</t>
  </si>
  <si>
    <t>MCR05W6003</t>
  </si>
  <si>
    <t>MCR05W6004</t>
  </si>
  <si>
    <t>MCR05W6005</t>
  </si>
  <si>
    <t>MCR05W6006</t>
  </si>
  <si>
    <t>MCR05W6007</t>
  </si>
  <si>
    <t>MCR05W6008</t>
  </si>
  <si>
    <t>MCR05W6009</t>
  </si>
  <si>
    <t>MCR05W6010</t>
  </si>
  <si>
    <t>MCR05W6011</t>
  </si>
  <si>
    <t>MCR05W6012</t>
  </si>
  <si>
    <t>MCR05W6013</t>
  </si>
  <si>
    <t>MCR05W6014</t>
  </si>
  <si>
    <t>MCR05W6015</t>
  </si>
  <si>
    <t>MCR05W6016</t>
  </si>
  <si>
    <t>MCR05W6017</t>
  </si>
  <si>
    <t>MCR05W6018</t>
  </si>
  <si>
    <t>MCR05W6019</t>
  </si>
  <si>
    <t>MCR05W6020</t>
  </si>
  <si>
    <t>MCR05W6021</t>
  </si>
  <si>
    <t>MCR05W6022</t>
  </si>
  <si>
    <t>MCR05W6023</t>
  </si>
  <si>
    <t>MCR05W6024</t>
  </si>
  <si>
    <t>MCR05N3001</t>
  </si>
  <si>
    <t>MCR05N3002</t>
  </si>
  <si>
    <t>MCR05N3003</t>
  </si>
  <si>
    <t>MCR05N3004</t>
  </si>
  <si>
    <t>MCR05N3005</t>
  </si>
  <si>
    <t>MCR05N3006</t>
  </si>
  <si>
    <t>MCR05N3007</t>
  </si>
  <si>
    <t>MCR05N3008</t>
  </si>
  <si>
    <t>MCR05N3009</t>
  </si>
  <si>
    <t>MCR05N3010</t>
  </si>
  <si>
    <t>MCR05N3011</t>
  </si>
  <si>
    <t>MCR05N3012</t>
  </si>
  <si>
    <t>MCR05N3013</t>
  </si>
  <si>
    <t>MCR05N3014</t>
  </si>
  <si>
    <t>MCR05N3015</t>
  </si>
  <si>
    <t>MCR05N3016</t>
  </si>
  <si>
    <t>MCR05N3017</t>
  </si>
  <si>
    <t>MCR05N3018</t>
  </si>
  <si>
    <t>MCR05N3019</t>
  </si>
  <si>
    <t>MCR05N3020</t>
  </si>
  <si>
    <t>MCR05N3021</t>
  </si>
  <si>
    <t>MCR05N3022</t>
  </si>
  <si>
    <t>MCR05N3023</t>
  </si>
  <si>
    <t>MCR05N3024</t>
  </si>
  <si>
    <t>MCR05W1101</t>
  </si>
  <si>
    <t>MCR05W1102</t>
  </si>
  <si>
    <t>MCR05W1103</t>
  </si>
  <si>
    <t>MCR05W1105</t>
  </si>
  <si>
    <t>MCR05W1106</t>
  </si>
  <si>
    <t>MCR05W1107</t>
  </si>
  <si>
    <t>MCR05W1108</t>
  </si>
  <si>
    <t>MCR05W1109</t>
  </si>
  <si>
    <t>MCR05W1110</t>
  </si>
  <si>
    <t>MCR05W1111</t>
  </si>
  <si>
    <t>MCR05W1112</t>
  </si>
  <si>
    <t>MCR05W1113</t>
  </si>
  <si>
    <t>MCR05W1114</t>
  </si>
  <si>
    <t>MCR05W1115</t>
  </si>
  <si>
    <t>MCR05W1116</t>
  </si>
  <si>
    <t>MCR05W1117</t>
  </si>
  <si>
    <t>MCR05W1118</t>
  </si>
  <si>
    <t>MCR05W1119</t>
  </si>
  <si>
    <t>MCR05W1120</t>
  </si>
  <si>
    <t>MCR05W1121</t>
  </si>
  <si>
    <t>MCR05W1122</t>
  </si>
  <si>
    <t>MCR05W1123</t>
  </si>
  <si>
    <t>MCR05W1124</t>
  </si>
  <si>
    <t>MCR05A101</t>
  </si>
  <si>
    <t>MCR05A102</t>
  </si>
  <si>
    <t>MCR05A103</t>
  </si>
  <si>
    <t>MCR05A104</t>
  </si>
  <si>
    <t>MCR05A105</t>
  </si>
  <si>
    <t>MCR05A106</t>
  </si>
  <si>
    <t>MCR05A107</t>
  </si>
  <si>
    <t>MCR05A108</t>
  </si>
  <si>
    <t>MCR05A109</t>
  </si>
  <si>
    <t>MCR05A110</t>
  </si>
  <si>
    <t>MCR05A111</t>
  </si>
  <si>
    <t>MCR05A112</t>
  </si>
  <si>
    <t>MCR05A113</t>
  </si>
  <si>
    <t>MCR05A114</t>
  </si>
  <si>
    <t>MCR05A115</t>
  </si>
  <si>
    <t>MCR05A116</t>
  </si>
  <si>
    <t>MCR05A117</t>
  </si>
  <si>
    <t>MCR05A118</t>
  </si>
  <si>
    <t>MCR05A119</t>
  </si>
  <si>
    <t>MCR05A120</t>
  </si>
  <si>
    <t>MCR05A121</t>
  </si>
  <si>
    <t>MCR05A122</t>
  </si>
  <si>
    <t>MCR05A123</t>
  </si>
  <si>
    <t>MCR05A124</t>
  </si>
  <si>
    <t>MCR05A201</t>
  </si>
  <si>
    <t>MCR05A202</t>
  </si>
  <si>
    <t>MCR05A203</t>
  </si>
  <si>
    <t>MCR05A204</t>
  </si>
  <si>
    <t>MCR05A205</t>
  </si>
  <si>
    <t>MCR05A206</t>
  </si>
  <si>
    <t>MCR05A207</t>
  </si>
  <si>
    <t>MCR05A208</t>
  </si>
  <si>
    <t>MCR05A209</t>
  </si>
  <si>
    <t>MCR05A210</t>
  </si>
  <si>
    <t>MCR05A211</t>
  </si>
  <si>
    <t>MCR05A212</t>
  </si>
  <si>
    <t>MCR05A213</t>
  </si>
  <si>
    <t>MCR05A214</t>
  </si>
  <si>
    <t>MCR05A215</t>
  </si>
  <si>
    <t>MCR05A216</t>
  </si>
  <si>
    <t>MCR05A217</t>
  </si>
  <si>
    <t>MCR05A218</t>
  </si>
  <si>
    <t>MCR05A219</t>
  </si>
  <si>
    <t>MCR05A220</t>
  </si>
  <si>
    <t>MCR05A221</t>
  </si>
  <si>
    <t>MCR05A222</t>
  </si>
  <si>
    <t>MCR05A223</t>
  </si>
  <si>
    <t>MCR05A224</t>
  </si>
  <si>
    <t>MCR05S201</t>
  </si>
  <si>
    <t>MCR05S202</t>
  </si>
  <si>
    <t>MCR05S203</t>
  </si>
  <si>
    <t>MCR05S204</t>
  </si>
  <si>
    <t>MCR05S205</t>
  </si>
  <si>
    <t>MCR05S206</t>
  </si>
  <si>
    <t>MCR05S207</t>
  </si>
  <si>
    <t>MCR05S208</t>
  </si>
  <si>
    <t>MCR05S209</t>
  </si>
  <si>
    <t>MCR05S210</t>
  </si>
  <si>
    <t>MCR05S211</t>
  </si>
  <si>
    <t>MCR05S212</t>
  </si>
  <si>
    <t>MCR05S213</t>
  </si>
  <si>
    <t>MCR05S214</t>
  </si>
  <si>
    <t>MCR05S215</t>
  </si>
  <si>
    <t>MCR05S216</t>
  </si>
  <si>
    <t>MCR05S217</t>
  </si>
  <si>
    <t>MCR05S218</t>
  </si>
  <si>
    <t>MCR05S219</t>
  </si>
  <si>
    <t>MCR05S220</t>
  </si>
  <si>
    <t>MCR05S221</t>
  </si>
  <si>
    <t>MCR05S222</t>
  </si>
  <si>
    <t>MCR05S223</t>
  </si>
  <si>
    <t>MCR05S224</t>
  </si>
  <si>
    <t>MCR05M101</t>
  </si>
  <si>
    <t>MCR05M102</t>
  </si>
  <si>
    <t>MCR05M103</t>
  </si>
  <si>
    <t>MCR05M104</t>
  </si>
  <si>
    <t>MCR05M105</t>
  </si>
  <si>
    <t>MCR05M106</t>
  </si>
  <si>
    <t>MCR05M107</t>
  </si>
  <si>
    <t>MCR05M108</t>
  </si>
  <si>
    <t>MCR05M109</t>
  </si>
  <si>
    <t>MCR05M110</t>
  </si>
  <si>
    <t>MCR05M111</t>
  </si>
  <si>
    <t>MCR05M112</t>
  </si>
  <si>
    <t>MCR05M113</t>
  </si>
  <si>
    <t>MCR05M114</t>
  </si>
  <si>
    <t>MCR05M115</t>
  </si>
  <si>
    <t>MCR05M116</t>
  </si>
  <si>
    <t>MCR05M117</t>
  </si>
  <si>
    <t>MCR05M118</t>
  </si>
  <si>
    <t>MCR05M119</t>
  </si>
  <si>
    <t>MCR05M120</t>
  </si>
  <si>
    <t>MCR05M121</t>
  </si>
  <si>
    <t>MCR05M122</t>
  </si>
  <si>
    <t>MCR05M123</t>
  </si>
  <si>
    <t>MCR05M124</t>
  </si>
  <si>
    <t>MCR05DW5001</t>
  </si>
  <si>
    <t>MCR05DW5002</t>
  </si>
  <si>
    <t>MCR05DW5003</t>
  </si>
  <si>
    <t>MCR05DW5004</t>
  </si>
  <si>
    <t>MCR05DW5005</t>
  </si>
  <si>
    <t>MCR05DW5006</t>
  </si>
  <si>
    <t>MCR05DW5007</t>
  </si>
  <si>
    <t>MCR05DW5008</t>
  </si>
  <si>
    <t>MCR05DW5009</t>
  </si>
  <si>
    <t>MCR05DW5010</t>
  </si>
  <si>
    <t>MCR05DW5011</t>
  </si>
  <si>
    <t>MCR05DW5012</t>
  </si>
  <si>
    <t>MCR05DW8001</t>
  </si>
  <si>
    <t>MCR05DW8002</t>
  </si>
  <si>
    <t>MCR05DW8003</t>
  </si>
  <si>
    <t>MCR05DW8004</t>
  </si>
  <si>
    <t>MCR05DW8005</t>
  </si>
  <si>
    <t>MCR05DW8006</t>
  </si>
  <si>
    <t>MCR05DW8007</t>
  </si>
  <si>
    <t>MCR05DW8008</t>
  </si>
  <si>
    <t>MCR05DW8009</t>
  </si>
  <si>
    <t>MCR05DW8010</t>
  </si>
  <si>
    <t>MCR05DW8011</t>
  </si>
  <si>
    <t>MCR05DW8012</t>
  </si>
  <si>
    <t>MCR05DB5001</t>
  </si>
  <si>
    <t>MCR05DB5002</t>
  </si>
  <si>
    <t>MCR05DB5003</t>
  </si>
  <si>
    <t>MCR05DB5004</t>
  </si>
  <si>
    <t>MCR05DB5005</t>
  </si>
  <si>
    <t>MCR05DB5006</t>
  </si>
  <si>
    <t>MCR05DB5007</t>
  </si>
  <si>
    <t>MCR05DB5008</t>
  </si>
  <si>
    <t>MCR05DB5009</t>
  </si>
  <si>
    <t>MCR05DB5010</t>
  </si>
  <si>
    <t>MCR05DB5011</t>
  </si>
  <si>
    <t>MCR05DB5012</t>
  </si>
  <si>
    <t>MCR05DB8001</t>
  </si>
  <si>
    <t>MCR05DB8002</t>
  </si>
  <si>
    <t>MCR05DB8003</t>
  </si>
  <si>
    <t>MCR05DB8004</t>
  </si>
  <si>
    <t>MCR05DB8005</t>
  </si>
  <si>
    <t>MCR05DB8006</t>
  </si>
  <si>
    <t>MCR05DB8007</t>
  </si>
  <si>
    <t>MCR05DB8008</t>
  </si>
  <si>
    <t>MCR05DB8009</t>
  </si>
  <si>
    <t>MCR05DB8010</t>
  </si>
  <si>
    <t>MCR05DB8011</t>
  </si>
  <si>
    <t>MCR05DB8012</t>
  </si>
  <si>
    <t>LED Module</t>
  </si>
  <si>
    <t>Daisy Black 50°</t>
  </si>
  <si>
    <t>Daisy White 50°</t>
  </si>
  <si>
    <t>Daisy Black 80°</t>
  </si>
  <si>
    <t>Daisy White 80°</t>
  </si>
  <si>
    <t xml:space="preserve"> </t>
  </si>
  <si>
    <t>Microprism</t>
  </si>
  <si>
    <t xml:space="preserve"> DA</t>
  </si>
  <si>
    <t xml:space="preserve"> 5ft</t>
  </si>
  <si>
    <t xml:space="preserve"> LINE</t>
  </si>
  <si>
    <t>6ft</t>
  </si>
  <si>
    <t>6ft moduulit</t>
  </si>
  <si>
    <t>4ft moduulit</t>
  </si>
  <si>
    <t>5ft moduulien lisäksi montako jalkaa</t>
  </si>
  <si>
    <t>5ft moduulien mitta pyöristettynä alaspäin</t>
  </si>
  <si>
    <t>8ft moduulit</t>
  </si>
  <si>
    <t>8ft</t>
  </si>
  <si>
    <t>N30</t>
  </si>
  <si>
    <t>W60</t>
  </si>
  <si>
    <t>W90</t>
  </si>
  <si>
    <t>W11</t>
  </si>
  <si>
    <t>A2</t>
  </si>
  <si>
    <t>A1</t>
  </si>
  <si>
    <t>M1</t>
  </si>
  <si>
    <t>DB50</t>
  </si>
  <si>
    <t>DW50</t>
  </si>
  <si>
    <t>DB80</t>
  </si>
  <si>
    <t>Custom moduuli</t>
  </si>
  <si>
    <t>Custom runko</t>
  </si>
  <si>
    <t>Option 4</t>
  </si>
  <si>
    <t>Custom2 runko</t>
  </si>
  <si>
    <t>Below the target</t>
  </si>
  <si>
    <t xml:space="preserve">Lenght on target </t>
  </si>
  <si>
    <t>VM10560A</t>
  </si>
  <si>
    <t>ALU Cover 1410mm White</t>
  </si>
  <si>
    <t>ALU Cover 1410mm Black</t>
  </si>
  <si>
    <t>Custom kansi</t>
  </si>
  <si>
    <t>VM10560B</t>
  </si>
  <si>
    <t>VMXXXXX</t>
  </si>
  <si>
    <t>On target!</t>
  </si>
  <si>
    <t>Made from standard parts</t>
  </si>
  <si>
    <t>Note! Lenght could be slightly below the target</t>
  </si>
  <si>
    <t>Note! Lenght could be below the target</t>
  </si>
  <si>
    <t>Contains custom modules</t>
  </si>
  <si>
    <t>Hinnat €/m</t>
  </si>
  <si>
    <t>optio 1</t>
  </si>
  <si>
    <t>optio 2</t>
  </si>
  <si>
    <t>Note! Length could be above the target</t>
  </si>
  <si>
    <t>Custom</t>
  </si>
  <si>
    <t>optio 3</t>
  </si>
  <si>
    <t>optio 4</t>
  </si>
  <si>
    <t>S2</t>
  </si>
  <si>
    <t>Distance between LED modules</t>
  </si>
  <si>
    <t>The distance between the LED Modules</t>
  </si>
  <si>
    <t>End to end</t>
  </si>
  <si>
    <t>1410 mm</t>
  </si>
  <si>
    <t>2820 mm</t>
  </si>
  <si>
    <t>L1 Optio1</t>
  </si>
  <si>
    <t>L1 Optio2</t>
  </si>
  <si>
    <t>L1 Optio3</t>
  </si>
  <si>
    <t>L1 Optio4</t>
  </si>
  <si>
    <t>L2 Optio1</t>
  </si>
  <si>
    <t>L2 Optio2</t>
  </si>
  <si>
    <t>L2 Optio3</t>
  </si>
  <si>
    <t>L2 Optio4</t>
  </si>
  <si>
    <t>Length L1</t>
  </si>
  <si>
    <t>Nurkka</t>
  </si>
  <si>
    <t>Nurkka 2</t>
  </si>
  <si>
    <t>Nurkka 1</t>
  </si>
  <si>
    <t>FCRS05100</t>
  </si>
  <si>
    <t>FCRS05101</t>
  </si>
  <si>
    <t>FCRS05102</t>
  </si>
  <si>
    <t>FCRS05103</t>
  </si>
  <si>
    <t>FCRR05100</t>
  </si>
  <si>
    <t>FCRR05101</t>
  </si>
  <si>
    <t>FCRR05102</t>
  </si>
  <si>
    <t>FCRR05103</t>
  </si>
  <si>
    <t>Corner Surface 1410mm+1410mm 5x2,5mm2 White</t>
  </si>
  <si>
    <t>Corner Surface 1410mm+1410mm 5x2,5mm2 Black</t>
  </si>
  <si>
    <t>Corner Surface 1410mm+1410mm 5x2,5mm2+4x1,5mm2 White</t>
  </si>
  <si>
    <t>Corner Surface 1410mm+1410mm 5x2,5mm2+4x1,5mm2 Black</t>
  </si>
  <si>
    <t>Corner Recessed 1410mm+1410mm 5x2,5mm2 White</t>
  </si>
  <si>
    <t>Corner Recessed 1410mm+1410mm 5x2,5mm2 Black</t>
  </si>
  <si>
    <t>Corner Recessed 1410mm+1410mm 5x2,5mm2+4x1,5mm2 White</t>
  </si>
  <si>
    <t>Corner Recessed 1410mm+1410mm 5x2,5mm2+4x1,5mm2 Black</t>
  </si>
  <si>
    <t>Nurkka kok.</t>
  </si>
  <si>
    <t>Custom moduuli 2</t>
  </si>
  <si>
    <t>L2</t>
  </si>
  <si>
    <t>2 optio 1</t>
  </si>
  <si>
    <t>2 optio 2</t>
  </si>
  <si>
    <t>2 optio 3</t>
  </si>
  <si>
    <t>2 optio 4</t>
  </si>
  <si>
    <t>above the target</t>
  </si>
  <si>
    <t>Custom runko3</t>
  </si>
  <si>
    <t>Custom4 runko</t>
  </si>
  <si>
    <t>Custom kansi2</t>
  </si>
  <si>
    <t>L3</t>
  </si>
  <si>
    <t>Nurkka 3</t>
  </si>
  <si>
    <t>from the target</t>
  </si>
  <si>
    <t>28W</t>
  </si>
  <si>
    <t>34W</t>
  </si>
  <si>
    <t>44W</t>
  </si>
  <si>
    <t>49W</t>
  </si>
  <si>
    <t>73W</t>
  </si>
  <si>
    <t>61W</t>
  </si>
  <si>
    <t xml:space="preserve">Perus runkojen määrä </t>
  </si>
  <si>
    <t>3 optio 1</t>
  </si>
  <si>
    <t>3 optio 2</t>
  </si>
  <si>
    <t>3 optio 3</t>
  </si>
  <si>
    <t>3 optio 4</t>
  </si>
  <si>
    <t>L21</t>
  </si>
  <si>
    <t>L30</t>
  </si>
  <si>
    <t>L36</t>
  </si>
  <si>
    <t>L45</t>
  </si>
  <si>
    <t>L58</t>
  </si>
  <si>
    <t>L71</t>
  </si>
  <si>
    <t>L81</t>
  </si>
  <si>
    <t>L14</t>
  </si>
  <si>
    <t>L20</t>
  </si>
  <si>
    <t>L29</t>
  </si>
  <si>
    <t>L35</t>
  </si>
  <si>
    <t>L40</t>
  </si>
  <si>
    <t>L46</t>
  </si>
  <si>
    <t>L50</t>
  </si>
  <si>
    <t>L55</t>
  </si>
  <si>
    <t>L60</t>
  </si>
  <si>
    <t>L65</t>
  </si>
  <si>
    <t>LO</t>
  </si>
  <si>
    <t>HE</t>
  </si>
  <si>
    <t>HO</t>
  </si>
  <si>
    <t>L17</t>
  </si>
  <si>
    <t>L27</t>
  </si>
  <si>
    <t>L37</t>
  </si>
  <si>
    <t>L63</t>
  </si>
  <si>
    <t>L72</t>
  </si>
  <si>
    <t>MCR05S225</t>
  </si>
  <si>
    <t>MCR05S226</t>
  </si>
  <si>
    <t>MCR05S227</t>
  </si>
  <si>
    <t>MCR05S228</t>
  </si>
  <si>
    <t>MCR05S229</t>
  </si>
  <si>
    <t>MCR05S230</t>
  </si>
  <si>
    <t xml:space="preserve">830 LO S2 5ft LINE </t>
  </si>
  <si>
    <t>830 LO S2 5ft LINE DA</t>
  </si>
  <si>
    <t xml:space="preserve">840 LO S2 5ft LINE </t>
  </si>
  <si>
    <t>840 LO S2 5ft LINE DA</t>
  </si>
  <si>
    <t xml:space="preserve">850 LO S2 5ft LINE </t>
  </si>
  <si>
    <t>850 LO S2 5ft LINE DA</t>
  </si>
  <si>
    <t xml:space="preserve">930 LO S2 5ft LINE </t>
  </si>
  <si>
    <t>930 LO S2 5ft LINE DA</t>
  </si>
  <si>
    <t xml:space="preserve">940 LO S2 5ft LINE </t>
  </si>
  <si>
    <t>940 LO S2 5ft LINE DA</t>
  </si>
  <si>
    <t xml:space="preserve">950 LO S2 5ft LINE </t>
  </si>
  <si>
    <t>950 LO S2 5ft LINE DA</t>
  </si>
  <si>
    <t>MCR05S231</t>
  </si>
  <si>
    <t>MCR05S232</t>
  </si>
  <si>
    <t>MCR05S233</t>
  </si>
  <si>
    <t>MCR05S234</t>
  </si>
  <si>
    <t>MCR05S235</t>
  </si>
  <si>
    <t>MCR05S236</t>
  </si>
  <si>
    <t xml:space="preserve">830 LO M1 5ft LINE </t>
  </si>
  <si>
    <t>830 LO M1 5ft LINE DA</t>
  </si>
  <si>
    <t xml:space="preserve">840 LO M1 5ft LINE </t>
  </si>
  <si>
    <t>840 LO M1 5ft LINE DA</t>
  </si>
  <si>
    <t xml:space="preserve">850 LO M1 5ft LINE </t>
  </si>
  <si>
    <t>850 LO M1 5ft LINE DA</t>
  </si>
  <si>
    <t xml:space="preserve">930 LO M1 5ft LINE </t>
  </si>
  <si>
    <t>930 LO M1 5ft LINE DA</t>
  </si>
  <si>
    <t xml:space="preserve">940 LO M1 5ft LINE </t>
  </si>
  <si>
    <t>940 LO M1 5ft LINE DA</t>
  </si>
  <si>
    <t xml:space="preserve">950 LO M1 5ft LINE </t>
  </si>
  <si>
    <t>950 LO M1 5ft LINE DA</t>
  </si>
  <si>
    <t>MCR05M125</t>
  </si>
  <si>
    <t>MCR05M126</t>
  </si>
  <si>
    <t>MCR05M127</t>
  </si>
  <si>
    <t>MCR05M128</t>
  </si>
  <si>
    <t>MCR05M129</t>
  </si>
  <si>
    <t>MCR05M130</t>
  </si>
  <si>
    <t>MCR05M131</t>
  </si>
  <si>
    <t>MCR05M132</t>
  </si>
  <si>
    <t>MCR05M133</t>
  </si>
  <si>
    <t>MCR05M134</t>
  </si>
  <si>
    <t>MCR05M135</t>
  </si>
  <si>
    <t>MCR05M136</t>
  </si>
  <si>
    <t xml:space="preserve">                                                               </t>
  </si>
  <si>
    <t>VS13010</t>
  </si>
  <si>
    <t>Connection kit</t>
  </si>
  <si>
    <t>Versio</t>
  </si>
  <si>
    <t xml:space="preserve">Julkaistu </t>
  </si>
  <si>
    <t>EKU</t>
  </si>
  <si>
    <t>Custom5 runko</t>
  </si>
  <si>
    <t>Custom moduuli 3</t>
  </si>
  <si>
    <t>Bugi korjaus</t>
  </si>
  <si>
    <t>EKu</t>
  </si>
  <si>
    <t>Note! This is a tool that is intended to help the design of MODE CR light lines. The end result must always be checked. If you have any questions please contact our local SNEP® sales team</t>
  </si>
  <si>
    <t>Purso Lighting Systems | tel. +358 3 3404111 | snep@purso.fi | www.snep.fi</t>
  </si>
  <si>
    <t>All rights reserved</t>
  </si>
  <si>
    <t>We reserve the right to make changes</t>
  </si>
  <si>
    <t>DW80</t>
  </si>
  <si>
    <t>L84</t>
  </si>
  <si>
    <t>L83</t>
  </si>
  <si>
    <t>L76</t>
  </si>
  <si>
    <t>Tuotekohtainen valaisintyypin määritysexcel</t>
  </si>
  <si>
    <t>FI</t>
  </si>
  <si>
    <t>lm</t>
  </si>
  <si>
    <t>W</t>
  </si>
  <si>
    <t>lm/W</t>
  </si>
  <si>
    <t>Ta</t>
  </si>
  <si>
    <t>Ta, ind</t>
  </si>
  <si>
    <t>Valovirran pysyvyys</t>
  </si>
  <si>
    <t>Vikaantuvuus</t>
  </si>
  <si>
    <t>Pituus mm (L)</t>
  </si>
  <si>
    <t>Leveys mm (W)</t>
  </si>
  <si>
    <t>Korkeus mm (H)</t>
  </si>
  <si>
    <t>Paino (Kg)</t>
  </si>
  <si>
    <t>valovirta/m</t>
  </si>
  <si>
    <t>valovirta luokka tunnus 100lm/m</t>
  </si>
  <si>
    <t>#leds</t>
  </si>
  <si>
    <t xml:space="preserve">iled </t>
  </si>
  <si>
    <t>rinnan</t>
  </si>
  <si>
    <t>iout</t>
  </si>
  <si>
    <t>uled</t>
  </si>
  <si>
    <t>uout</t>
  </si>
  <si>
    <t>Wled</t>
  </si>
  <si>
    <t xml:space="preserve">eff </t>
  </si>
  <si>
    <t>Win</t>
  </si>
  <si>
    <t>flux ilman optisia häviöitä</t>
  </si>
  <si>
    <t>LED bin 4000K</t>
  </si>
  <si>
    <t>LED bin</t>
  </si>
  <si>
    <t>Opt eff</t>
  </si>
  <si>
    <t>LED moduuli</t>
  </si>
  <si>
    <t>SE</t>
  </si>
  <si>
    <t>Felfrekvens</t>
  </si>
  <si>
    <t>Längd</t>
  </si>
  <si>
    <t>Bredd</t>
  </si>
  <si>
    <t>Höjd</t>
  </si>
  <si>
    <t>Vikt</t>
  </si>
  <si>
    <t>ENG</t>
  </si>
  <si>
    <t>Failure rate</t>
  </si>
  <si>
    <t>Width</t>
  </si>
  <si>
    <t>Height</t>
  </si>
  <si>
    <t>Weight</t>
  </si>
  <si>
    <t>DE</t>
  </si>
  <si>
    <t>Ausfallrate</t>
  </si>
  <si>
    <t>Länge</t>
  </si>
  <si>
    <t>Breite</t>
  </si>
  <si>
    <t>Höhe</t>
  </si>
  <si>
    <t>Gewicht</t>
  </si>
  <si>
    <t>0…+40°C</t>
  </si>
  <si>
    <t>L80B50 &gt; 100 000h</t>
  </si>
  <si>
    <t>100 000h / 10%</t>
  </si>
  <si>
    <t>570mm</t>
  </si>
  <si>
    <t>1,5kg</t>
  </si>
  <si>
    <t>2ft 2835 CORE, ei olemassa</t>
  </si>
  <si>
    <t>erikoismitta, myydään 3030 moduulilla, säädetään hieman alas virtaa, jotta sama valotaso</t>
  </si>
  <si>
    <t>L34</t>
  </si>
  <si>
    <t>L43</t>
  </si>
  <si>
    <t>2ft 3030 CORE, on</t>
  </si>
  <si>
    <t>L68</t>
  </si>
  <si>
    <t>L80B50 = 100 000h</t>
  </si>
  <si>
    <t>L77</t>
  </si>
  <si>
    <t>1130mm</t>
  </si>
  <si>
    <t>2,5 Kg</t>
  </si>
  <si>
    <t>4ft 2835 CORE, ei olemassa</t>
  </si>
  <si>
    <t>4ft 3030 CORE, on</t>
  </si>
  <si>
    <t>1410mm</t>
  </si>
  <si>
    <t>3,0 kg</t>
  </si>
  <si>
    <t>5ft 2835 CORE, on</t>
  </si>
  <si>
    <t>5ft 3030 CORE, on</t>
  </si>
  <si>
    <t>1690mm</t>
  </si>
  <si>
    <t>3,6 Kg</t>
  </si>
  <si>
    <t>2ft +4ft 2835 CORE, ei olemassa</t>
  </si>
  <si>
    <t>2ft+4ft 3030 CORE, on COVER tulossa</t>
  </si>
  <si>
    <t>2250mm</t>
  </si>
  <si>
    <t>4,9 Kg</t>
  </si>
  <si>
    <t>4ft +4ft 2835 CORE, ei olemassa</t>
  </si>
  <si>
    <t>4ft+4ft 3030 CORE, on COVER tulossa</t>
  </si>
  <si>
    <t>ajatus</t>
  </si>
  <si>
    <t>L19</t>
  </si>
  <si>
    <t>L42</t>
  </si>
  <si>
    <t>L54</t>
  </si>
  <si>
    <t>L67</t>
  </si>
  <si>
    <t>L44</t>
  </si>
  <si>
    <t>L57</t>
  </si>
  <si>
    <t>L80</t>
  </si>
  <si>
    <t>L28</t>
  </si>
  <si>
    <t>L33</t>
  </si>
  <si>
    <t>L66</t>
  </si>
  <si>
    <t>L75</t>
  </si>
  <si>
    <t>L70</t>
  </si>
  <si>
    <t>L79</t>
  </si>
  <si>
    <t>7</t>
  </si>
  <si>
    <t>1,5 Kg</t>
  </si>
  <si>
    <t>L13</t>
  </si>
  <si>
    <t>10</t>
  </si>
  <si>
    <t>15</t>
  </si>
  <si>
    <t>18</t>
  </si>
  <si>
    <t>19</t>
  </si>
  <si>
    <t>L38</t>
  </si>
  <si>
    <t>22</t>
  </si>
  <si>
    <t>24</t>
  </si>
  <si>
    <t>L48</t>
  </si>
  <si>
    <t>27</t>
  </si>
  <si>
    <t>L53</t>
  </si>
  <si>
    <t>L62</t>
  </si>
  <si>
    <t>12</t>
  </si>
  <si>
    <t>28</t>
  </si>
  <si>
    <t>34</t>
  </si>
  <si>
    <t>3,1 Kg</t>
  </si>
  <si>
    <t>42</t>
  </si>
  <si>
    <t>43</t>
  </si>
  <si>
    <t>50</t>
  </si>
  <si>
    <t>58</t>
  </si>
  <si>
    <t>63</t>
  </si>
  <si>
    <t>26</t>
  </si>
  <si>
    <t>40</t>
  </si>
  <si>
    <t>23</t>
  </si>
  <si>
    <t>35</t>
  </si>
  <si>
    <t>53</t>
  </si>
  <si>
    <t>66</t>
  </si>
  <si>
    <t>2810mm</t>
  </si>
  <si>
    <t>6,1 Kg</t>
  </si>
  <si>
    <t>82</t>
  </si>
  <si>
    <t>L41</t>
  </si>
  <si>
    <t>L47</t>
  </si>
  <si>
    <t>L51</t>
  </si>
  <si>
    <t>L56</t>
  </si>
  <si>
    <t>3,1kg</t>
  </si>
  <si>
    <t>L12</t>
  </si>
  <si>
    <t>L18</t>
  </si>
  <si>
    <t>L26</t>
  </si>
  <si>
    <t>L31</t>
  </si>
  <si>
    <t>L52</t>
  </si>
  <si>
    <t>L61</t>
  </si>
  <si>
    <t>L59</t>
  </si>
  <si>
    <t>L69</t>
  </si>
  <si>
    <t>2,5 kg</t>
  </si>
  <si>
    <t>SL</t>
  </si>
  <si>
    <t>L73</t>
  </si>
  <si>
    <t>L74</t>
  </si>
  <si>
    <t/>
  </si>
  <si>
    <t>HO1</t>
  </si>
  <si>
    <t>HO2</t>
  </si>
  <si>
    <t>LO1</t>
  </si>
  <si>
    <t>LO2</t>
  </si>
  <si>
    <t xml:space="preserve">830 W90 5ft LINE </t>
  </si>
  <si>
    <t>830 W90 5ft LINE DA</t>
  </si>
  <si>
    <t xml:space="preserve">840 W90 5ft LINE </t>
  </si>
  <si>
    <t>840 W90 5ft LINE DA</t>
  </si>
  <si>
    <t xml:space="preserve">850 W90 5ft LINE </t>
  </si>
  <si>
    <t>850 W90 5ft LINE DA</t>
  </si>
  <si>
    <t xml:space="preserve">930 W90 5ft LINE </t>
  </si>
  <si>
    <t>930 W90 5ft LINE DA</t>
  </si>
  <si>
    <t xml:space="preserve">940 W90 5ft LINE </t>
  </si>
  <si>
    <t>940 W90 5ft LINE DA</t>
  </si>
  <si>
    <t xml:space="preserve">950 W90 5ft LINE </t>
  </si>
  <si>
    <t>950 W90 5ft LINE DA</t>
  </si>
  <si>
    <t xml:space="preserve">830 W60 5ft LINE </t>
  </si>
  <si>
    <t>830 W60 5ft LINE DA</t>
  </si>
  <si>
    <t xml:space="preserve">840 W60 5ft LINE </t>
  </si>
  <si>
    <t>840 W60 5ft LINE DA</t>
  </si>
  <si>
    <t xml:space="preserve">850 W60 5ft LINE </t>
  </si>
  <si>
    <t>850 W60 5ft LINE DA</t>
  </si>
  <si>
    <t xml:space="preserve">930 W60 5ft LINE </t>
  </si>
  <si>
    <t>930 W60 5ft LINE DA</t>
  </si>
  <si>
    <t xml:space="preserve">940 W60 5ft LINE </t>
  </si>
  <si>
    <t>940 W60 5ft LINE DA</t>
  </si>
  <si>
    <t xml:space="preserve">950 W60 5ft LINE </t>
  </si>
  <si>
    <t>950 W60 5ft LINE DA</t>
  </si>
  <si>
    <t xml:space="preserve">830 N30 5ft LINE </t>
  </si>
  <si>
    <t>830 N30 5ft LINE DA</t>
  </si>
  <si>
    <t xml:space="preserve">840 N30 5ft LINE </t>
  </si>
  <si>
    <t>840 N30 5ft LINE DA</t>
  </si>
  <si>
    <t xml:space="preserve">850 N30 5ft LINE </t>
  </si>
  <si>
    <t>850 N30 5ft LINE DA</t>
  </si>
  <si>
    <t xml:space="preserve">930 N30 5ft LINE </t>
  </si>
  <si>
    <t>930 N30 5ft LINE DA</t>
  </si>
  <si>
    <t xml:space="preserve">940 N30 5ft LINE </t>
  </si>
  <si>
    <t>940 N30 5ft LINE DA</t>
  </si>
  <si>
    <t xml:space="preserve">950 N30 5ft LINE </t>
  </si>
  <si>
    <t>950 N30 5ft LINE DA</t>
  </si>
  <si>
    <t xml:space="preserve">830 W11 5ft LINE </t>
  </si>
  <si>
    <t>830 W11 5ft LINE DA</t>
  </si>
  <si>
    <t xml:space="preserve">840 W11 5ft LINE </t>
  </si>
  <si>
    <t>840 W11 5ft LINE DA</t>
  </si>
  <si>
    <t xml:space="preserve">850 W11 5ft LINE </t>
  </si>
  <si>
    <t>850 W11 5ft LINE DA</t>
  </si>
  <si>
    <t xml:space="preserve">930 W11 5ft LINE </t>
  </si>
  <si>
    <t>930 W11 5ft LINE DA</t>
  </si>
  <si>
    <t xml:space="preserve">940 W11 5ft LINE </t>
  </si>
  <si>
    <t>940 W11 5ft LINE DA</t>
  </si>
  <si>
    <t xml:space="preserve">950 W11 5ft LINE </t>
  </si>
  <si>
    <t>950 W11 5ft LINE DA</t>
  </si>
  <si>
    <t xml:space="preserve">830 A1 5ft LINE </t>
  </si>
  <si>
    <t>830 A1 5ft LINE DA</t>
  </si>
  <si>
    <t xml:space="preserve">840 A1 5ft LINE </t>
  </si>
  <si>
    <t>840 A1 5ft LINE DA</t>
  </si>
  <si>
    <t xml:space="preserve">850 A1 5ft LINE </t>
  </si>
  <si>
    <t>850 A1 5ft LINE DA</t>
  </si>
  <si>
    <t xml:space="preserve">930 A1 5ft LINE </t>
  </si>
  <si>
    <t>930 A1 5ft LINE DA</t>
  </si>
  <si>
    <t xml:space="preserve">940 A1 5ft LINE </t>
  </si>
  <si>
    <t>940 A1 5ft LINE DA</t>
  </si>
  <si>
    <t xml:space="preserve">950 A1 5ft LINE </t>
  </si>
  <si>
    <t>950 A1 5ft LINE DA</t>
  </si>
  <si>
    <t xml:space="preserve">830 A2 5ft LINE </t>
  </si>
  <si>
    <t>830 A2 5ft LINE DA</t>
  </si>
  <si>
    <t xml:space="preserve">840 A2 5ft LINE </t>
  </si>
  <si>
    <t>840 A2 5ft LINE DA</t>
  </si>
  <si>
    <t xml:space="preserve">850 A2 5ft LINE </t>
  </si>
  <si>
    <t>850 A2 5ft LINE DA</t>
  </si>
  <si>
    <t xml:space="preserve">930 A2 5ft LINE </t>
  </si>
  <si>
    <t>930 A2 5ft LINE DA</t>
  </si>
  <si>
    <t xml:space="preserve">940 A2 5ft LINE </t>
  </si>
  <si>
    <t>940 A2 5ft LINE DA</t>
  </si>
  <si>
    <t xml:space="preserve">950 A2 5ft LINE </t>
  </si>
  <si>
    <t>950 A2 5ft LINE DA</t>
  </si>
  <si>
    <t xml:space="preserve">830 S2 5ft LINE </t>
  </si>
  <si>
    <t>830 S2 5ft LINE DA</t>
  </si>
  <si>
    <t xml:space="preserve">840 S2 5ft LINE </t>
  </si>
  <si>
    <t>840 S2 5ft LINE DA</t>
  </si>
  <si>
    <t xml:space="preserve">850 S2 5ft LINE </t>
  </si>
  <si>
    <t>850 S2 5ft LINE DA</t>
  </si>
  <si>
    <t xml:space="preserve">930 S2 5ft LINE </t>
  </si>
  <si>
    <t>930 S2 5ft LINE DA</t>
  </si>
  <si>
    <t xml:space="preserve">940 S2 5ft LINE </t>
  </si>
  <si>
    <t>940 S2 5ft LINE DA</t>
  </si>
  <si>
    <t xml:space="preserve">950 S2 5ft LINE </t>
  </si>
  <si>
    <t>950 S2 5ft LINE DA</t>
  </si>
  <si>
    <t xml:space="preserve">830 M1 5ft LINE </t>
  </si>
  <si>
    <t>830 M1 5ft LINE DA</t>
  </si>
  <si>
    <t xml:space="preserve">840 M1 5ft LINE </t>
  </si>
  <si>
    <t>840 M1 5ft LINE DA</t>
  </si>
  <si>
    <t xml:space="preserve">850 M1 5ft LINE </t>
  </si>
  <si>
    <t>850 M1 5ft LINE DA</t>
  </si>
  <si>
    <t xml:space="preserve">930 M1 5ft LINE </t>
  </si>
  <si>
    <t>930 M1 5ft LINE DA</t>
  </si>
  <si>
    <t xml:space="preserve">940 M1 5ft LINE </t>
  </si>
  <si>
    <t>940 M1 5ft LINE DA</t>
  </si>
  <si>
    <t xml:space="preserve">950 M1 5ft LINE </t>
  </si>
  <si>
    <t>950 M1 5ft LINE DA</t>
  </si>
  <si>
    <t xml:space="preserve">830 DW50 5ft LINE </t>
  </si>
  <si>
    <t>830 DW50 5ft LINE DA</t>
  </si>
  <si>
    <t xml:space="preserve">840 DW50 5ft LINE </t>
  </si>
  <si>
    <t>840 DW50 5ft LINE DA</t>
  </si>
  <si>
    <t xml:space="preserve">850 DW50 5ft LINE </t>
  </si>
  <si>
    <t>850 DW50 5ft LINE DA</t>
  </si>
  <si>
    <t xml:space="preserve">830 DW80 5ft LINE </t>
  </si>
  <si>
    <t>830 DW80 5ft LINE DA</t>
  </si>
  <si>
    <t xml:space="preserve">840 DW80 5ft LINE </t>
  </si>
  <si>
    <t>840 DW80 5ft LINE DA</t>
  </si>
  <si>
    <t xml:space="preserve">850 DW80 5ft LINE </t>
  </si>
  <si>
    <t>850 DW80 5ft LINE DA</t>
  </si>
  <si>
    <t xml:space="preserve">830 DB50 5ft LINE </t>
  </si>
  <si>
    <t>830 DB50 5ft LINE DA</t>
  </si>
  <si>
    <t xml:space="preserve">840 DB50 5ft LINE </t>
  </si>
  <si>
    <t>840 DB50 5ft LINE DA</t>
  </si>
  <si>
    <t xml:space="preserve">850 DB50 5ft LINE </t>
  </si>
  <si>
    <t>850 DB50 5ft LINE DA</t>
  </si>
  <si>
    <t xml:space="preserve">830 DB80 5ft LINE </t>
  </si>
  <si>
    <t>830 DB80 5ft LINE DA</t>
  </si>
  <si>
    <t xml:space="preserve">840 DB80 5ft LINE </t>
  </si>
  <si>
    <t>840 DB80 5ft LINE DA</t>
  </si>
  <si>
    <t xml:space="preserve">850 DB80 5ft LINE </t>
  </si>
  <si>
    <t>850 DB80 5ft LINE DA</t>
  </si>
  <si>
    <t xml:space="preserve">5ft HO </t>
  </si>
  <si>
    <t>5ft HO DA</t>
  </si>
  <si>
    <t>5ft HE DA</t>
  </si>
  <si>
    <t xml:space="preserve">5ft HE </t>
  </si>
  <si>
    <t>5ft LO DA</t>
  </si>
  <si>
    <t>Product code</t>
  </si>
  <si>
    <t>Option2</t>
  </si>
  <si>
    <t>Option3</t>
  </si>
  <si>
    <t>Light output lm/m</t>
  </si>
  <si>
    <t>Pituus (mm)</t>
  </si>
  <si>
    <t>Pituus (m)</t>
  </si>
  <si>
    <t>lm/w</t>
  </si>
  <si>
    <t>Number of DALI addresses</t>
  </si>
  <si>
    <t>DALI osoitteet</t>
  </si>
  <si>
    <t>Note! choose the right color temperature and optics before choosing light output (Lm/m)</t>
  </si>
  <si>
    <t>L-Arvo</t>
  </si>
  <si>
    <t>L3 Optio1</t>
  </si>
  <si>
    <t>L3 Optio2</t>
  </si>
  <si>
    <t>L3 Optio3</t>
  </si>
  <si>
    <t>L3 Optio4</t>
  </si>
  <si>
    <t>MBCR1 Recessed bracket</t>
  </si>
  <si>
    <t>VT22200</t>
  </si>
  <si>
    <t xml:space="preserve">5ft LO </t>
  </si>
  <si>
    <r>
      <t>SNEP</t>
    </r>
    <r>
      <rPr>
        <b/>
        <vertAlign val="superscript"/>
        <sz val="16"/>
        <color theme="1"/>
        <rFont val="Calibri"/>
        <family val="2"/>
        <scheme val="minor"/>
      </rPr>
      <t>©</t>
    </r>
    <r>
      <rPr>
        <b/>
        <sz val="16"/>
        <color theme="1"/>
        <rFont val="Calibri"/>
        <family val="2"/>
        <scheme val="minor"/>
      </rPr>
      <t xml:space="preserve"> Mode CR - Design Tool</t>
    </r>
  </si>
  <si>
    <t>More Mode CR Product information can be found:</t>
  </si>
  <si>
    <t>www.snep.fi/fi/materiaalipankki</t>
  </si>
  <si>
    <t>If you have any questions please contact our local SNEP® sales team:</t>
  </si>
  <si>
    <t>Purso Lighting Systems</t>
  </si>
  <si>
    <t>tel. +358 3 3404111</t>
  </si>
  <si>
    <t>snep@purso.fi</t>
  </si>
  <si>
    <t>www.snep.fi</t>
  </si>
  <si>
    <t>Pendant</t>
  </si>
  <si>
    <t>MCR05W90</t>
  </si>
  <si>
    <t>MCR05W60</t>
  </si>
  <si>
    <t>MCR05N30</t>
  </si>
  <si>
    <t>MCR05W11</t>
  </si>
  <si>
    <t>MCR05A1</t>
  </si>
  <si>
    <t>MCR05A2</t>
  </si>
  <si>
    <t>MCR05S2</t>
  </si>
  <si>
    <t>MCR05M1</t>
  </si>
  <si>
    <t>MCR05DW50</t>
  </si>
  <si>
    <t>MCR05DW80</t>
  </si>
  <si>
    <t>MCR05DB50</t>
  </si>
  <si>
    <t>MCR05DB80</t>
  </si>
  <si>
    <t>MCR02W11 830</t>
  </si>
  <si>
    <t>MCR04W11 830</t>
  </si>
  <si>
    <t>MCR05W11 830</t>
  </si>
  <si>
    <t>MCR06W11 830</t>
  </si>
  <si>
    <t>MCR08W11 830</t>
  </si>
  <si>
    <t>MCR08W11 8301</t>
  </si>
  <si>
    <t>MCR08W11 8302</t>
  </si>
  <si>
    <t>MCR02W11 840</t>
  </si>
  <si>
    <t>MCR04W11 840</t>
  </si>
  <si>
    <t>MCR05W11 840</t>
  </si>
  <si>
    <t>MCR06W11 840</t>
  </si>
  <si>
    <t>MCR08W11 840</t>
  </si>
  <si>
    <t>MCR08W11 8401</t>
  </si>
  <si>
    <t>MCR08W11 8402</t>
  </si>
  <si>
    <t>MCR02W11 850</t>
  </si>
  <si>
    <t>MCR04W11 850</t>
  </si>
  <si>
    <t>MCR05W11 850</t>
  </si>
  <si>
    <t>MCR06W11 850</t>
  </si>
  <si>
    <t>MCR08W11 850</t>
  </si>
  <si>
    <t>MCR08W11 8501</t>
  </si>
  <si>
    <t>MCR08W11 8502</t>
  </si>
  <si>
    <t>MCR02W90 830</t>
  </si>
  <si>
    <t>MCR04W90 830</t>
  </si>
  <si>
    <t>MCR05W90 830</t>
  </si>
  <si>
    <t>MCR06W90 830</t>
  </si>
  <si>
    <t>MCR08W90 830</t>
  </si>
  <si>
    <t>MCR08W90 8301</t>
  </si>
  <si>
    <t>MCR08W90 8302</t>
  </si>
  <si>
    <t>MCR02W90 840</t>
  </si>
  <si>
    <t>MCR04W90 840</t>
  </si>
  <si>
    <t>MCR05W90 840</t>
  </si>
  <si>
    <t>MCR06W90 840</t>
  </si>
  <si>
    <t>MCR08W90 840</t>
  </si>
  <si>
    <t>MCR08W90 8401</t>
  </si>
  <si>
    <t>MCR08W90 8402</t>
  </si>
  <si>
    <t>MCR02W90 850</t>
  </si>
  <si>
    <t>MCR04W90 850</t>
  </si>
  <si>
    <t>MCR05W90 850</t>
  </si>
  <si>
    <t>MCR06W90 850</t>
  </si>
  <si>
    <t>MCR08W90 850</t>
  </si>
  <si>
    <t>MCR08W90 8501</t>
  </si>
  <si>
    <t>MCR08W90 8502</t>
  </si>
  <si>
    <t>MCR02W60 830</t>
  </si>
  <si>
    <t>MCR04W60 830</t>
  </si>
  <si>
    <t>MCR05W60 830</t>
  </si>
  <si>
    <t>MCR06W60 830</t>
  </si>
  <si>
    <t>MCR08W60 830</t>
  </si>
  <si>
    <t>MCR08W60 8301</t>
  </si>
  <si>
    <t>MCR08W60 8302</t>
  </si>
  <si>
    <t>MCR02W60 840</t>
  </si>
  <si>
    <t>MCR04W60 840</t>
  </si>
  <si>
    <t>MCR05W60 840</t>
  </si>
  <si>
    <t>MCR06W60 840</t>
  </si>
  <si>
    <t>MCR08W60 840</t>
  </si>
  <si>
    <t>MCR08W60 8401</t>
  </si>
  <si>
    <t>MCR08W60 8402</t>
  </si>
  <si>
    <t>MCR02W60 850</t>
  </si>
  <si>
    <t>MCR04W60 850</t>
  </si>
  <si>
    <t>MCR05W60 850</t>
  </si>
  <si>
    <t>MCR06W60 850</t>
  </si>
  <si>
    <t>MCR08W60 850</t>
  </si>
  <si>
    <t>MCR08W60 8501</t>
  </si>
  <si>
    <t>MCR08W60 8502</t>
  </si>
  <si>
    <t>MCR02N30 830</t>
  </si>
  <si>
    <t>MCR04N30 830</t>
  </si>
  <si>
    <t>MCR05N30 830</t>
  </si>
  <si>
    <t>MCR06N30 830</t>
  </si>
  <si>
    <t>MCR08N30 830</t>
  </si>
  <si>
    <t>MCR08N30 8301</t>
  </si>
  <si>
    <t>MCR08N30 8302</t>
  </si>
  <si>
    <t>MCR02N30 840</t>
  </si>
  <si>
    <t>MCR04N30 840</t>
  </si>
  <si>
    <t>MCR05N30 840</t>
  </si>
  <si>
    <t>MCR06N30 840</t>
  </si>
  <si>
    <t>MCR08N30 840</t>
  </si>
  <si>
    <t>MCR08N30 8401</t>
  </si>
  <si>
    <t>MCR08N30 8402</t>
  </si>
  <si>
    <t>MCR02N30 850</t>
  </si>
  <si>
    <t>MCR04N30 850</t>
  </si>
  <si>
    <t>MCR05N30 850</t>
  </si>
  <si>
    <t>MCR06N30 850</t>
  </si>
  <si>
    <t>MCR08N30 850</t>
  </si>
  <si>
    <t>MCR08N30 8501</t>
  </si>
  <si>
    <t>MCR08N30 8502</t>
  </si>
  <si>
    <t>MCR02A1 830</t>
  </si>
  <si>
    <t>MCR04A1 830</t>
  </si>
  <si>
    <t>MCR05A1 830</t>
  </si>
  <si>
    <t>MCR06A1 830</t>
  </si>
  <si>
    <t>MCR08A1 830</t>
  </si>
  <si>
    <t>MCR08A1 8301</t>
  </si>
  <si>
    <t>MCR08A1 8302</t>
  </si>
  <si>
    <t>MCR02A1 840</t>
  </si>
  <si>
    <t>MCR04A1 840</t>
  </si>
  <si>
    <t>MCR05A1 840</t>
  </si>
  <si>
    <t>MCR06A1 840</t>
  </si>
  <si>
    <t>MCR08A1 840</t>
  </si>
  <si>
    <t>MCR08A1 8401</t>
  </si>
  <si>
    <t>MCR08A1 8402</t>
  </si>
  <si>
    <t>MCR02A1 850</t>
  </si>
  <si>
    <t>MCR04A1 850</t>
  </si>
  <si>
    <t>MCR05A1 850</t>
  </si>
  <si>
    <t>MCR06A1 850</t>
  </si>
  <si>
    <t>MCR08A1 850</t>
  </si>
  <si>
    <t>MCR08A1 8501</t>
  </si>
  <si>
    <t>MCR08A1 8502</t>
  </si>
  <si>
    <t>MCR02A2 830</t>
  </si>
  <si>
    <t>MCR04A2 830</t>
  </si>
  <si>
    <t>MCR05A2 830</t>
  </si>
  <si>
    <t>MCR06A2 830</t>
  </si>
  <si>
    <t>MCR08A2 830</t>
  </si>
  <si>
    <t>MCR08A2 8301</t>
  </si>
  <si>
    <t>MCR08A2 8302</t>
  </si>
  <si>
    <t>MCR02A2 840</t>
  </si>
  <si>
    <t>MCR04A2 840</t>
  </si>
  <si>
    <t>MCR05A2 840</t>
  </si>
  <si>
    <t>MCR06A2 840</t>
  </si>
  <si>
    <t>MCR08A2 840</t>
  </si>
  <si>
    <t>MCR08A2 8401</t>
  </si>
  <si>
    <t>MCR08A2 8402</t>
  </si>
  <si>
    <t>MCR02A2 850</t>
  </si>
  <si>
    <t>MCR04A2 850</t>
  </si>
  <si>
    <t>MCR05A2 850</t>
  </si>
  <si>
    <t>MCR06A2 850</t>
  </si>
  <si>
    <t>MCR08A2 850</t>
  </si>
  <si>
    <t>MCR02S2 830</t>
  </si>
  <si>
    <t>MCR04S2 830</t>
  </si>
  <si>
    <t>MCR05S2 830</t>
  </si>
  <si>
    <t>MCR06S2 830</t>
  </si>
  <si>
    <t>MCR08S2 830</t>
  </si>
  <si>
    <t>MCR10S2 830</t>
  </si>
  <si>
    <t>MCR02S2 840</t>
  </si>
  <si>
    <t>MCR04S2 840</t>
  </si>
  <si>
    <t>MCR05S2 840</t>
  </si>
  <si>
    <t>MCR06S2 840</t>
  </si>
  <si>
    <t>MCR08S2 840</t>
  </si>
  <si>
    <t>MCR10S2 840</t>
  </si>
  <si>
    <t>MCR02S2 850</t>
  </si>
  <si>
    <t>MCR04S2 850</t>
  </si>
  <si>
    <t>MCR05S2 850</t>
  </si>
  <si>
    <t>MCR06S2 850</t>
  </si>
  <si>
    <t>MCR08S2 850</t>
  </si>
  <si>
    <t>MCR10S2 850</t>
  </si>
  <si>
    <t>MCR02M1 830</t>
  </si>
  <si>
    <t>MCR04M1 830</t>
  </si>
  <si>
    <t>MCR05M1 830</t>
  </si>
  <si>
    <t>MCR06M1 830</t>
  </si>
  <si>
    <t>MCR08M1 830</t>
  </si>
  <si>
    <t>MCR10M1 830</t>
  </si>
  <si>
    <t>MCR02M1 840</t>
  </si>
  <si>
    <t>MCR04M1 840</t>
  </si>
  <si>
    <t>MCR05M1 840</t>
  </si>
  <si>
    <t>MCR06M1 840</t>
  </si>
  <si>
    <t>MCR08M1 840</t>
  </si>
  <si>
    <t>MCR10M1 840</t>
  </si>
  <si>
    <t>MCR02M1 850</t>
  </si>
  <si>
    <t>MCR04M1 850</t>
  </si>
  <si>
    <t>MCR05M1 850</t>
  </si>
  <si>
    <t>MCR06M1 850</t>
  </si>
  <si>
    <t>MCR08M1 850</t>
  </si>
  <si>
    <t>MCR10M1 850</t>
  </si>
  <si>
    <t>MCR02DW80 830</t>
  </si>
  <si>
    <t>MCR04DW80 830</t>
  </si>
  <si>
    <t>MCR05DW80 830</t>
  </si>
  <si>
    <t>MCR02DW50 830</t>
  </si>
  <si>
    <t>MCR04DW50 830</t>
  </si>
  <si>
    <t>MCR05DW50 830</t>
  </si>
  <si>
    <t>MCR02DB80 830</t>
  </si>
  <si>
    <t>MCR04DB80 830</t>
  </si>
  <si>
    <t>MCR05DB80 830</t>
  </si>
  <si>
    <t>MCR02DB50 830</t>
  </si>
  <si>
    <t>MCR04DB50 830</t>
  </si>
  <si>
    <t>MCR05DB50 830</t>
  </si>
  <si>
    <t>MCR02DW80 840</t>
  </si>
  <si>
    <t>MCR04DW80 840</t>
  </si>
  <si>
    <t>MCR05DW80 840</t>
  </si>
  <si>
    <t>MCR02DW50 840</t>
  </si>
  <si>
    <t>MCR04DW50 840</t>
  </si>
  <si>
    <t>MCR05DW50 840</t>
  </si>
  <si>
    <t>MCR02DB80 840</t>
  </si>
  <si>
    <t>MCR04DB80 840</t>
  </si>
  <si>
    <t>MCR05DB80 840</t>
  </si>
  <si>
    <t>MCR02DB50 840</t>
  </si>
  <si>
    <t>MCR04DB50 840</t>
  </si>
  <si>
    <t>MCR05DB50 840</t>
  </si>
  <si>
    <t>MCR02DW80 850</t>
  </si>
  <si>
    <t>MCR04DW80 850</t>
  </si>
  <si>
    <t>MCR05DW80 850</t>
  </si>
  <si>
    <t>MCR02DW50 850</t>
  </si>
  <si>
    <t>MCR04DW50 850</t>
  </si>
  <si>
    <t>MCR05DW50 850</t>
  </si>
  <si>
    <t>MCR02DB80 850</t>
  </si>
  <si>
    <t>MCR04DB80 850</t>
  </si>
  <si>
    <t>MCR05DB80 850</t>
  </si>
  <si>
    <t>MCR02DB50 850</t>
  </si>
  <si>
    <t>MCR04DB50 850</t>
  </si>
  <si>
    <t>MCR05DB50 850</t>
  </si>
  <si>
    <t>850HE 28W 5ft DA</t>
  </si>
  <si>
    <t>Project name</t>
  </si>
  <si>
    <t>L1</t>
  </si>
  <si>
    <t>Target Lenght (mm)</t>
  </si>
  <si>
    <t>Requesting a quotation:</t>
  </si>
  <si>
    <t>Fill in project name choose properties and select the best options for your project</t>
  </si>
  <si>
    <t>Save the "Mode CR Desing Tool.xlsx" file to a new file and send it with additional</t>
  </si>
  <si>
    <t>information to snep@purso.fi</t>
  </si>
  <si>
    <t>Select the best option</t>
  </si>
  <si>
    <t>Tuotekoodin muodostus, Lisää ominaisuuksia, ohjeet yms.</t>
  </si>
  <si>
    <t>Minimum L1&amp;L2=1420mm L2 =2880mm</t>
  </si>
  <si>
    <t>FCRR05005</t>
  </si>
  <si>
    <t>FCRR05006</t>
  </si>
  <si>
    <t>FCRR05008</t>
  </si>
  <si>
    <t>FCRR05010</t>
  </si>
  <si>
    <t>FCRR05011</t>
  </si>
  <si>
    <t>FCRR05012</t>
  </si>
  <si>
    <t>FCRR05013</t>
  </si>
  <si>
    <t>FCRR05014</t>
  </si>
  <si>
    <t>Eku</t>
  </si>
  <si>
    <t>Valoviivan kokonais koodia muutettu + bugi korjattu+ Hinnottelua muutettu</t>
  </si>
  <si>
    <t>Valittu</t>
  </si>
  <si>
    <t>L1 mitat</t>
  </si>
  <si>
    <t>L2 Mitat</t>
  </si>
  <si>
    <t>L3 Mitat</t>
  </si>
  <si>
    <t>Pcs.</t>
  </si>
  <si>
    <t xml:space="preserve">Note! This is a tool that is intended to help the design of MODE CR light lines. The end result must always be checked. </t>
  </si>
  <si>
    <t>the product consists the following components</t>
  </si>
  <si>
    <t>Pinta-asennus</t>
  </si>
  <si>
    <t>Mode CRS 05 LO/HE</t>
  </si>
  <si>
    <t>€/m</t>
  </si>
  <si>
    <t>Mode CRS 05 HO</t>
  </si>
  <si>
    <t>Mode CRS 05 LO/HE DALI</t>
  </si>
  <si>
    <t>Mode CRS 05 HO DALI</t>
  </si>
  <si>
    <t xml:space="preserve">Mode CRS Custom </t>
  </si>
  <si>
    <t>€/kpl</t>
  </si>
  <si>
    <t>Uppo-/Riippuasennus</t>
  </si>
  <si>
    <t>Mode CRR/CRP 05 LO/HE</t>
  </si>
  <si>
    <t>Mode CRR/CRP 05 HO</t>
  </si>
  <si>
    <t>Mode CRR/CRP 05 LO/HE DALI</t>
  </si>
  <si>
    <t>Mode CRR/CRP 05 HO DALI</t>
  </si>
  <si>
    <t xml:space="preserve">Mode CRR/CRP Custom </t>
  </si>
  <si>
    <t>Hinnoittelu</t>
  </si>
  <si>
    <t>Price /pcs.</t>
  </si>
  <si>
    <t>Total</t>
  </si>
  <si>
    <t>psc.</t>
  </si>
  <si>
    <t>Lenght L1</t>
  </si>
  <si>
    <t xml:space="preserve">Mounting </t>
  </si>
  <si>
    <t>CCT</t>
  </si>
  <si>
    <t>Power (W)</t>
  </si>
  <si>
    <t>Electrical con</t>
  </si>
  <si>
    <t>Valittu optio</t>
  </si>
  <si>
    <t>Datasheet tarjous sivu</t>
  </si>
  <si>
    <t>Mode CR Design Tool v.1.9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</si>
</sst>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€&quot;;\-#,##0\ &quot;€&quot;"/>
    <numFmt numFmtId="44" formatCode="_-* #,##0.00\ &quot;€&quot;_-;\-* #,##0.00\ &quot;€&quot;_-;_-* &quot;-&quot;??\ &quot;€&quot;_-;_-@_-"/>
    <numFmt numFmtId="164" formatCode="#,##0.00\ &quot;€&quot;"/>
    <numFmt numFmtId="165" formatCode="#,##0.0\ &quot;€&quot;"/>
    <numFmt numFmtId="166" formatCode="#,##0\ &quot;€&quot;"/>
    <numFmt numFmtId="167" formatCode="0.00_ "/>
    <numFmt numFmtId="168" formatCode="0_ 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0000"/>
      <name val="맑은 고딕"/>
      <family val="3"/>
      <charset val="129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u/>
      <sz val="12"/>
      <color theme="1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B2B2B2"/>
      </left>
      <right style="thin">
        <color rgb="FFB2B2B2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6" applyNumberFormat="0" applyAlignment="0" applyProtection="0"/>
    <xf numFmtId="0" fontId="1" fillId="12" borderId="7" applyNumberFormat="0" applyFont="0" applyAlignment="0" applyProtection="0"/>
    <xf numFmtId="0" fontId="17" fillId="0" borderId="0" applyNumberFormat="0" applyFill="0" applyBorder="0" applyAlignment="0" applyProtection="0"/>
  </cellStyleXfs>
  <cellXfs count="232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 wrapText="1"/>
    </xf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0" borderId="0" xfId="0" applyFill="1"/>
    <xf numFmtId="0" fontId="5" fillId="0" borderId="0" xfId="0" applyFont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0" xfId="0" applyFill="1" applyAlignment="1">
      <alignment horizontal="right"/>
    </xf>
    <xf numFmtId="0" fontId="2" fillId="3" borderId="0" xfId="0" applyFont="1" applyFill="1" applyAlignment="1">
      <alignment horizontal="left"/>
    </xf>
    <xf numFmtId="0" fontId="0" fillId="2" borderId="4" xfId="0" applyFill="1" applyBorder="1" applyAlignment="1">
      <alignment horizontal="right"/>
    </xf>
    <xf numFmtId="0" fontId="2" fillId="4" borderId="2" xfId="0" applyFont="1" applyFill="1" applyBorder="1"/>
    <xf numFmtId="0" fontId="0" fillId="4" borderId="0" xfId="0" applyFill="1"/>
    <xf numFmtId="0" fontId="2" fillId="4" borderId="2" xfId="0" applyFont="1" applyFill="1" applyBorder="1" applyAlignment="1">
      <alignment horizontal="left"/>
    </xf>
    <xf numFmtId="0" fontId="0" fillId="4" borderId="0" xfId="0" applyFill="1" applyAlignment="1">
      <alignment horizontal="center"/>
    </xf>
    <xf numFmtId="0" fontId="0" fillId="2" borderId="0" xfId="0" applyFill="1" applyBorder="1" applyAlignment="1">
      <alignment horizontal="right"/>
    </xf>
    <xf numFmtId="0" fontId="0" fillId="2" borderId="0" xfId="0" applyFill="1" applyBorder="1" applyAlignment="1">
      <alignment horizontal="left"/>
    </xf>
    <xf numFmtId="0" fontId="0" fillId="4" borderId="0" xfId="0" applyFill="1" applyAlignment="1"/>
    <xf numFmtId="165" fontId="0" fillId="2" borderId="1" xfId="0" applyNumberFormat="1" applyFill="1" applyBorder="1"/>
    <xf numFmtId="0" fontId="2" fillId="2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2" fillId="0" borderId="0" xfId="0" applyFont="1" applyFill="1" applyAlignment="1">
      <alignment horizontal="left"/>
    </xf>
    <xf numFmtId="165" fontId="0" fillId="2" borderId="1" xfId="0" applyNumberFormat="1" applyFill="1" applyBorder="1" applyAlignment="1">
      <alignment horizontal="center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0" fontId="0" fillId="2" borderId="5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5" borderId="0" xfId="0" applyFont="1" applyFill="1"/>
    <xf numFmtId="0" fontId="2" fillId="6" borderId="0" xfId="0" applyFont="1" applyFill="1"/>
    <xf numFmtId="0" fontId="7" fillId="7" borderId="0" xfId="0" applyFont="1" applyFill="1" applyBorder="1"/>
    <xf numFmtId="166" fontId="2" fillId="2" borderId="0" xfId="0" applyNumberFormat="1" applyFont="1" applyFill="1" applyBorder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0" fillId="0" borderId="0" xfId="0" applyFont="1"/>
    <xf numFmtId="0" fontId="0" fillId="0" borderId="0" xfId="0" applyAlignment="1"/>
    <xf numFmtId="0" fontId="0" fillId="2" borderId="0" xfId="0" applyFill="1" applyProtection="1">
      <protection locked="0"/>
    </xf>
    <xf numFmtId="0" fontId="2" fillId="3" borderId="0" xfId="0" applyFont="1" applyFill="1" applyProtection="1">
      <protection locked="0"/>
    </xf>
    <xf numFmtId="0" fontId="2" fillId="3" borderId="0" xfId="0" applyFont="1" applyFill="1" applyAlignment="1" applyProtection="1">
      <alignment horizontal="left"/>
      <protection locked="0"/>
    </xf>
    <xf numFmtId="0" fontId="2" fillId="3" borderId="4" xfId="0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14" fontId="0" fillId="0" borderId="0" xfId="0" applyNumberFormat="1"/>
    <xf numFmtId="0" fontId="6" fillId="0" borderId="0" xfId="0" applyFont="1"/>
    <xf numFmtId="0" fontId="9" fillId="2" borderId="1" xfId="0" applyFont="1" applyFill="1" applyBorder="1"/>
    <xf numFmtId="5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0" fontId="10" fillId="0" borderId="0" xfId="0" applyFont="1" applyAlignment="1">
      <alignment horizontal="left" vertical="center" readingOrder="1"/>
    </xf>
    <xf numFmtId="0" fontId="8" fillId="2" borderId="1" xfId="0" applyFont="1" applyFill="1" applyBorder="1" applyAlignment="1">
      <alignment horizontal="left"/>
    </xf>
    <xf numFmtId="0" fontId="0" fillId="0" borderId="0" xfId="0" applyAlignment="1">
      <alignment vertical="center"/>
    </xf>
    <xf numFmtId="1" fontId="4" fillId="0" borderId="0" xfId="0" applyNumberFormat="1" applyFont="1"/>
    <xf numFmtId="0" fontId="13" fillId="10" borderId="0" xfId="5"/>
    <xf numFmtId="0" fontId="14" fillId="11" borderId="6" xfId="6"/>
    <xf numFmtId="0" fontId="0" fillId="0" borderId="0" xfId="0" applyAlignment="1">
      <alignment horizontal="right" vertical="top"/>
    </xf>
    <xf numFmtId="0" fontId="13" fillId="10" borderId="8" xfId="5" applyBorder="1" applyAlignment="1">
      <alignment horizontal="center" textRotation="45"/>
    </xf>
    <xf numFmtId="0" fontId="14" fillId="11" borderId="6" xfId="6" applyAlignment="1">
      <alignment horizontal="center"/>
    </xf>
    <xf numFmtId="0" fontId="0" fillId="0" borderId="0" xfId="0" applyAlignment="1">
      <alignment textRotation="45"/>
    </xf>
    <xf numFmtId="0" fontId="14" fillId="11" borderId="6" xfId="6" applyAlignment="1">
      <alignment textRotation="45"/>
    </xf>
    <xf numFmtId="0" fontId="0" fillId="0" borderId="0" xfId="0" applyAlignment="1">
      <alignment horizontal="right" vertical="top" textRotation="45"/>
    </xf>
    <xf numFmtId="0" fontId="4" fillId="8" borderId="0" xfId="3" applyFont="1"/>
    <xf numFmtId="1" fontId="4" fillId="12" borderId="7" xfId="7" applyNumberFormat="1" applyFont="1"/>
    <xf numFmtId="1" fontId="4" fillId="12" borderId="7" xfId="7" applyNumberFormat="1" applyFont="1" applyAlignment="1">
      <alignment horizontal="center"/>
    </xf>
    <xf numFmtId="0" fontId="4" fillId="12" borderId="7" xfId="7" applyFont="1" applyAlignment="1">
      <alignment horizontal="center"/>
    </xf>
    <xf numFmtId="0" fontId="4" fillId="12" borderId="7" xfId="7" applyFont="1"/>
    <xf numFmtId="0" fontId="4" fillId="9" borderId="9" xfId="4" applyFont="1" applyBorder="1"/>
    <xf numFmtId="0" fontId="4" fillId="9" borderId="6" xfId="4" applyFont="1" applyBorder="1" applyAlignment="1">
      <alignment horizontal="center"/>
    </xf>
    <xf numFmtId="0" fontId="4" fillId="9" borderId="6" xfId="4" applyFont="1" applyBorder="1" applyAlignment="1">
      <alignment horizontal="right"/>
    </xf>
    <xf numFmtId="0" fontId="13" fillId="10" borderId="6" xfId="5" applyBorder="1" applyAlignment="1">
      <alignment horizontal="right"/>
    </xf>
    <xf numFmtId="9" fontId="14" fillId="11" borderId="6" xfId="6" applyNumberFormat="1" applyAlignment="1">
      <alignment horizontal="right"/>
    </xf>
    <xf numFmtId="0" fontId="14" fillId="11" borderId="6" xfId="6" applyAlignment="1">
      <alignment horizontal="right"/>
    </xf>
    <xf numFmtId="0" fontId="4" fillId="0" borderId="10" xfId="0" applyFont="1" applyBorder="1" applyAlignment="1">
      <alignment horizontal="center"/>
    </xf>
    <xf numFmtId="167" fontId="15" fillId="13" borderId="11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6" xfId="6" applyNumberFormat="1"/>
    <xf numFmtId="1" fontId="14" fillId="11" borderId="6" xfId="6" applyNumberFormat="1"/>
    <xf numFmtId="168" fontId="15" fillId="13" borderId="1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7" applyFont="1" applyFill="1" applyBorder="1" applyAlignment="1">
      <alignment horizontal="center"/>
    </xf>
    <xf numFmtId="167" fontId="15" fillId="13" borderId="13" xfId="0" applyNumberFormat="1" applyFont="1" applyFill="1" applyBorder="1" applyAlignment="1" applyProtection="1">
      <alignment horizontal="center" vertical="center" wrapText="1"/>
      <protection hidden="1"/>
    </xf>
    <xf numFmtId="168" fontId="15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4" applyFont="1" applyFill="1" applyBorder="1" applyAlignment="1">
      <alignment horizontal="center"/>
    </xf>
    <xf numFmtId="168" fontId="15" fillId="13" borderId="15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6" xfId="2" applyFont="1" applyFill="1" applyBorder="1" applyAlignment="1">
      <alignment horizontal="right"/>
    </xf>
    <xf numFmtId="0" fontId="0" fillId="14" borderId="0" xfId="0" applyFill="1"/>
    <xf numFmtId="0" fontId="4" fillId="14" borderId="0" xfId="0" applyFont="1" applyFill="1"/>
    <xf numFmtId="1" fontId="4" fillId="14" borderId="0" xfId="0" applyNumberFormat="1" applyFont="1" applyFill="1"/>
    <xf numFmtId="0" fontId="4" fillId="14" borderId="9" xfId="0" applyFont="1" applyFill="1" applyBorder="1"/>
    <xf numFmtId="0" fontId="4" fillId="14" borderId="6" xfId="0" applyFont="1" applyFill="1" applyBorder="1" applyAlignment="1">
      <alignment horizontal="center"/>
    </xf>
    <xf numFmtId="0" fontId="4" fillId="14" borderId="6" xfId="0" applyFont="1" applyFill="1" applyBorder="1"/>
    <xf numFmtId="0" fontId="13" fillId="14" borderId="6" xfId="5" applyFill="1" applyBorder="1" applyAlignment="1">
      <alignment horizontal="right"/>
    </xf>
    <xf numFmtId="0" fontId="14" fillId="14" borderId="6" xfId="6" applyFill="1" applyAlignment="1">
      <alignment horizontal="right"/>
    </xf>
    <xf numFmtId="0" fontId="14" fillId="14" borderId="6" xfId="6" applyFill="1"/>
    <xf numFmtId="0" fontId="0" fillId="14" borderId="0" xfId="0" applyFill="1" applyAlignment="1">
      <alignment horizontal="right" vertical="top"/>
    </xf>
    <xf numFmtId="0" fontId="4" fillId="0" borderId="9" xfId="0" applyFont="1" applyBorder="1"/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168" fontId="15" fillId="13" borderId="0" xfId="0" applyNumberFormat="1" applyFont="1" applyFill="1" applyAlignment="1" applyProtection="1">
      <alignment horizontal="center" vertical="center" wrapText="1"/>
      <protection hidden="1"/>
    </xf>
    <xf numFmtId="0" fontId="4" fillId="8" borderId="0" xfId="3" applyFont="1" applyAlignment="1">
      <alignment horizontal="left"/>
    </xf>
    <xf numFmtId="1" fontId="4" fillId="12" borderId="7" xfId="7" applyNumberFormat="1" applyFont="1" applyAlignment="1">
      <alignment horizontal="right"/>
    </xf>
    <xf numFmtId="49" fontId="4" fillId="12" borderId="7" xfId="7" applyNumberFormat="1" applyFont="1" applyAlignment="1">
      <alignment horizontal="center"/>
    </xf>
    <xf numFmtId="1" fontId="0" fillId="0" borderId="0" xfId="0" applyNumberFormat="1"/>
    <xf numFmtId="0" fontId="16" fillId="0" borderId="0" xfId="0" applyFont="1" applyAlignment="1">
      <alignment horizontal="right" vertical="top"/>
    </xf>
    <xf numFmtId="0" fontId="16" fillId="0" borderId="0" xfId="7" applyFont="1" applyFill="1" applyBorder="1" applyAlignment="1">
      <alignment horizontal="right" vertical="top"/>
    </xf>
    <xf numFmtId="0" fontId="4" fillId="0" borderId="0" xfId="4" applyFont="1" applyFill="1" applyAlignment="1">
      <alignment horizontal="right" vertical="top"/>
    </xf>
    <xf numFmtId="0" fontId="4" fillId="9" borderId="16" xfId="4" applyFont="1" applyBorder="1" applyAlignment="1">
      <alignment horizontal="right"/>
    </xf>
    <xf numFmtId="0" fontId="16" fillId="0" borderId="17" xfId="7" applyFont="1" applyFill="1" applyBorder="1" applyAlignment="1">
      <alignment horizontal="center"/>
    </xf>
    <xf numFmtId="0" fontId="16" fillId="0" borderId="7" xfId="7" applyFont="1" applyFill="1" applyAlignment="1">
      <alignment horizontal="center"/>
    </xf>
    <xf numFmtId="1" fontId="16" fillId="0" borderId="10" xfId="7" applyNumberFormat="1" applyFont="1" applyFill="1" applyBorder="1" applyAlignment="1">
      <alignment horizontal="center"/>
    </xf>
    <xf numFmtId="1" fontId="16" fillId="0" borderId="0" xfId="7" applyNumberFormat="1" applyFont="1" applyFill="1" applyBorder="1" applyAlignment="1">
      <alignment horizontal="center"/>
    </xf>
    <xf numFmtId="0" fontId="16" fillId="0" borderId="18" xfId="7" applyFont="1" applyFill="1" applyBorder="1" applyAlignment="1">
      <alignment horizontal="center"/>
    </xf>
    <xf numFmtId="1" fontId="4" fillId="0" borderId="0" xfId="7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4" fillId="11" borderId="16" xfId="6" applyBorder="1"/>
    <xf numFmtId="0" fontId="4" fillId="12" borderId="19" xfId="7" applyFont="1" applyBorder="1"/>
    <xf numFmtId="0" fontId="4" fillId="12" borderId="0" xfId="7" applyFont="1" applyBorder="1"/>
    <xf numFmtId="0" fontId="4" fillId="9" borderId="16" xfId="4" applyFont="1" applyBorder="1" applyAlignment="1">
      <alignment horizontal="center"/>
    </xf>
    <xf numFmtId="0" fontId="4" fillId="0" borderId="0" xfId="3" applyFont="1" applyFill="1" applyAlignment="1">
      <alignment horizontal="left"/>
    </xf>
    <xf numFmtId="1" fontId="4" fillId="0" borderId="7" xfId="7" applyNumberFormat="1" applyFont="1" applyFill="1"/>
    <xf numFmtId="0" fontId="4" fillId="0" borderId="7" xfId="7" applyFont="1" applyFill="1" applyAlignment="1">
      <alignment horizontal="center"/>
    </xf>
    <xf numFmtId="1" fontId="4" fillId="0" borderId="7" xfId="7" applyNumberFormat="1" applyFont="1" applyFill="1" applyAlignment="1">
      <alignment horizontal="center"/>
    </xf>
    <xf numFmtId="0" fontId="4" fillId="0" borderId="7" xfId="7" applyFont="1" applyFill="1"/>
    <xf numFmtId="0" fontId="4" fillId="0" borderId="9" xfId="4" applyFont="1" applyFill="1" applyBorder="1"/>
    <xf numFmtId="0" fontId="4" fillId="0" borderId="16" xfId="4" applyFont="1" applyFill="1" applyBorder="1" applyAlignment="1">
      <alignment horizontal="center"/>
    </xf>
    <xf numFmtId="0" fontId="4" fillId="0" borderId="16" xfId="4" applyFont="1" applyFill="1" applyBorder="1" applyAlignment="1">
      <alignment horizontal="right"/>
    </xf>
    <xf numFmtId="0" fontId="13" fillId="0" borderId="6" xfId="5" applyFill="1" applyBorder="1" applyAlignment="1">
      <alignment horizontal="right"/>
    </xf>
    <xf numFmtId="0" fontId="14" fillId="0" borderId="6" xfId="6" applyFill="1" applyAlignment="1">
      <alignment horizontal="right"/>
    </xf>
    <xf numFmtId="0" fontId="14" fillId="0" borderId="6" xfId="6" applyFill="1"/>
    <xf numFmtId="0" fontId="13" fillId="14" borderId="0" xfId="5" applyFill="1"/>
    <xf numFmtId="168" fontId="15" fillId="13" borderId="20" xfId="0" applyNumberFormat="1" applyFont="1" applyFill="1" applyBorder="1" applyAlignment="1" applyProtection="1">
      <alignment horizontal="center" vertical="center" wrapText="1"/>
      <protection hidden="1"/>
    </xf>
    <xf numFmtId="0" fontId="9" fillId="4" borderId="0" xfId="0" applyFont="1" applyFill="1"/>
    <xf numFmtId="0" fontId="2" fillId="6" borderId="0" xfId="0" applyFont="1" applyFill="1" applyBorder="1" applyAlignment="1">
      <alignment horizontal="center"/>
    </xf>
    <xf numFmtId="0" fontId="2" fillId="4" borderId="0" xfId="0" applyFont="1" applyFill="1"/>
    <xf numFmtId="0" fontId="18" fillId="2" borderId="0" xfId="0" applyFont="1" applyFill="1"/>
    <xf numFmtId="0" fontId="19" fillId="2" borderId="0" xfId="0" applyFont="1" applyFill="1"/>
    <xf numFmtId="0" fontId="21" fillId="2" borderId="0" xfId="0" applyFont="1" applyFill="1"/>
    <xf numFmtId="0" fontId="22" fillId="2" borderId="0" xfId="8" applyFont="1" applyFill="1"/>
    <xf numFmtId="0" fontId="23" fillId="2" borderId="0" xfId="0" applyFont="1" applyFill="1"/>
    <xf numFmtId="0" fontId="24" fillId="2" borderId="0" xfId="0" applyFont="1" applyFill="1"/>
    <xf numFmtId="0" fontId="25" fillId="2" borderId="0" xfId="8" applyFont="1" applyFill="1"/>
    <xf numFmtId="0" fontId="0" fillId="2" borderId="4" xfId="0" applyFill="1" applyBorder="1" applyAlignment="1">
      <alignment horizontal="center"/>
    </xf>
    <xf numFmtId="0" fontId="2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vertical="center" wrapText="1"/>
    </xf>
    <xf numFmtId="0" fontId="2" fillId="0" borderId="4" xfId="0" applyFont="1" applyBorder="1"/>
    <xf numFmtId="0" fontId="26" fillId="0" borderId="0" xfId="0" applyFont="1" applyBorder="1"/>
    <xf numFmtId="0" fontId="2" fillId="2" borderId="0" xfId="0" applyFont="1" applyFill="1" applyBorder="1"/>
    <xf numFmtId="0" fontId="2" fillId="0" borderId="0" xfId="0" applyFont="1" applyBorder="1"/>
    <xf numFmtId="0" fontId="0" fillId="0" borderId="1" xfId="0" applyBorder="1"/>
    <xf numFmtId="0" fontId="0" fillId="2" borderId="21" xfId="0" applyFill="1" applyBorder="1"/>
    <xf numFmtId="0" fontId="0" fillId="2" borderId="4" xfId="0" applyFill="1" applyBorder="1"/>
    <xf numFmtId="0" fontId="0" fillId="0" borderId="0" xfId="0" applyNumberFormat="1" applyAlignment="1">
      <alignment horizontal="center"/>
    </xf>
    <xf numFmtId="0" fontId="28" fillId="2" borderId="0" xfId="0" applyFont="1" applyFill="1" applyBorder="1"/>
    <xf numFmtId="0" fontId="27" fillId="2" borderId="0" xfId="0" applyFont="1" applyFill="1" applyBorder="1" applyAlignment="1">
      <alignment horizontal="left"/>
    </xf>
    <xf numFmtId="0" fontId="30" fillId="2" borderId="0" xfId="0" applyFont="1" applyFill="1"/>
    <xf numFmtId="0" fontId="29" fillId="2" borderId="0" xfId="0" applyFont="1" applyFill="1"/>
    <xf numFmtId="14" fontId="27" fillId="2" borderId="0" xfId="0" applyNumberFormat="1" applyFont="1" applyFill="1" applyBorder="1" applyAlignment="1">
      <alignment horizontal="right"/>
    </xf>
    <xf numFmtId="0" fontId="8" fillId="2" borderId="0" xfId="0" applyFont="1" applyFill="1"/>
    <xf numFmtId="14" fontId="0" fillId="2" borderId="0" xfId="0" applyNumberFormat="1" applyFill="1"/>
    <xf numFmtId="0" fontId="32" fillId="2" borderId="0" xfId="0" applyFont="1" applyFill="1"/>
    <xf numFmtId="0" fontId="0" fillId="2" borderId="22" xfId="0" applyFill="1" applyBorder="1"/>
    <xf numFmtId="0" fontId="0" fillId="2" borderId="22" xfId="0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30" fillId="2" borderId="1" xfId="0" applyFont="1" applyFill="1" applyBorder="1"/>
    <xf numFmtId="0" fontId="30" fillId="2" borderId="1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164" fontId="29" fillId="2" borderId="0" xfId="0" applyNumberFormat="1" applyFont="1" applyFill="1" applyAlignment="1">
      <alignment horizontal="center"/>
    </xf>
    <xf numFmtId="0" fontId="30" fillId="2" borderId="0" xfId="0" applyFont="1" applyFill="1" applyBorder="1"/>
    <xf numFmtId="0" fontId="30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164" fontId="29" fillId="2" borderId="0" xfId="0" applyNumberFormat="1" applyFont="1" applyFill="1"/>
    <xf numFmtId="0" fontId="34" fillId="2" borderId="0" xfId="0" applyFont="1" applyFill="1"/>
    <xf numFmtId="0" fontId="35" fillId="0" borderId="0" xfId="0" applyFont="1" applyAlignment="1">
      <alignment horizontal="left" vertical="center" readingOrder="1"/>
    </xf>
    <xf numFmtId="0" fontId="34" fillId="2" borderId="1" xfId="0" applyFont="1" applyFill="1" applyBorder="1"/>
    <xf numFmtId="0" fontId="9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9" fillId="2" borderId="0" xfId="0" applyFont="1" applyFill="1" applyBorder="1" applyAlignment="1"/>
    <xf numFmtId="0" fontId="0" fillId="2" borderId="2" xfId="0" applyFill="1" applyBorder="1" applyAlignment="1">
      <alignment horizontal="left"/>
    </xf>
    <xf numFmtId="0" fontId="0" fillId="4" borderId="22" xfId="0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0" fillId="2" borderId="0" xfId="0" applyFill="1" applyBorder="1" applyProtection="1"/>
    <xf numFmtId="0" fontId="31" fillId="2" borderId="0" xfId="0" applyFont="1" applyFill="1" applyBorder="1" applyAlignment="1" applyProtection="1">
      <alignment horizontal="center"/>
    </xf>
    <xf numFmtId="0" fontId="28" fillId="2" borderId="0" xfId="0" applyFont="1" applyFill="1" applyBorder="1" applyProtection="1"/>
    <xf numFmtId="0" fontId="27" fillId="2" borderId="0" xfId="0" applyFont="1" applyFill="1" applyBorder="1" applyAlignment="1" applyProtection="1">
      <alignment horizontal="left"/>
    </xf>
    <xf numFmtId="14" fontId="27" fillId="2" borderId="0" xfId="0" applyNumberFormat="1" applyFont="1" applyFill="1" applyBorder="1" applyAlignment="1" applyProtection="1">
      <alignment horizontal="right"/>
    </xf>
    <xf numFmtId="0" fontId="2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9" fillId="2" borderId="0" xfId="0" applyFont="1" applyFill="1" applyProtection="1"/>
    <xf numFmtId="0" fontId="18" fillId="2" borderId="0" xfId="0" applyFont="1" applyFill="1" applyProtection="1"/>
    <xf numFmtId="0" fontId="2" fillId="2" borderId="1" xfId="0" applyFont="1" applyFill="1" applyBorder="1" applyProtection="1"/>
    <xf numFmtId="0" fontId="9" fillId="2" borderId="1" xfId="0" applyFont="1" applyFill="1" applyBorder="1" applyAlignment="1" applyProtection="1">
      <alignment horizontal="center"/>
    </xf>
    <xf numFmtId="0" fontId="9" fillId="2" borderId="1" xfId="0" applyFont="1" applyFill="1" applyBorder="1" applyProtection="1"/>
    <xf numFmtId="0" fontId="27" fillId="2" borderId="0" xfId="0" applyFont="1" applyFill="1" applyAlignment="1" applyProtection="1">
      <alignment horizontal="center"/>
    </xf>
    <xf numFmtId="164" fontId="27" fillId="2" borderId="0" xfId="0" applyNumberFormat="1" applyFont="1" applyFill="1" applyAlignment="1" applyProtection="1">
      <alignment horizontal="center"/>
    </xf>
    <xf numFmtId="164" fontId="27" fillId="2" borderId="0" xfId="0" applyNumberFormat="1" applyFont="1" applyFill="1" applyProtection="1"/>
    <xf numFmtId="0" fontId="33" fillId="2" borderId="0" xfId="0" applyFont="1" applyFill="1" applyProtection="1"/>
    <xf numFmtId="0" fontId="30" fillId="2" borderId="0" xfId="0" applyFont="1" applyFill="1" applyProtection="1"/>
    <xf numFmtId="0" fontId="30" fillId="2" borderId="1" xfId="0" applyFont="1" applyFill="1" applyBorder="1" applyProtection="1"/>
    <xf numFmtId="0" fontId="30" fillId="2" borderId="1" xfId="0" applyFont="1" applyFill="1" applyBorder="1" applyAlignment="1" applyProtection="1">
      <alignment horizontal="center"/>
    </xf>
    <xf numFmtId="0" fontId="34" fillId="2" borderId="1" xfId="0" applyFont="1" applyFill="1" applyBorder="1" applyProtection="1"/>
    <xf numFmtId="0" fontId="30" fillId="2" borderId="0" xfId="0" applyFont="1" applyFill="1" applyAlignment="1" applyProtection="1">
      <alignment horizontal="center"/>
    </xf>
    <xf numFmtId="0" fontId="34" fillId="2" borderId="0" xfId="0" applyFont="1" applyFill="1" applyProtection="1"/>
    <xf numFmtId="0" fontId="30" fillId="2" borderId="0" xfId="0" applyFont="1" applyFill="1" applyBorder="1" applyProtection="1"/>
    <xf numFmtId="0" fontId="30" fillId="2" borderId="0" xfId="0" applyFont="1" applyFill="1" applyBorder="1" applyAlignment="1" applyProtection="1">
      <alignment horizontal="center"/>
    </xf>
    <xf numFmtId="0" fontId="29" fillId="2" borderId="0" xfId="0" applyFont="1" applyFill="1" applyProtection="1"/>
    <xf numFmtId="0" fontId="35" fillId="0" borderId="0" xfId="0" applyFont="1" applyAlignment="1" applyProtection="1">
      <alignment horizontal="left" vertical="center" readingOrder="1"/>
    </xf>
    <xf numFmtId="0" fontId="2" fillId="2" borderId="0" xfId="0" applyFont="1" applyFill="1" applyAlignment="1">
      <alignment horizontal="right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Border="1" applyAlignment="1" applyProtection="1">
      <alignment horizontal="left" wrapText="1"/>
    </xf>
    <xf numFmtId="0" fontId="27" fillId="2" borderId="0" xfId="0" applyFont="1" applyFill="1" applyAlignment="1" applyProtection="1">
      <alignment horizontal="left" vertical="top" wrapText="1"/>
    </xf>
  </cellXfs>
  <cellStyles count="9">
    <cellStyle name="Huomautus" xfId="7" builtinId="10"/>
    <cellStyle name="Huono" xfId="4" builtinId="27"/>
    <cellStyle name="Hyperlinkki" xfId="8" builtinId="8"/>
    <cellStyle name="Hyvä" xfId="3" builtinId="26"/>
    <cellStyle name="Laskenta" xfId="6" builtinId="22"/>
    <cellStyle name="Neutraali" xfId="5" builtinId="28"/>
    <cellStyle name="Normaali" xfId="0" builtinId="0"/>
    <cellStyle name="Prosenttia" xfId="2" builtinId="5"/>
    <cellStyle name="Valuutta 2" xfId="1" xr:uid="{C100FB1E-50E3-4DA9-847F-1CC40291C3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675213</xdr:colOff>
          <xdr:row>2</xdr:row>
          <xdr:rowOff>148166</xdr:rowOff>
        </xdr:from>
        <xdr:to>
          <xdr:col>9</xdr:col>
          <xdr:colOff>1290783</xdr:colOff>
          <xdr:row>23</xdr:row>
          <xdr:rowOff>156422</xdr:rowOff>
        </xdr:to>
        <xdr:pic>
          <xdr:nvPicPr>
            <xdr:cNvPr id="4" name="Kuva 3">
              <a:extLst>
                <a:ext uri="{FF2B5EF4-FFF2-40B4-BE49-F238E27FC236}">
                  <a16:creationId xmlns:a16="http://schemas.microsoft.com/office/drawing/2014/main" id="{7C51C4B9-5C3B-4FA8-A2AC-DDA2E64E7E3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jou" spid="_x0000_s165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1110380" y="582083"/>
              <a:ext cx="6282521" cy="363537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1</xdr:col>
      <xdr:colOff>1788584</xdr:colOff>
      <xdr:row>0</xdr:row>
      <xdr:rowOff>63500</xdr:rowOff>
    </xdr:from>
    <xdr:to>
      <xdr:col>1</xdr:col>
      <xdr:colOff>2778127</xdr:colOff>
      <xdr:row>1</xdr:row>
      <xdr:rowOff>226599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58D0C93-4804-4FE4-BD55-9A1ACEFF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7751" y="63500"/>
          <a:ext cx="987638" cy="353599"/>
        </a:xfrm>
        <a:prstGeom prst="rect">
          <a:avLst/>
        </a:prstGeom>
      </xdr:spPr>
    </xdr:pic>
    <xdr:clientData/>
  </xdr:twoCellAnchor>
  <xdr:twoCellAnchor editAs="oneCell">
    <xdr:from>
      <xdr:col>10</xdr:col>
      <xdr:colOff>37042</xdr:colOff>
      <xdr:row>2</xdr:row>
      <xdr:rowOff>148167</xdr:rowOff>
    </xdr:from>
    <xdr:to>
      <xdr:col>10</xdr:col>
      <xdr:colOff>1185476</xdr:colOff>
      <xdr:row>5</xdr:row>
      <xdr:rowOff>33525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18C0A432-989F-40E4-BF8B-98556865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79698" y="576792"/>
          <a:ext cx="1152244" cy="451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72035</xdr:colOff>
      <xdr:row>329</xdr:row>
      <xdr:rowOff>92045</xdr:rowOff>
    </xdr:from>
    <xdr:to>
      <xdr:col>4</xdr:col>
      <xdr:colOff>7682972</xdr:colOff>
      <xdr:row>329</xdr:row>
      <xdr:rowOff>4408714</xdr:rowOff>
    </xdr:to>
    <xdr:pic>
      <xdr:nvPicPr>
        <xdr:cNvPr id="25" name="Kolm">
          <a:extLst>
            <a:ext uri="{FF2B5EF4-FFF2-40B4-BE49-F238E27FC236}">
              <a16:creationId xmlns:a16="http://schemas.microsoft.com/office/drawing/2014/main" id="{14408F01-A9C3-4269-81BC-EEC05611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321" y="62793759"/>
          <a:ext cx="7610937" cy="431666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329</xdr:row>
      <xdr:rowOff>112059</xdr:rowOff>
    </xdr:from>
    <xdr:to>
      <xdr:col>3</xdr:col>
      <xdr:colOff>8022875</xdr:colOff>
      <xdr:row>329</xdr:row>
      <xdr:rowOff>4605618</xdr:rowOff>
    </xdr:to>
    <xdr:pic>
      <xdr:nvPicPr>
        <xdr:cNvPr id="27" name="Kaks">
          <a:extLst>
            <a:ext uri="{FF2B5EF4-FFF2-40B4-BE49-F238E27FC236}">
              <a16:creationId xmlns:a16="http://schemas.microsoft.com/office/drawing/2014/main" id="{72DD398B-D73A-401D-8CB2-0F4B8FE6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70" y="62427971"/>
          <a:ext cx="7978052" cy="4493559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329</xdr:row>
      <xdr:rowOff>100855</xdr:rowOff>
    </xdr:from>
    <xdr:to>
      <xdr:col>2</xdr:col>
      <xdr:colOff>7992900</xdr:colOff>
      <xdr:row>329</xdr:row>
      <xdr:rowOff>4515970</xdr:rowOff>
    </xdr:to>
    <xdr:pic>
      <xdr:nvPicPr>
        <xdr:cNvPr id="29" name="Eka">
          <a:extLst>
            <a:ext uri="{FF2B5EF4-FFF2-40B4-BE49-F238E27FC236}">
              <a16:creationId xmlns:a16="http://schemas.microsoft.com/office/drawing/2014/main" id="{853F2795-0F61-4EAF-BF6A-761F0269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853" y="62416767"/>
          <a:ext cx="7936871" cy="4415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</xdr:row>
      <xdr:rowOff>82027</xdr:rowOff>
    </xdr:from>
    <xdr:to>
      <xdr:col>2</xdr:col>
      <xdr:colOff>29424</xdr:colOff>
      <xdr:row>2</xdr:row>
      <xdr:rowOff>137160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7A146094-A4A0-4950-B36D-664AEB92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82027"/>
          <a:ext cx="1042884" cy="344693"/>
        </a:xfrm>
        <a:prstGeom prst="rect">
          <a:avLst/>
        </a:prstGeom>
      </xdr:spPr>
    </xdr:pic>
    <xdr:clientData/>
  </xdr:twoCellAnchor>
  <xdr:twoCellAnchor editAs="oneCell">
    <xdr:from>
      <xdr:col>6</xdr:col>
      <xdr:colOff>68581</xdr:colOff>
      <xdr:row>1</xdr:row>
      <xdr:rowOff>91327</xdr:rowOff>
    </xdr:from>
    <xdr:to>
      <xdr:col>8</xdr:col>
      <xdr:colOff>69274</xdr:colOff>
      <xdr:row>2</xdr:row>
      <xdr:rowOff>144780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39A0E48-3817-4B0C-8350-4F303944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2521" y="91327"/>
          <a:ext cx="915093" cy="3430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559877</xdr:colOff>
          <xdr:row>5</xdr:row>
          <xdr:rowOff>22862</xdr:rowOff>
        </xdr:from>
        <xdr:to>
          <xdr:col>8</xdr:col>
          <xdr:colOff>668550</xdr:colOff>
          <xdr:row>11</xdr:row>
          <xdr:rowOff>213359</xdr:rowOff>
        </xdr:to>
        <xdr:pic>
          <xdr:nvPicPr>
            <xdr:cNvPr id="5" name="Kuva 4">
              <a:extLst>
                <a:ext uri="{FF2B5EF4-FFF2-40B4-BE49-F238E27FC236}">
                  <a16:creationId xmlns:a16="http://schemas.microsoft.com/office/drawing/2014/main" id="{5FC7503F-6732-44BE-B5D2-0E7A074862F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jou" spid="_x0000_s928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600257" y="990602"/>
              <a:ext cx="2836633" cy="1562097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135367</xdr:rowOff>
    </xdr:from>
    <xdr:to>
      <xdr:col>2</xdr:col>
      <xdr:colOff>166584</xdr:colOff>
      <xdr:row>4</xdr:row>
      <xdr:rowOff>114300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60F7A2D-1963-48A9-9841-8D9D4ADC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" y="424927"/>
          <a:ext cx="1042884" cy="344693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5</xdr:row>
      <xdr:rowOff>141316</xdr:rowOff>
    </xdr:from>
    <xdr:to>
      <xdr:col>8</xdr:col>
      <xdr:colOff>464820</xdr:colOff>
      <xdr:row>14</xdr:row>
      <xdr:rowOff>99060</xdr:rowOff>
    </xdr:to>
    <xdr:sp macro="" textlink="">
      <xdr:nvSpPr>
        <xdr:cNvPr id="9" name="Tekstiruutu 8">
          <a:extLst>
            <a:ext uri="{FF2B5EF4-FFF2-40B4-BE49-F238E27FC236}">
              <a16:creationId xmlns:a16="http://schemas.microsoft.com/office/drawing/2014/main" id="{29525F01-6857-437D-BCE0-351B644AA0AD}"/>
            </a:ext>
          </a:extLst>
        </xdr:cNvPr>
        <xdr:cNvSpPr txBox="1"/>
      </xdr:nvSpPr>
      <xdr:spPr>
        <a:xfrm>
          <a:off x="640080" y="872836"/>
          <a:ext cx="5593080" cy="160366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900" u="sng" baseline="0"/>
            <a:t>Requesting a quotation:</a:t>
          </a:r>
        </a:p>
        <a:p>
          <a:r>
            <a:rPr lang="fi-FI" sz="900" baseline="0"/>
            <a:t>Save the </a:t>
          </a:r>
          <a:r>
            <a:rPr lang="fi-FI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"Mode CR Design Tool.xlsx" file to a new file </a:t>
          </a:r>
          <a:r>
            <a:rPr lang="fi-FI" sz="900" baseline="0"/>
            <a:t>and sent it to our local sales team for a project specific quotation: </a:t>
          </a:r>
          <a:r>
            <a:rPr lang="fi-FI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snep@purso.fi</a:t>
          </a:r>
        </a:p>
        <a:p>
          <a:endParaRPr lang="fi-FI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i-FI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Include the following information to your email:</a:t>
          </a:r>
        </a:p>
        <a:p>
          <a:r>
            <a:rPr lang="fi-FI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Include as an attachment the modified "Mode CR Design Tool.xlsx" file.</a:t>
          </a:r>
        </a:p>
        <a:p>
          <a:r>
            <a:rPr lang="fi-FI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Remember to fill in project name and select the Best option you want to be quoted.</a:t>
          </a:r>
        </a:p>
        <a:p>
          <a:endParaRPr lang="fi-FI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there is a</a:t>
          </a:r>
          <a:r>
            <a:rPr lang="fi-FI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 for more than one configurator in a given project, save each light line as it's own excel file and attach these multiple files (including the above mentioned information) in your email.</a:t>
          </a:r>
          <a:endParaRPr lang="fi-FI" sz="900">
            <a:effectLst/>
          </a:endParaRPr>
        </a:p>
      </xdr:txBody>
    </xdr:sp>
    <xdr:clientData/>
  </xdr:twoCellAnchor>
  <xdr:twoCellAnchor editAs="oneCell">
    <xdr:from>
      <xdr:col>7</xdr:col>
      <xdr:colOff>53341</xdr:colOff>
      <xdr:row>48</xdr:row>
      <xdr:rowOff>121807</xdr:rowOff>
    </xdr:from>
    <xdr:to>
      <xdr:col>9</xdr:col>
      <xdr:colOff>92134</xdr:colOff>
      <xdr:row>50</xdr:row>
      <xdr:rowOff>99060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3D241D48-A2B2-4536-87B5-E1C313B12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4521" y="8717167"/>
          <a:ext cx="915093" cy="343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</xdr:colOff>
      <xdr:row>0</xdr:row>
      <xdr:rowOff>121922</xdr:rowOff>
    </xdr:from>
    <xdr:to>
      <xdr:col>6</xdr:col>
      <xdr:colOff>457200</xdr:colOff>
      <xdr:row>11</xdr:row>
      <xdr:rowOff>97428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4A63808E-2AD6-48A3-9814-EC79185D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1" y="121922"/>
          <a:ext cx="3482339" cy="2154826"/>
        </a:xfrm>
        <a:prstGeom prst="rect">
          <a:avLst/>
        </a:prstGeom>
      </xdr:spPr>
    </xdr:pic>
    <xdr:clientData/>
  </xdr:twoCellAnchor>
  <xdr:twoCellAnchor>
    <xdr:from>
      <xdr:col>0</xdr:col>
      <xdr:colOff>576470</xdr:colOff>
      <xdr:row>14</xdr:row>
      <xdr:rowOff>14246</xdr:rowOff>
    </xdr:from>
    <xdr:to>
      <xdr:col>12</xdr:col>
      <xdr:colOff>340250</xdr:colOff>
      <xdr:row>18</xdr:row>
      <xdr:rowOff>151406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1C66CCC7-28E1-4068-9822-D73FDA26E2E7}"/>
            </a:ext>
          </a:extLst>
        </xdr:cNvPr>
        <xdr:cNvSpPr txBox="1"/>
      </xdr:nvSpPr>
      <xdr:spPr>
        <a:xfrm>
          <a:off x="576470" y="4670066"/>
          <a:ext cx="7078980" cy="929640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200" b="0" u="sng"/>
            <a:t>Instructions:</a:t>
          </a:r>
        </a:p>
        <a:p>
          <a:endParaRPr lang="fi-FI" sz="1200"/>
        </a:p>
        <a:p>
          <a:r>
            <a:rPr lang="fi-FI" sz="1200"/>
            <a:t>This is a tool that is intended to help the design of MODE CR light lines.</a:t>
          </a:r>
          <a:r>
            <a:rPr lang="fi-FI" sz="1200" baseline="0"/>
            <a:t> </a:t>
          </a:r>
          <a:r>
            <a:rPr lang="fi-FI" sz="1200"/>
            <a:t>The end result must always be checked.</a:t>
          </a:r>
        </a:p>
        <a:p>
          <a:endParaRPr lang="fi-FI" sz="1200"/>
        </a:p>
        <a:p>
          <a:endParaRPr lang="fi-FI" sz="1200"/>
        </a:p>
      </xdr:txBody>
    </xdr:sp>
    <xdr:clientData/>
  </xdr:twoCellAnchor>
  <xdr:twoCellAnchor>
    <xdr:from>
      <xdr:col>2</xdr:col>
      <xdr:colOff>251460</xdr:colOff>
      <xdr:row>20</xdr:row>
      <xdr:rowOff>83820</xdr:rowOff>
    </xdr:from>
    <xdr:to>
      <xdr:col>9</xdr:col>
      <xdr:colOff>60960</xdr:colOff>
      <xdr:row>44</xdr:row>
      <xdr:rowOff>121920</xdr:rowOff>
    </xdr:to>
    <xdr:sp macro="" textlink="">
      <xdr:nvSpPr>
        <xdr:cNvPr id="4" name="Tekstiruutu 3">
          <a:extLst>
            <a:ext uri="{FF2B5EF4-FFF2-40B4-BE49-F238E27FC236}">
              <a16:creationId xmlns:a16="http://schemas.microsoft.com/office/drawing/2014/main" id="{0EE994F6-AE14-41A8-BA9B-F948001F3B9A}"/>
            </a:ext>
          </a:extLst>
        </xdr:cNvPr>
        <xdr:cNvSpPr txBox="1"/>
      </xdr:nvSpPr>
      <xdr:spPr>
        <a:xfrm>
          <a:off x="1470660" y="4145280"/>
          <a:ext cx="4076700" cy="4739640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200" u="sng"/>
            <a:t>Creating a Mode</a:t>
          </a:r>
          <a:r>
            <a:rPr lang="fi-FI" sz="1200" u="sng" baseline="0"/>
            <a:t> CR light line:</a:t>
          </a:r>
        </a:p>
        <a:p>
          <a:endParaRPr lang="fi-FI" sz="1200" u="sng" baseline="0"/>
        </a:p>
        <a:p>
          <a:r>
            <a:rPr lang="fi-FI" sz="1200" baseline="0"/>
            <a:t>Open </a:t>
          </a:r>
          <a:r>
            <a:rPr lang="fi-FI" sz="1200" b="1" i="1" baseline="0"/>
            <a:t>Mode CR Design Tool</a:t>
          </a:r>
          <a:r>
            <a:rPr lang="fi-FI" sz="1200" baseline="0"/>
            <a:t> tab and follow it's instructions.</a:t>
          </a:r>
        </a:p>
        <a:p>
          <a:r>
            <a:rPr lang="fi-FI" sz="1200" baseline="0"/>
            <a:t>(Note: Only grey cells can be modified.)</a:t>
          </a:r>
        </a:p>
        <a:p>
          <a:endParaRPr lang="fi-FI" sz="1200">
            <a:effectLst/>
          </a:endParaRP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Choose the desired light line features from the dropdown lists.</a:t>
          </a:r>
          <a:endParaRPr lang="fi-FI" sz="1200">
            <a:effectLst/>
          </a:endParaRP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(Light line can have 0-2 corners)</a:t>
          </a:r>
        </a:p>
        <a:p>
          <a:endParaRPr lang="fi-FI" sz="1200">
            <a:effectLst/>
          </a:endParaRPr>
        </a:p>
        <a:p>
          <a:r>
            <a:rPr lang="fi-FI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Insert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light line measurements (in millimeters).</a:t>
          </a:r>
        </a:p>
        <a:p>
          <a:endParaRPr lang="fi-FI" sz="1200">
            <a:effectLst/>
          </a:endParaRPr>
        </a:p>
        <a:p>
          <a:r>
            <a:rPr lang="fi-FI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Mode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 Design Tool automatically provides different options from any given light line:</a:t>
          </a:r>
        </a:p>
        <a:p>
          <a:endParaRPr lang="fi-FI" sz="1200">
            <a:effectLst/>
          </a:endParaRPr>
        </a:p>
        <a:p>
          <a:r>
            <a:rPr lang="fi-FI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Option 1: </a:t>
          </a: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made from standard parts and it's length is targeted as close or sightly </a:t>
          </a:r>
          <a:r>
            <a:rPr lang="fi-FI" sz="12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above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given measurements.</a:t>
          </a:r>
        </a:p>
        <a:p>
          <a:endParaRPr lang="fi-FI" sz="1200">
            <a:effectLst/>
          </a:endParaRPr>
        </a:p>
        <a:p>
          <a:r>
            <a:rPr lang="fi-FI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Option 2: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(most cost-effective)</a:t>
          </a:r>
          <a:endParaRPr lang="fi-FI" sz="1200">
            <a:effectLst/>
          </a:endParaRP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made from standard parts and it's length is targeted as close or sightly </a:t>
          </a:r>
          <a:r>
            <a:rPr lang="fi-FI" sz="12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below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given measurements.</a:t>
          </a:r>
        </a:p>
        <a:p>
          <a:endParaRPr lang="fi-FI" sz="1200">
            <a:effectLst/>
          </a:endParaRPr>
        </a:p>
        <a:p>
          <a:r>
            <a:rPr lang="fi-FI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Option 3:</a:t>
          </a:r>
          <a:endParaRPr lang="fi-FI" sz="1200">
            <a:effectLst/>
          </a:endParaRP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made from custom parts and it's length is targeted as close or sightly </a:t>
          </a:r>
          <a:r>
            <a:rPr lang="fi-FI" sz="12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below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given measurements.</a:t>
          </a:r>
        </a:p>
      </xdr:txBody>
    </xdr:sp>
    <xdr:clientData/>
  </xdr:twoCellAnchor>
  <xdr:twoCellAnchor>
    <xdr:from>
      <xdr:col>4</xdr:col>
      <xdr:colOff>332</xdr:colOff>
      <xdr:row>46</xdr:row>
      <xdr:rowOff>93095</xdr:rowOff>
    </xdr:from>
    <xdr:to>
      <xdr:col>15</xdr:col>
      <xdr:colOff>378350</xdr:colOff>
      <xdr:row>60</xdr:row>
      <xdr:rowOff>22527</xdr:rowOff>
    </xdr:to>
    <xdr:sp macro="" textlink="">
      <xdr:nvSpPr>
        <xdr:cNvPr id="5" name="Tekstiruutu 4">
          <a:extLst>
            <a:ext uri="{FF2B5EF4-FFF2-40B4-BE49-F238E27FC236}">
              <a16:creationId xmlns:a16="http://schemas.microsoft.com/office/drawing/2014/main" id="{7C86805E-AAF4-4718-8164-B6052FB7DC21}"/>
            </a:ext>
          </a:extLst>
        </xdr:cNvPr>
        <xdr:cNvSpPr txBox="1"/>
      </xdr:nvSpPr>
      <xdr:spPr>
        <a:xfrm>
          <a:off x="2438732" y="9252335"/>
          <a:ext cx="7083618" cy="2703112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200" u="sng" baseline="0"/>
            <a:t>Requesting a quotation:</a:t>
          </a:r>
        </a:p>
        <a:p>
          <a:endParaRPr lang="fi-FI" sz="1200" baseline="0"/>
        </a:p>
        <a:p>
          <a:r>
            <a:rPr lang="fi-FI" sz="1200" baseline="0"/>
            <a:t>When a specific light line is formed. It can be sent to our local sales team for a project specific quotation:</a:t>
          </a:r>
        </a:p>
        <a:p>
          <a:r>
            <a:rPr lang="fi-FI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snep@purso.fi</a:t>
          </a:r>
        </a:p>
        <a:p>
          <a:endParaRPr lang="fi-FI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i-FI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Save the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"Mode CR </a:t>
          </a:r>
          <a:r>
            <a:rPr lang="fi-F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Design Tool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.xlsx" file to a new file which is named after a specific project and/or position.</a:t>
          </a:r>
        </a:p>
        <a:p>
          <a:endParaRPr lang="fi-FI" sz="12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Include the following information to your email:</a:t>
          </a: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Include as an attachment the modified "Mode CR Design Tool.xlsx" file.</a:t>
          </a:r>
        </a:p>
        <a:p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Remember to fill in project name and select the Best option you want to be quoted.</a:t>
          </a:r>
        </a:p>
        <a:p>
          <a:endParaRPr lang="fi-FI" sz="12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there is a</a:t>
          </a:r>
          <a:r>
            <a:rPr lang="fi-FI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 for more than one configurator in a given project, save each light line as it's own excel file and attach these multiple files (including the above mentioned information) in your email.</a:t>
          </a:r>
          <a:endParaRPr lang="fi-FI" sz="1200">
            <a:effectLst/>
          </a:endParaRPr>
        </a:p>
      </xdr:txBody>
    </xdr:sp>
    <xdr:clientData/>
  </xdr:twoCellAnchor>
  <xdr:twoCellAnchor>
    <xdr:from>
      <xdr:col>1</xdr:col>
      <xdr:colOff>164659</xdr:colOff>
      <xdr:row>19</xdr:row>
      <xdr:rowOff>6626</xdr:rowOff>
    </xdr:from>
    <xdr:to>
      <xdr:col>2</xdr:col>
      <xdr:colOff>210379</xdr:colOff>
      <xdr:row>22</xdr:row>
      <xdr:rowOff>6626</xdr:rowOff>
    </xdr:to>
    <xdr:sp macro="" textlink="">
      <xdr:nvSpPr>
        <xdr:cNvPr id="6" name="Nuoli: Taipunut 5">
          <a:extLst>
            <a:ext uri="{FF2B5EF4-FFF2-40B4-BE49-F238E27FC236}">
              <a16:creationId xmlns:a16="http://schemas.microsoft.com/office/drawing/2014/main" id="{256D364A-27A3-4430-9A5E-B2C53D087B5D}"/>
            </a:ext>
          </a:extLst>
        </xdr:cNvPr>
        <xdr:cNvSpPr/>
      </xdr:nvSpPr>
      <xdr:spPr>
        <a:xfrm rot="10800000" flipH="1">
          <a:off x="774259" y="5653046"/>
          <a:ext cx="655320" cy="59436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485030</xdr:colOff>
      <xdr:row>45</xdr:row>
      <xdr:rowOff>147431</xdr:rowOff>
    </xdr:from>
    <xdr:to>
      <xdr:col>3</xdr:col>
      <xdr:colOff>530750</xdr:colOff>
      <xdr:row>48</xdr:row>
      <xdr:rowOff>147431</xdr:rowOff>
    </xdr:to>
    <xdr:sp macro="" textlink="">
      <xdr:nvSpPr>
        <xdr:cNvPr id="7" name="Nuoli: Taipunut 6">
          <a:extLst>
            <a:ext uri="{FF2B5EF4-FFF2-40B4-BE49-F238E27FC236}">
              <a16:creationId xmlns:a16="http://schemas.microsoft.com/office/drawing/2014/main" id="{C4A05298-A380-4421-AA2F-4ADEDF7ACAB9}"/>
            </a:ext>
          </a:extLst>
        </xdr:cNvPr>
        <xdr:cNvSpPr/>
      </xdr:nvSpPr>
      <xdr:spPr>
        <a:xfrm rot="10800000" flipH="1">
          <a:off x="1704230" y="9108551"/>
          <a:ext cx="655320" cy="59436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486023</xdr:colOff>
      <xdr:row>62</xdr:row>
      <xdr:rowOff>13252</xdr:rowOff>
    </xdr:from>
    <xdr:to>
      <xdr:col>8</xdr:col>
      <xdr:colOff>129540</xdr:colOff>
      <xdr:row>72</xdr:row>
      <xdr:rowOff>154388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9DAF37BC-682F-44A0-A4E2-757249FF0168}"/>
            </a:ext>
          </a:extLst>
        </xdr:cNvPr>
        <xdr:cNvSpPr/>
      </xdr:nvSpPr>
      <xdr:spPr>
        <a:xfrm>
          <a:off x="486023" y="13134892"/>
          <a:ext cx="4520317" cy="2122336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snep.fi/" TargetMode="External"/><Relationship Id="rId1" Type="http://schemas.openxmlformats.org/officeDocument/2006/relationships/hyperlink" Target="http://www.snep.fi/fi/materiaalipankk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C0C1-073B-4E8D-99A7-2E5F2995A42B}">
  <sheetPr codeName="Taul1"/>
  <dimension ref="B1:AD113"/>
  <sheetViews>
    <sheetView showGridLines="0" tabSelected="1" zoomScale="70" zoomScaleNormal="70" workbookViewId="0">
      <pane ySplit="26" topLeftCell="A27" activePane="bottomLeft" state="frozen"/>
      <selection pane="bottomLeft" activeCell="D23" sqref="D23"/>
    </sheetView>
  </sheetViews>
  <sheetFormatPr defaultColWidth="9.109375" defaultRowHeight="14.4"/>
  <cols>
    <col min="1" max="1" width="7.88671875" style="11" customWidth="1"/>
    <col min="2" max="2" width="41.6640625" style="11" customWidth="1"/>
    <col min="3" max="3" width="56.6640625" style="11" customWidth="1"/>
    <col min="4" max="4" width="14.6640625" style="11" customWidth="1"/>
    <col min="5" max="5" width="9.44140625" style="11" customWidth="1"/>
    <col min="6" max="6" width="26" style="11" customWidth="1"/>
    <col min="7" max="7" width="59.33203125" style="11" customWidth="1"/>
    <col min="8" max="8" width="17.88671875" style="12" customWidth="1"/>
    <col min="9" max="9" width="7.6640625" style="11" customWidth="1"/>
    <col min="10" max="10" width="20.109375" style="11" customWidth="1"/>
    <col min="11" max="11" width="58.109375" style="11" customWidth="1"/>
    <col min="12" max="12" width="23.109375" style="11" customWidth="1"/>
    <col min="13" max="13" width="11.109375" style="11" customWidth="1"/>
    <col min="14" max="17" width="9.109375" style="11"/>
    <col min="18" max="30" width="9.109375" style="18"/>
    <col min="31" max="16384" width="9.109375" style="11"/>
  </cols>
  <sheetData>
    <row r="1" spans="2:17">
      <c r="B1" s="18"/>
      <c r="C1" s="18"/>
      <c r="D1" s="19"/>
      <c r="E1" s="18"/>
    </row>
    <row r="2" spans="2:17" ht="18">
      <c r="B2" s="21"/>
      <c r="C2" s="68" t="s">
        <v>1064</v>
      </c>
      <c r="D2" s="64" t="s">
        <v>500</v>
      </c>
      <c r="E2" s="14"/>
      <c r="F2" s="14"/>
      <c r="G2" s="14"/>
      <c r="H2" s="15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B3" s="20"/>
      <c r="D3" s="12"/>
    </row>
    <row r="4" spans="2:17">
      <c r="B4" s="20" t="s">
        <v>1012</v>
      </c>
      <c r="C4" s="58" t="s">
        <v>1012</v>
      </c>
    </row>
    <row r="5" spans="2:17">
      <c r="B5" s="20"/>
    </row>
    <row r="6" spans="2:17">
      <c r="B6" s="20" t="s">
        <v>3</v>
      </c>
      <c r="C6" s="58" t="s">
        <v>7</v>
      </c>
    </row>
    <row r="7" spans="2:17">
      <c r="B7" s="20"/>
      <c r="F7" s="160" t="s">
        <v>1014</v>
      </c>
    </row>
    <row r="8" spans="2:17">
      <c r="B8" s="20" t="s">
        <v>36</v>
      </c>
      <c r="C8" s="58" t="s">
        <v>37</v>
      </c>
      <c r="D8" s="12"/>
      <c r="K8" s="57"/>
    </row>
    <row r="9" spans="2:17">
      <c r="B9" s="20"/>
      <c r="D9" s="12"/>
      <c r="E9" s="161" t="s">
        <v>1013</v>
      </c>
      <c r="F9" s="159">
        <v>10000</v>
      </c>
      <c r="G9" s="30"/>
    </row>
    <row r="10" spans="2:17">
      <c r="B10" s="20" t="s">
        <v>4</v>
      </c>
      <c r="C10" s="59" t="s">
        <v>10</v>
      </c>
      <c r="E10" s="161" t="str">
        <f>Data!$Q$6</f>
        <v xml:space="preserve"> </v>
      </c>
      <c r="F10" s="61">
        <v>10000</v>
      </c>
      <c r="G10" s="30"/>
    </row>
    <row r="11" spans="2:17">
      <c r="B11" s="20"/>
      <c r="E11" s="161" t="str">
        <f>Data!$X$6</f>
        <v xml:space="preserve"> </v>
      </c>
      <c r="F11" s="61">
        <v>10000</v>
      </c>
    </row>
    <row r="12" spans="2:17">
      <c r="B12" s="20" t="s">
        <v>1</v>
      </c>
      <c r="C12" s="58" t="s">
        <v>14</v>
      </c>
      <c r="E12" s="226"/>
      <c r="F12" s="228" t="s">
        <v>1021</v>
      </c>
    </row>
    <row r="13" spans="2:17" ht="15" customHeight="1">
      <c r="B13" s="20"/>
      <c r="E13" s="226"/>
      <c r="F13" s="228"/>
      <c r="K13" s="69"/>
    </row>
    <row r="14" spans="2:17" ht="15" customHeight="1">
      <c r="B14" s="20" t="s">
        <v>0</v>
      </c>
      <c r="C14" s="59">
        <v>3000</v>
      </c>
      <c r="E14" s="22"/>
      <c r="K14" s="164" t="s">
        <v>1015</v>
      </c>
    </row>
    <row r="15" spans="2:17">
      <c r="B15" s="20"/>
      <c r="D15" s="22"/>
      <c r="E15" s="226"/>
      <c r="F15" s="160" t="s">
        <v>1019</v>
      </c>
      <c r="K15" s="165" t="s">
        <v>1016</v>
      </c>
    </row>
    <row r="16" spans="2:17">
      <c r="B16" s="20" t="s">
        <v>2</v>
      </c>
      <c r="C16" s="59" t="s">
        <v>20</v>
      </c>
      <c r="D16" s="22"/>
      <c r="E16" s="226" t="s">
        <v>1013</v>
      </c>
      <c r="F16" s="159" t="s">
        <v>56</v>
      </c>
      <c r="K16" s="165" t="s">
        <v>1017</v>
      </c>
    </row>
    <row r="17" spans="2:17">
      <c r="B17" s="20"/>
      <c r="D17" s="22"/>
      <c r="E17" s="161" t="str">
        <f>Data!$Q$6</f>
        <v xml:space="preserve"> </v>
      </c>
      <c r="F17" s="159" t="s">
        <v>56</v>
      </c>
      <c r="K17" s="166" t="s">
        <v>1018</v>
      </c>
    </row>
    <row r="18" spans="2:17">
      <c r="B18" s="20" t="s">
        <v>5</v>
      </c>
      <c r="C18" s="59" t="s">
        <v>21</v>
      </c>
      <c r="D18" s="12"/>
      <c r="E18" s="161" t="str">
        <f>Data!$X$6</f>
        <v xml:space="preserve"> </v>
      </c>
      <c r="F18" s="159" t="s">
        <v>56</v>
      </c>
    </row>
    <row r="19" spans="2:17" hidden="1">
      <c r="B19" s="20"/>
      <c r="C19" s="33"/>
      <c r="D19" s="12"/>
    </row>
    <row r="20" spans="2:17" hidden="1">
      <c r="B20" s="20" t="s">
        <v>360</v>
      </c>
      <c r="C20" s="23" t="s">
        <v>363</v>
      </c>
      <c r="D20" s="12"/>
    </row>
    <row r="21" spans="2:17">
      <c r="B21" s="20"/>
      <c r="C21" s="35"/>
      <c r="D21" s="12"/>
    </row>
    <row r="22" spans="2:17">
      <c r="B22" s="11" t="s">
        <v>6</v>
      </c>
      <c r="C22" s="60">
        <v>0</v>
      </c>
      <c r="D22" s="12"/>
    </row>
    <row r="23" spans="2:17">
      <c r="B23" s="18"/>
      <c r="C23" s="158"/>
    </row>
    <row r="24" spans="2:17" ht="14.4" customHeight="1">
      <c r="B24" s="18"/>
      <c r="C24" s="227" t="s">
        <v>785</v>
      </c>
      <c r="D24" s="162"/>
      <c r="E24" s="162"/>
      <c r="K24" s="66" t="s">
        <v>503</v>
      </c>
    </row>
    <row r="25" spans="2:17">
      <c r="B25" s="18"/>
      <c r="C25" s="227"/>
      <c r="D25" s="162"/>
      <c r="E25" s="162"/>
      <c r="K25" s="66" t="s">
        <v>502</v>
      </c>
    </row>
    <row r="26" spans="2:17">
      <c r="B26" s="18"/>
      <c r="C26" s="163"/>
      <c r="D26" s="162"/>
      <c r="E26" s="162"/>
      <c r="H26" s="18"/>
      <c r="J26" s="18"/>
      <c r="K26" s="67" t="s">
        <v>501</v>
      </c>
    </row>
    <row r="27" spans="2:17">
      <c r="B27" s="21"/>
      <c r="C27" s="43"/>
      <c r="D27" s="14"/>
      <c r="E27" s="14"/>
      <c r="F27" s="14"/>
      <c r="G27" s="14"/>
      <c r="H27" s="15"/>
      <c r="I27" s="14"/>
      <c r="J27" s="14"/>
      <c r="K27" s="14"/>
      <c r="L27" s="14"/>
      <c r="M27" s="14"/>
      <c r="N27" s="14"/>
      <c r="O27" s="14"/>
      <c r="P27" s="14"/>
      <c r="Q27" s="14"/>
    </row>
    <row r="28" spans="2:17" ht="15.6">
      <c r="B28" s="27" t="s">
        <v>56</v>
      </c>
      <c r="C28" s="148" t="str">
        <f>Data!$C$246</f>
        <v xml:space="preserve">Mode CRS 11280mm      RAL9010 840HE DA 220W W90 L30 IP20W  </v>
      </c>
      <c r="D28" s="28"/>
      <c r="E28" s="26"/>
      <c r="F28" s="37"/>
      <c r="G28" s="39"/>
      <c r="H28" s="40"/>
      <c r="I28" s="39"/>
      <c r="J28" s="37"/>
      <c r="K28" s="26"/>
      <c r="L28" s="26"/>
      <c r="M28" s="26"/>
      <c r="N28" s="26"/>
      <c r="O28" s="26"/>
      <c r="P28" s="26"/>
      <c r="Q28" s="26"/>
    </row>
    <row r="29" spans="2:17">
      <c r="B29" s="20"/>
      <c r="C29" s="11" t="s">
        <v>347</v>
      </c>
      <c r="D29" s="12"/>
      <c r="F29" s="18"/>
      <c r="G29" s="18"/>
      <c r="H29" s="19"/>
      <c r="I29" s="18"/>
      <c r="J29" s="18"/>
      <c r="K29" s="18"/>
      <c r="L29" s="19"/>
      <c r="M29" s="18"/>
    </row>
    <row r="30" spans="2:17">
      <c r="B30" s="20"/>
      <c r="C30" s="11" t="s">
        <v>354</v>
      </c>
      <c r="D30" s="12"/>
      <c r="F30" s="18"/>
      <c r="G30" s="18"/>
      <c r="H30" s="19"/>
      <c r="I30" s="18"/>
      <c r="J30" s="18"/>
      <c r="K30" s="18"/>
      <c r="L30" s="19"/>
      <c r="M30" s="18"/>
    </row>
    <row r="31" spans="2:17">
      <c r="C31" s="24" t="s">
        <v>372</v>
      </c>
      <c r="D31" s="41">
        <f>Data!J16</f>
        <v>11280</v>
      </c>
      <c r="E31" s="13" t="s">
        <v>25</v>
      </c>
      <c r="G31" s="29" t="str">
        <f>Data!$Q$7</f>
        <v xml:space="preserve"> </v>
      </c>
      <c r="H31" s="41" t="str">
        <f>Data!$D$89</f>
        <v xml:space="preserve"> </v>
      </c>
      <c r="I31" s="30" t="str">
        <f>Data!$S$6</f>
        <v xml:space="preserve"> </v>
      </c>
      <c r="K31" s="29" t="str">
        <f>Data!$X$7</f>
        <v xml:space="preserve"> </v>
      </c>
      <c r="L31" s="41" t="str">
        <f>Data!$D$167</f>
        <v xml:space="preserve"> </v>
      </c>
      <c r="M31" s="30" t="str">
        <f>Data!$Z$6</f>
        <v xml:space="preserve"> </v>
      </c>
    </row>
    <row r="32" spans="2:17">
      <c r="B32" s="20"/>
      <c r="C32" s="22" t="s">
        <v>399</v>
      </c>
      <c r="D32" s="12">
        <f>D31-F9</f>
        <v>1280</v>
      </c>
      <c r="E32" s="13" t="s">
        <v>25</v>
      </c>
      <c r="F32" s="18"/>
      <c r="G32" s="29" t="str">
        <f>Data!$C$90</f>
        <v xml:space="preserve"> </v>
      </c>
      <c r="H32" s="19" t="str">
        <f>Data!$D$90</f>
        <v xml:space="preserve"> </v>
      </c>
      <c r="I32" s="30" t="str">
        <f>Data!$S$6</f>
        <v xml:space="preserve"> </v>
      </c>
      <c r="J32" s="18"/>
      <c r="K32" s="29" t="str">
        <f>Data!$C$168</f>
        <v xml:space="preserve"> </v>
      </c>
      <c r="L32" s="19" t="str">
        <f>Data!$D$168</f>
        <v xml:space="preserve"> </v>
      </c>
      <c r="M32" s="30" t="str">
        <f>Data!$Z$6</f>
        <v xml:space="preserve"> </v>
      </c>
    </row>
    <row r="33" spans="2:17">
      <c r="B33" s="20"/>
      <c r="D33" s="12"/>
      <c r="E33" s="13"/>
      <c r="F33" s="18"/>
      <c r="G33" s="18"/>
      <c r="H33" s="19"/>
      <c r="I33" s="30"/>
      <c r="J33" s="18"/>
      <c r="K33" s="18"/>
      <c r="L33" s="19"/>
      <c r="M33" s="30"/>
    </row>
    <row r="34" spans="2:17">
      <c r="B34" s="21" t="s">
        <v>57</v>
      </c>
      <c r="C34" s="43" t="s">
        <v>58</v>
      </c>
      <c r="D34" s="15" t="s">
        <v>59</v>
      </c>
      <c r="E34" s="14"/>
      <c r="F34" s="14" t="str">
        <f>Data!$Q$8</f>
        <v xml:space="preserve"> </v>
      </c>
      <c r="G34" s="14" t="str">
        <f>Data!$R$8</f>
        <v xml:space="preserve"> </v>
      </c>
      <c r="H34" s="15" t="str">
        <f>Data!$S$8</f>
        <v xml:space="preserve"> </v>
      </c>
      <c r="I34" s="14"/>
      <c r="J34" s="14" t="str">
        <f>Data!$X$8</f>
        <v xml:space="preserve"> </v>
      </c>
      <c r="K34" s="14" t="str">
        <f>Data!$Y$8</f>
        <v xml:space="preserve"> </v>
      </c>
      <c r="L34" s="15" t="str">
        <f>Data!$Z$8</f>
        <v xml:space="preserve"> </v>
      </c>
      <c r="M34" s="18"/>
    </row>
    <row r="35" spans="2:17">
      <c r="B35" s="18"/>
      <c r="C35" s="168"/>
      <c r="D35" s="19"/>
      <c r="F35" s="18"/>
      <c r="G35" s="18"/>
      <c r="H35" s="19"/>
      <c r="I35" s="18"/>
      <c r="J35" s="18"/>
      <c r="K35" s="18"/>
      <c r="L35" s="19"/>
      <c r="M35" s="18"/>
    </row>
    <row r="36" spans="2:17">
      <c r="B36" s="18" t="str">
        <f>Data!$I$26</f>
        <v>MCR05W90</v>
      </c>
      <c r="C36" s="169" t="str">
        <f>Data!$C$58</f>
        <v>840HE 28W 5ft DA</v>
      </c>
      <c r="D36" s="12">
        <f>Data!$J$26</f>
        <v>8</v>
      </c>
      <c r="F36" s="18" t="str">
        <f>Data!$B$94</f>
        <v xml:space="preserve"> </v>
      </c>
      <c r="G36" s="18" t="str">
        <f>Data!$C$94</f>
        <v xml:space="preserve"> </v>
      </c>
      <c r="H36" s="19" t="str">
        <f>Data!$D$94</f>
        <v xml:space="preserve"> </v>
      </c>
      <c r="I36" s="18"/>
      <c r="J36" s="18" t="str">
        <f>Data!$B$172</f>
        <v xml:space="preserve"> </v>
      </c>
      <c r="K36" s="18" t="str">
        <f>Data!$C$172</f>
        <v xml:space="preserve"> </v>
      </c>
      <c r="L36" s="19" t="str">
        <f>Data!$D$172</f>
        <v xml:space="preserve"> </v>
      </c>
      <c r="M36" s="18"/>
    </row>
    <row r="37" spans="2:17">
      <c r="B37" s="18"/>
      <c r="C37" s="169"/>
      <c r="F37" s="18"/>
      <c r="G37" s="18"/>
      <c r="H37" s="19"/>
      <c r="I37" s="18"/>
      <c r="J37" s="18"/>
      <c r="K37" s="18"/>
      <c r="L37" s="19"/>
      <c r="M37" s="18"/>
    </row>
    <row r="38" spans="2:17">
      <c r="B38" s="18" t="str">
        <f>Data!$I$15</f>
        <v>FCRS05006</v>
      </c>
      <c r="C38" s="169" t="str">
        <f>Data!$H$15</f>
        <v>Frame Surface 1410mm 5x2,5mm2+4x1,5mm2 White</v>
      </c>
      <c r="D38" s="12">
        <f>Data!$B$85</f>
        <v>8</v>
      </c>
      <c r="F38" s="18" t="str">
        <f>Data!$B$96</f>
        <v xml:space="preserve"> </v>
      </c>
      <c r="G38" s="18" t="str">
        <f>Data!$C$96</f>
        <v xml:space="preserve"> </v>
      </c>
      <c r="H38" s="19" t="str">
        <f>Data!$D$96</f>
        <v xml:space="preserve"> </v>
      </c>
      <c r="I38" s="18"/>
      <c r="J38" s="18" t="str">
        <f>Data!$B$174</f>
        <v xml:space="preserve"> </v>
      </c>
      <c r="K38" s="18" t="str">
        <f>Data!$C$174</f>
        <v xml:space="preserve"> </v>
      </c>
      <c r="L38" s="19" t="str">
        <f>Data!$D$174</f>
        <v xml:space="preserve"> </v>
      </c>
      <c r="M38" s="18"/>
    </row>
    <row r="39" spans="2:17">
      <c r="C39" s="169"/>
      <c r="F39" s="18" t="str">
        <f>Data!$B$97</f>
        <v xml:space="preserve"> </v>
      </c>
      <c r="G39" s="18" t="str">
        <f>Data!$C$97</f>
        <v xml:space="preserve"> </v>
      </c>
      <c r="H39" s="19" t="str">
        <f>Data!D97</f>
        <v xml:space="preserve"> </v>
      </c>
      <c r="I39" s="18"/>
      <c r="J39" s="18" t="str">
        <f>Data!$B$175</f>
        <v xml:space="preserve"> </v>
      </c>
      <c r="K39" s="18" t="str">
        <f>Data!$C$175</f>
        <v xml:space="preserve"> </v>
      </c>
      <c r="L39" s="19" t="str">
        <f>Data!$D$175</f>
        <v xml:space="preserve"> </v>
      </c>
      <c r="M39" s="18"/>
    </row>
    <row r="40" spans="2:17">
      <c r="B40" s="18" t="str">
        <f>Data!$I$17</f>
        <v>VMU20122</v>
      </c>
      <c r="C40" s="169" t="str">
        <f>Data!$H$17</f>
        <v>Mode CR Line Endcap assembly M25 White</v>
      </c>
      <c r="D40" s="12">
        <v>1</v>
      </c>
      <c r="F40" s="18"/>
      <c r="G40" s="18"/>
      <c r="H40" s="19"/>
      <c r="I40" s="18"/>
      <c r="J40" s="18"/>
      <c r="K40" s="18"/>
      <c r="L40" s="19"/>
      <c r="M40" s="18"/>
    </row>
    <row r="41" spans="2:17">
      <c r="B41" s="18" t="str">
        <f>Data!$I$78</f>
        <v>VMU20099</v>
      </c>
      <c r="C41" s="169" t="str">
        <f>Data!$H$78</f>
        <v>Mode CR Line Endcap assembly Blind White</v>
      </c>
      <c r="D41" s="12">
        <f>Data!$J$78</f>
        <v>1</v>
      </c>
      <c r="F41" s="18" t="str">
        <f>Data!$B$99</f>
        <v xml:space="preserve"> </v>
      </c>
      <c r="G41" s="18" t="str">
        <f>Data!$C$99</f>
        <v xml:space="preserve"> </v>
      </c>
      <c r="H41" s="19" t="str">
        <f>Data!D99</f>
        <v xml:space="preserve"> </v>
      </c>
      <c r="I41" s="18"/>
      <c r="J41" s="18" t="str">
        <f>Data!$B$177</f>
        <v xml:space="preserve"> </v>
      </c>
      <c r="K41" s="18" t="str">
        <f>Data!$C$177</f>
        <v xml:space="preserve"> </v>
      </c>
      <c r="L41" s="19" t="str">
        <f>Data!$D$177</f>
        <v xml:space="preserve"> </v>
      </c>
      <c r="M41" s="18"/>
    </row>
    <row r="42" spans="2:17">
      <c r="B42" s="18" t="str">
        <f>Data!$I$81</f>
        <v>VMU20101</v>
      </c>
      <c r="C42" s="169" t="str">
        <f>Data!$H$81</f>
        <v>Mode CR Line Frame connector</v>
      </c>
      <c r="D42" s="12">
        <f>Data!$J$81</f>
        <v>7</v>
      </c>
      <c r="F42" s="18" t="str">
        <f>Data!$B$100</f>
        <v xml:space="preserve"> </v>
      </c>
      <c r="G42" s="18" t="str">
        <f>Data!$C$100</f>
        <v xml:space="preserve"> </v>
      </c>
      <c r="H42" s="19" t="str">
        <f>Data!$D$100</f>
        <v xml:space="preserve"> </v>
      </c>
      <c r="I42" s="18"/>
      <c r="J42" s="18" t="str">
        <f>Data!$B$178</f>
        <v xml:space="preserve"> </v>
      </c>
      <c r="K42" s="18" t="str">
        <f>Data!$C$178</f>
        <v xml:space="preserve"> </v>
      </c>
      <c r="L42" s="19" t="str">
        <f>Data!$D$178</f>
        <v xml:space="preserve"> </v>
      </c>
      <c r="M42" s="18"/>
    </row>
    <row r="43" spans="2:17">
      <c r="B43" s="18" t="str">
        <f>Data!$I$82</f>
        <v>VT22001A</v>
      </c>
      <c r="C43" s="169" t="str">
        <f>Data!$H$82</f>
        <v>MB1 Mounting bracket White</v>
      </c>
      <c r="D43" s="12">
        <f>Data!$J$82</f>
        <v>9</v>
      </c>
      <c r="F43" s="18"/>
      <c r="G43" s="18"/>
      <c r="H43" s="19"/>
      <c r="I43" s="18"/>
      <c r="J43" s="18"/>
      <c r="K43" s="18"/>
      <c r="L43" s="19"/>
      <c r="M43" s="18"/>
    </row>
    <row r="44" spans="2:17">
      <c r="B44" s="18" t="str">
        <f>Data!$B$80</f>
        <v>VS13010</v>
      </c>
      <c r="C44" s="169" t="str">
        <f>Data!$C$80</f>
        <v>Connection kit</v>
      </c>
      <c r="D44" s="12">
        <f>Data!$D$80</f>
        <v>1</v>
      </c>
      <c r="F44" s="18"/>
      <c r="G44" s="18"/>
      <c r="H44" s="11"/>
      <c r="I44" s="18"/>
      <c r="J44" s="18"/>
      <c r="K44" s="18"/>
      <c r="M44" s="18"/>
    </row>
    <row r="45" spans="2:17">
      <c r="B45" s="18"/>
      <c r="C45" s="169"/>
      <c r="D45" s="12"/>
      <c r="F45" s="18"/>
      <c r="G45" s="18"/>
      <c r="H45" s="53"/>
      <c r="I45" s="18"/>
      <c r="J45" s="18"/>
      <c r="K45" s="18"/>
      <c r="M45" s="18"/>
    </row>
    <row r="46" spans="2:17" hidden="1">
      <c r="B46" s="18"/>
      <c r="C46" s="169"/>
      <c r="D46" s="54">
        <f>Data!$F$15</f>
        <v>2368.7999999999997</v>
      </c>
      <c r="F46" s="18"/>
      <c r="G46" s="18"/>
      <c r="H46" s="53"/>
      <c r="I46" s="18"/>
      <c r="J46" s="18"/>
      <c r="K46" s="18"/>
      <c r="L46" s="53" t="str">
        <f>Data!$F$33</f>
        <v xml:space="preserve"> </v>
      </c>
      <c r="M46" s="18"/>
    </row>
    <row r="47" spans="2:17">
      <c r="B47" s="21"/>
      <c r="C47" s="14"/>
      <c r="D47" s="32"/>
      <c r="E47" s="14"/>
      <c r="F47" s="14"/>
      <c r="G47" s="14"/>
      <c r="H47" s="36"/>
      <c r="I47" s="14"/>
      <c r="J47" s="14"/>
      <c r="K47" s="14"/>
      <c r="L47" s="36"/>
      <c r="M47" s="14"/>
      <c r="N47" s="14"/>
      <c r="O47" s="14"/>
      <c r="P47" s="14"/>
      <c r="Q47" s="14"/>
    </row>
    <row r="48" spans="2:17">
      <c r="B48" s="25" t="s">
        <v>64</v>
      </c>
      <c r="C48" s="150" t="str">
        <f>Data!$C$249</f>
        <v xml:space="preserve">Mode CRS 9870mm      RAL9010 840HE DA 193W W90 L30 IP20W  </v>
      </c>
      <c r="D48" s="26"/>
      <c r="E48" s="26"/>
      <c r="F48" s="38"/>
      <c r="G48" s="39"/>
      <c r="H48" s="40"/>
      <c r="I48" s="39"/>
      <c r="J48" s="38"/>
      <c r="K48" s="39"/>
      <c r="L48" s="40"/>
      <c r="M48" s="39"/>
      <c r="N48" s="26"/>
      <c r="O48" s="26"/>
      <c r="P48" s="26"/>
      <c r="Q48" s="26"/>
    </row>
    <row r="49" spans="2:13">
      <c r="B49" s="20"/>
      <c r="C49" s="11" t="s">
        <v>347</v>
      </c>
      <c r="D49" s="12"/>
      <c r="F49" s="18"/>
      <c r="G49" s="18"/>
      <c r="H49" s="19"/>
      <c r="I49" s="18"/>
      <c r="J49" s="18"/>
      <c r="K49" s="18"/>
      <c r="L49" s="19"/>
      <c r="M49" s="18"/>
    </row>
    <row r="50" spans="2:13">
      <c r="B50" s="20"/>
      <c r="C50" s="11" t="s">
        <v>349</v>
      </c>
      <c r="D50" s="12"/>
      <c r="F50" s="18"/>
      <c r="G50" s="18"/>
      <c r="H50" s="19"/>
      <c r="I50" s="18"/>
      <c r="J50" s="18"/>
      <c r="K50" s="18"/>
      <c r="L50" s="19"/>
      <c r="M50" s="18"/>
    </row>
    <row r="51" spans="2:13">
      <c r="B51" s="20"/>
      <c r="C51" s="24" t="s">
        <v>372</v>
      </c>
      <c r="D51" s="41">
        <f>Data!$K$16</f>
        <v>9870</v>
      </c>
      <c r="E51" s="13" t="s">
        <v>25</v>
      </c>
      <c r="F51" s="18"/>
      <c r="G51" s="29" t="str">
        <f>Data!$Q$7</f>
        <v xml:space="preserve"> </v>
      </c>
      <c r="H51" s="41" t="str">
        <f>Data!$D$107</f>
        <v xml:space="preserve"> </v>
      </c>
      <c r="I51" s="30" t="str">
        <f>Data!$S$6</f>
        <v xml:space="preserve"> </v>
      </c>
      <c r="J51" s="18"/>
      <c r="K51" s="29" t="str">
        <f>Data!$X$7</f>
        <v xml:space="preserve"> </v>
      </c>
      <c r="L51" s="41" t="str">
        <f>Data!$D$185</f>
        <v xml:space="preserve"> </v>
      </c>
      <c r="M51" s="30" t="str">
        <f>Data!$Z$6</f>
        <v xml:space="preserve"> </v>
      </c>
    </row>
    <row r="52" spans="2:13">
      <c r="B52" s="20"/>
      <c r="C52" s="22" t="s">
        <v>338</v>
      </c>
      <c r="D52" s="12">
        <f>D51-F9</f>
        <v>-130</v>
      </c>
      <c r="E52" s="13" t="s">
        <v>25</v>
      </c>
      <c r="F52" s="18"/>
      <c r="G52" s="29" t="str">
        <f>Data!$C$108</f>
        <v xml:space="preserve"> </v>
      </c>
      <c r="H52" s="19" t="str">
        <f>Data!$D$108</f>
        <v xml:space="preserve"> </v>
      </c>
      <c r="I52" s="30" t="str">
        <f>Data!$S$6</f>
        <v xml:space="preserve"> </v>
      </c>
      <c r="J52" s="18"/>
      <c r="K52" s="29" t="str">
        <f>Data!$C$186</f>
        <v xml:space="preserve"> </v>
      </c>
      <c r="L52" s="19" t="str">
        <f>Data!$D$186</f>
        <v xml:space="preserve"> </v>
      </c>
      <c r="M52" s="30" t="str">
        <f>Data!$Z$6</f>
        <v xml:space="preserve"> </v>
      </c>
    </row>
    <row r="53" spans="2:13">
      <c r="B53" s="20"/>
      <c r="D53" s="12"/>
      <c r="E53" s="13"/>
      <c r="F53" s="18"/>
      <c r="G53" s="18"/>
      <c r="H53" s="19"/>
      <c r="I53" s="30"/>
      <c r="J53" s="18"/>
      <c r="K53" s="18"/>
      <c r="L53" s="19"/>
      <c r="M53" s="30"/>
    </row>
    <row r="54" spans="2:13">
      <c r="B54" s="21" t="s">
        <v>57</v>
      </c>
      <c r="C54" s="14" t="s">
        <v>58</v>
      </c>
      <c r="D54" s="15" t="s">
        <v>59</v>
      </c>
      <c r="E54" s="14"/>
      <c r="F54" s="14" t="str">
        <f>Data!$Q$8</f>
        <v xml:space="preserve"> </v>
      </c>
      <c r="G54" s="14" t="str">
        <f>Data!$R$8</f>
        <v xml:space="preserve"> </v>
      </c>
      <c r="H54" s="15" t="str">
        <f>Data!$S$8</f>
        <v xml:space="preserve"> </v>
      </c>
      <c r="I54" s="14"/>
      <c r="J54" s="14" t="str">
        <f>Data!$X$8</f>
        <v xml:space="preserve"> </v>
      </c>
      <c r="K54" s="14" t="str">
        <f>Data!$Y$8</f>
        <v xml:space="preserve"> </v>
      </c>
      <c r="L54" s="15" t="str">
        <f>Data!$Z$8</f>
        <v xml:space="preserve"> </v>
      </c>
      <c r="M54" s="18"/>
    </row>
    <row r="55" spans="2:13">
      <c r="B55" s="20"/>
      <c r="C55" s="18"/>
      <c r="D55" s="19"/>
      <c r="F55" s="18"/>
      <c r="G55" s="18"/>
      <c r="H55" s="19"/>
      <c r="I55" s="18"/>
      <c r="J55" s="18"/>
      <c r="K55" s="18"/>
      <c r="L55" s="19"/>
      <c r="M55" s="18"/>
    </row>
    <row r="56" spans="2:13">
      <c r="B56" s="20" t="str">
        <f>Data!$I$26</f>
        <v>MCR05W90</v>
      </c>
      <c r="C56" s="11" t="str">
        <f>Data!$C$58</f>
        <v>840HE 28W 5ft DA</v>
      </c>
      <c r="D56" s="12">
        <f>Data!$K$26</f>
        <v>7</v>
      </c>
      <c r="F56" s="18" t="str">
        <f>Data!$B$112</f>
        <v xml:space="preserve"> </v>
      </c>
      <c r="G56" s="18" t="str">
        <f>Data!$C$112</f>
        <v xml:space="preserve"> </v>
      </c>
      <c r="H56" s="19" t="str">
        <f>Data!$D$112</f>
        <v xml:space="preserve"> </v>
      </c>
      <c r="I56" s="18"/>
      <c r="J56" s="30" t="str">
        <f>Data!$B$190</f>
        <v xml:space="preserve"> </v>
      </c>
      <c r="K56" s="30" t="str">
        <f>Data!$C$190</f>
        <v xml:space="preserve"> </v>
      </c>
      <c r="L56" s="19" t="str">
        <f>Data!$D$190</f>
        <v xml:space="preserve"> </v>
      </c>
      <c r="M56" s="18"/>
    </row>
    <row r="57" spans="2:13">
      <c r="B57" s="20"/>
      <c r="F57" s="18"/>
      <c r="G57" s="18"/>
      <c r="H57" s="19"/>
      <c r="I57" s="18"/>
      <c r="J57" s="30"/>
      <c r="K57" s="30"/>
      <c r="L57" s="19"/>
      <c r="M57" s="18"/>
    </row>
    <row r="58" spans="2:13">
      <c r="B58" s="20" t="str">
        <f>Data!$I$15</f>
        <v>FCRS05006</v>
      </c>
      <c r="C58" s="11" t="str">
        <f>Data!$H$15</f>
        <v>Frame Surface 1410mm 5x2,5mm2+4x1,5mm2 White</v>
      </c>
      <c r="D58" s="12">
        <f>Data!$C$85</f>
        <v>7</v>
      </c>
      <c r="F58" s="18" t="str">
        <f>Data!$B$114</f>
        <v xml:space="preserve"> </v>
      </c>
      <c r="G58" s="18" t="str">
        <f>Data!$C$114</f>
        <v xml:space="preserve"> </v>
      </c>
      <c r="H58" s="19" t="str">
        <f>Data!$D$114</f>
        <v xml:space="preserve"> </v>
      </c>
      <c r="I58" s="18"/>
      <c r="J58" s="30" t="str">
        <f>Data!$B$192</f>
        <v xml:space="preserve"> </v>
      </c>
      <c r="K58" s="30" t="str">
        <f>Data!$C$192</f>
        <v xml:space="preserve"> </v>
      </c>
      <c r="L58" s="19" t="str">
        <f>Data!$D$192</f>
        <v xml:space="preserve"> </v>
      </c>
      <c r="M58" s="18"/>
    </row>
    <row r="59" spans="2:13">
      <c r="C59" s="169"/>
      <c r="F59" s="18" t="str">
        <f>Data!$B$115</f>
        <v xml:space="preserve"> </v>
      </c>
      <c r="G59" s="18" t="str">
        <f>Data!$C$115</f>
        <v xml:space="preserve"> </v>
      </c>
      <c r="H59" s="19" t="str">
        <f>Data!$D$115</f>
        <v xml:space="preserve"> </v>
      </c>
      <c r="I59" s="18"/>
      <c r="J59" s="30" t="str">
        <f>Data!$B$193</f>
        <v xml:space="preserve"> </v>
      </c>
      <c r="K59" s="30" t="str">
        <f>Data!$C$193</f>
        <v xml:space="preserve"> </v>
      </c>
      <c r="L59" s="19" t="str">
        <f>Data!$D$193</f>
        <v xml:space="preserve"> </v>
      </c>
      <c r="M59" s="18"/>
    </row>
    <row r="60" spans="2:13">
      <c r="B60" s="20" t="str">
        <f>Data!$I$17</f>
        <v>VMU20122</v>
      </c>
      <c r="C60" s="11" t="str">
        <f>Data!$H$17</f>
        <v>Mode CR Line Endcap assembly M25 White</v>
      </c>
      <c r="D60" s="12">
        <v>1</v>
      </c>
      <c r="F60" s="18"/>
      <c r="G60" s="18"/>
      <c r="H60" s="19"/>
      <c r="I60" s="18"/>
      <c r="J60" s="30"/>
      <c r="K60" s="30"/>
      <c r="L60" s="19"/>
      <c r="M60" s="18"/>
    </row>
    <row r="61" spans="2:13">
      <c r="B61" s="20" t="str">
        <f>Data!$I$78</f>
        <v>VMU20099</v>
      </c>
      <c r="C61" s="11" t="str">
        <f>Data!$H$78</f>
        <v>Mode CR Line Endcap assembly Blind White</v>
      </c>
      <c r="D61" s="12">
        <f>Data!$J$78</f>
        <v>1</v>
      </c>
      <c r="I61" s="18"/>
      <c r="M61" s="18"/>
    </row>
    <row r="62" spans="2:13">
      <c r="B62" s="20" t="str">
        <f>Data!$I$81</f>
        <v>VMU20101</v>
      </c>
      <c r="C62" s="11" t="str">
        <f>Data!$H$81</f>
        <v>Mode CR Line Frame connector</v>
      </c>
      <c r="D62" s="12">
        <f>Data!$J$81</f>
        <v>7</v>
      </c>
      <c r="F62" s="18" t="str">
        <f>Data!$B$117</f>
        <v xml:space="preserve"> </v>
      </c>
      <c r="G62" s="18" t="str">
        <f>Data!$C$117</f>
        <v xml:space="preserve"> </v>
      </c>
      <c r="H62" s="19" t="str">
        <f>Data!$D$117</f>
        <v xml:space="preserve"> </v>
      </c>
      <c r="I62" s="18"/>
      <c r="J62" s="30" t="str">
        <f>Data!$B$195</f>
        <v xml:space="preserve"> </v>
      </c>
      <c r="K62" s="30" t="str">
        <f>Data!$C$195</f>
        <v xml:space="preserve"> </v>
      </c>
      <c r="L62" s="19" t="str">
        <f>Data!$D$195</f>
        <v xml:space="preserve"> </v>
      </c>
      <c r="M62" s="18"/>
    </row>
    <row r="63" spans="2:13">
      <c r="B63" s="20" t="str">
        <f>Data!$I$82</f>
        <v>VT22001A</v>
      </c>
      <c r="C63" s="11" t="str">
        <f>Data!$H$82</f>
        <v>MB1 Mounting bracket White</v>
      </c>
      <c r="D63" s="12">
        <f>Data!$K$82</f>
        <v>8</v>
      </c>
      <c r="F63" s="18" t="str">
        <f>Data!$B$100</f>
        <v xml:space="preserve"> </v>
      </c>
      <c r="G63" s="18" t="str">
        <f>Data!$C$100</f>
        <v xml:space="preserve"> </v>
      </c>
      <c r="H63" s="19" t="str">
        <f>Data!$D$118</f>
        <v xml:space="preserve"> </v>
      </c>
      <c r="I63" s="18"/>
      <c r="J63" s="30" t="str">
        <f>Data!$B$196</f>
        <v xml:space="preserve"> </v>
      </c>
      <c r="K63" s="30" t="str">
        <f>Data!$C$196</f>
        <v xml:space="preserve"> </v>
      </c>
      <c r="L63" s="19" t="str">
        <f>Data!$D$196</f>
        <v xml:space="preserve"> </v>
      </c>
      <c r="M63" s="18"/>
    </row>
    <row r="64" spans="2:13">
      <c r="B64" s="20" t="str">
        <f>Data!$B$80</f>
        <v>VS13010</v>
      </c>
      <c r="C64" s="11" t="str">
        <f>Data!$C$80</f>
        <v>Connection kit</v>
      </c>
      <c r="D64" s="12">
        <f>Data!$D$80</f>
        <v>1</v>
      </c>
      <c r="F64" s="18"/>
      <c r="G64" s="18"/>
      <c r="H64" s="19"/>
      <c r="I64" s="18"/>
      <c r="J64" s="18"/>
      <c r="K64" s="18"/>
      <c r="L64" s="19"/>
      <c r="M64" s="18"/>
    </row>
    <row r="65" spans="2:17">
      <c r="B65" s="20"/>
      <c r="D65" s="12"/>
      <c r="F65" s="18"/>
      <c r="G65" s="18"/>
      <c r="H65" s="19"/>
      <c r="I65" s="18"/>
      <c r="J65" s="18"/>
      <c r="K65" s="18"/>
      <c r="L65" s="19"/>
      <c r="M65" s="18"/>
    </row>
    <row r="66" spans="2:17" hidden="1">
      <c r="B66" s="20"/>
      <c r="D66" s="54"/>
      <c r="F66" s="18"/>
      <c r="G66" s="18"/>
      <c r="H66" s="53" t="str">
        <f>Data!$F$20</f>
        <v xml:space="preserve"> </v>
      </c>
      <c r="I66" s="18"/>
      <c r="J66" s="18"/>
      <c r="K66" s="18"/>
      <c r="L66" s="53" t="str">
        <f>Data!$F$34</f>
        <v xml:space="preserve"> </v>
      </c>
      <c r="M66" s="18"/>
    </row>
    <row r="67" spans="2:17">
      <c r="B67" s="21"/>
      <c r="C67" s="14"/>
      <c r="D67" s="14"/>
      <c r="E67" s="14"/>
      <c r="F67" s="14"/>
      <c r="G67" s="14"/>
      <c r="H67" s="15"/>
      <c r="I67" s="14"/>
      <c r="J67" s="14"/>
      <c r="K67" s="14"/>
      <c r="L67" s="15"/>
      <c r="M67" s="14"/>
      <c r="N67" s="14"/>
      <c r="O67" s="14"/>
      <c r="P67" s="14"/>
      <c r="Q67" s="14"/>
    </row>
    <row r="68" spans="2:17">
      <c r="B68" s="25" t="s">
        <v>67</v>
      </c>
      <c r="C68" s="150" t="str">
        <f>kuva3</f>
        <v xml:space="preserve">Mode CRS 9870mm      RAL9010 840HE DA 193W W90 L30 IP20W  </v>
      </c>
      <c r="D68" s="26"/>
      <c r="E68" s="26"/>
      <c r="F68" s="38"/>
      <c r="G68" s="39"/>
      <c r="H68" s="40"/>
      <c r="I68" s="39"/>
      <c r="J68" s="38"/>
      <c r="K68" s="39"/>
      <c r="L68" s="40"/>
      <c r="M68" s="39"/>
      <c r="N68" s="26"/>
      <c r="O68" s="26"/>
      <c r="P68" s="26"/>
      <c r="Q68" s="26"/>
    </row>
    <row r="69" spans="2:17">
      <c r="B69" s="20"/>
      <c r="C69" s="11" t="s">
        <v>350</v>
      </c>
      <c r="F69" s="18"/>
      <c r="G69" s="18"/>
      <c r="H69" s="19"/>
      <c r="I69" s="18"/>
      <c r="J69" s="18"/>
      <c r="K69" s="18"/>
      <c r="L69" s="19"/>
      <c r="M69" s="18"/>
    </row>
    <row r="70" spans="2:17">
      <c r="B70" s="20"/>
      <c r="C70" s="11" t="s">
        <v>348</v>
      </c>
      <c r="D70" s="12"/>
      <c r="F70" s="18"/>
      <c r="G70" s="18"/>
      <c r="H70" s="19"/>
      <c r="I70" s="18"/>
      <c r="J70" s="18"/>
      <c r="K70" s="18"/>
      <c r="L70" s="19"/>
      <c r="M70" s="18"/>
    </row>
    <row r="71" spans="2:17">
      <c r="B71" s="20"/>
      <c r="C71" s="24" t="s">
        <v>372</v>
      </c>
      <c r="D71" s="41">
        <f>Data!$L$16</f>
        <v>9870</v>
      </c>
      <c r="E71" s="13" t="s">
        <v>25</v>
      </c>
      <c r="F71" s="18"/>
      <c r="G71" s="29" t="str">
        <f>Data!$Q$7</f>
        <v xml:space="preserve"> </v>
      </c>
      <c r="H71" s="41" t="str">
        <f>Data!$D$125</f>
        <v xml:space="preserve"> </v>
      </c>
      <c r="I71" s="30" t="str">
        <f>Data!$S$6</f>
        <v xml:space="preserve"> </v>
      </c>
      <c r="J71" s="18"/>
      <c r="K71" s="29" t="str">
        <f>Data!$X$7</f>
        <v xml:space="preserve"> </v>
      </c>
      <c r="L71" s="41" t="str">
        <f>Data!$D$203</f>
        <v xml:space="preserve"> </v>
      </c>
      <c r="M71" s="30" t="str">
        <f>Data!$Z$6</f>
        <v xml:space="preserve"> </v>
      </c>
    </row>
    <row r="72" spans="2:17">
      <c r="B72" s="20"/>
      <c r="C72" s="22" t="s">
        <v>405</v>
      </c>
      <c r="D72" s="12">
        <f>D71-F9</f>
        <v>-130</v>
      </c>
      <c r="E72" s="13" t="s">
        <v>25</v>
      </c>
      <c r="F72" s="18"/>
      <c r="G72" s="29"/>
      <c r="H72" s="19" t="str">
        <f>Data!$D$126</f>
        <v xml:space="preserve"> </v>
      </c>
      <c r="I72" s="30" t="str">
        <f>Data!$S$6</f>
        <v xml:space="preserve"> </v>
      </c>
      <c r="J72" s="18"/>
      <c r="K72" s="29"/>
      <c r="L72" s="19" t="str">
        <f>Data!$D$204</f>
        <v xml:space="preserve"> </v>
      </c>
      <c r="M72" s="30" t="str">
        <f>Data!$Z$6</f>
        <v xml:space="preserve"> </v>
      </c>
    </row>
    <row r="73" spans="2:17">
      <c r="B73" s="20"/>
      <c r="D73" s="12"/>
      <c r="E73" s="13"/>
      <c r="F73" s="18"/>
      <c r="G73" s="18"/>
      <c r="H73" s="19"/>
      <c r="I73" s="30"/>
      <c r="J73" s="18"/>
      <c r="K73" s="18"/>
      <c r="L73" s="19"/>
      <c r="M73" s="30"/>
    </row>
    <row r="74" spans="2:17">
      <c r="B74" s="21" t="s">
        <v>57</v>
      </c>
      <c r="C74" s="14" t="s">
        <v>58</v>
      </c>
      <c r="D74" s="15" t="s">
        <v>59</v>
      </c>
      <c r="E74" s="14"/>
      <c r="F74" s="14" t="str">
        <f>Data!$Q$8</f>
        <v xml:space="preserve"> </v>
      </c>
      <c r="G74" s="14" t="str">
        <f>Data!$R$8</f>
        <v xml:space="preserve"> </v>
      </c>
      <c r="H74" s="15" t="str">
        <f>Data!$S$8</f>
        <v xml:space="preserve"> </v>
      </c>
      <c r="I74" s="14"/>
      <c r="J74" s="14" t="str">
        <f>Data!$X$8</f>
        <v xml:space="preserve"> </v>
      </c>
      <c r="K74" s="14" t="str">
        <f>Data!$Y$8</f>
        <v xml:space="preserve"> </v>
      </c>
      <c r="L74" s="15" t="str">
        <f>Data!$Z$8</f>
        <v xml:space="preserve"> </v>
      </c>
      <c r="M74" s="18"/>
    </row>
    <row r="75" spans="2:17">
      <c r="B75" s="20"/>
      <c r="C75" s="18"/>
      <c r="D75" s="19"/>
      <c r="F75" s="18"/>
      <c r="G75" s="18"/>
      <c r="H75" s="19"/>
      <c r="I75" s="18"/>
      <c r="J75" s="18"/>
      <c r="K75" s="18"/>
      <c r="L75" s="19"/>
      <c r="M75" s="18"/>
    </row>
    <row r="76" spans="2:17">
      <c r="B76" s="20" t="str">
        <f>Data!$I$26</f>
        <v>MCR05W90</v>
      </c>
      <c r="C76" s="11" t="str">
        <f>Data!$C$58</f>
        <v>840HE 28W 5ft DA</v>
      </c>
      <c r="D76" s="12">
        <f>Data!$L$26</f>
        <v>7</v>
      </c>
      <c r="F76" s="18" t="str">
        <f>Data!$B$130</f>
        <v xml:space="preserve"> </v>
      </c>
      <c r="G76" s="18" t="str">
        <f>Data!$C$130</f>
        <v xml:space="preserve"> </v>
      </c>
      <c r="H76" s="19" t="str">
        <f>Data!$D$130</f>
        <v xml:space="preserve"> </v>
      </c>
      <c r="I76" s="18"/>
      <c r="J76" s="30" t="str">
        <f>Data!$B$208</f>
        <v xml:space="preserve"> </v>
      </c>
      <c r="K76" s="30" t="str">
        <f>Data!$C$208</f>
        <v xml:space="preserve"> </v>
      </c>
      <c r="L76" s="19" t="str">
        <f>Data!$D$208</f>
        <v xml:space="preserve"> </v>
      </c>
      <c r="M76" s="18"/>
    </row>
    <row r="77" spans="2:17">
      <c r="B77" s="20" t="str">
        <f>Data!$I$28</f>
        <v xml:space="preserve"> </v>
      </c>
      <c r="C77" s="11" t="str">
        <f>Data!$H$28</f>
        <v xml:space="preserve"> </v>
      </c>
      <c r="D77" s="12" t="str">
        <f>Data!$L$28</f>
        <v xml:space="preserve"> </v>
      </c>
      <c r="F77" s="18" t="str">
        <f>Data!$B$131</f>
        <v xml:space="preserve"> </v>
      </c>
      <c r="G77" s="18" t="str">
        <f>Data!$C$131</f>
        <v xml:space="preserve"> </v>
      </c>
      <c r="H77" s="19" t="str">
        <f>Data!$D$131</f>
        <v xml:space="preserve"> </v>
      </c>
      <c r="I77" s="18"/>
      <c r="J77" s="30" t="str">
        <f>Data!$B$209</f>
        <v xml:space="preserve"> </v>
      </c>
      <c r="K77" s="30" t="str">
        <f>Data!$C$209</f>
        <v xml:space="preserve"> </v>
      </c>
      <c r="L77" s="19" t="str">
        <f>Data!$D$209</f>
        <v xml:space="preserve"> </v>
      </c>
      <c r="M77" s="18"/>
    </row>
    <row r="78" spans="2:17">
      <c r="B78" s="20" t="str">
        <f>Data!$I$15</f>
        <v>FCRS05006</v>
      </c>
      <c r="C78" s="11" t="str">
        <f>Data!$H$15</f>
        <v>Frame Surface 1410mm 5x2,5mm2+4x1,5mm2 White</v>
      </c>
      <c r="D78" s="12">
        <f>Data!$D$85</f>
        <v>7</v>
      </c>
      <c r="F78" s="18" t="str">
        <f>Data!$B$133</f>
        <v xml:space="preserve"> </v>
      </c>
      <c r="G78" s="18" t="str">
        <f>Data!$C$133</f>
        <v xml:space="preserve"> </v>
      </c>
      <c r="H78" s="19" t="str">
        <f>Data!$D$133</f>
        <v xml:space="preserve"> </v>
      </c>
      <c r="I78" s="18"/>
      <c r="J78" s="30" t="str">
        <f>Data!$B$211</f>
        <v xml:space="preserve"> </v>
      </c>
      <c r="K78" s="30" t="str">
        <f>Data!$C$211</f>
        <v xml:space="preserve"> </v>
      </c>
      <c r="L78" s="19" t="str">
        <f>Data!$D$211</f>
        <v xml:space="preserve"> </v>
      </c>
      <c r="M78" s="18"/>
    </row>
    <row r="79" spans="2:17">
      <c r="B79" s="20" t="str">
        <f>Data!$I$34</f>
        <v xml:space="preserve"> </v>
      </c>
      <c r="C79" s="11" t="str">
        <f>Data!$H$34</f>
        <v xml:space="preserve"> </v>
      </c>
      <c r="D79" s="12" t="str">
        <f>Data!$L$34</f>
        <v xml:space="preserve"> </v>
      </c>
      <c r="F79" s="18" t="str">
        <f>Data!$B$135</f>
        <v xml:space="preserve"> </v>
      </c>
      <c r="G79" s="18" t="str">
        <f>Data!$C$135</f>
        <v xml:space="preserve"> </v>
      </c>
      <c r="H79" s="19" t="str">
        <f>Data!$D$135</f>
        <v xml:space="preserve"> </v>
      </c>
      <c r="I79" s="18"/>
      <c r="J79" s="30" t="str">
        <f>Data!$B$213</f>
        <v xml:space="preserve"> </v>
      </c>
      <c r="K79" s="30" t="str">
        <f>Data!$C$213</f>
        <v xml:space="preserve"> </v>
      </c>
      <c r="L79" s="19" t="str">
        <f>Data!$D$213</f>
        <v xml:space="preserve"> </v>
      </c>
      <c r="M79" s="18"/>
    </row>
    <row r="80" spans="2:17">
      <c r="B80" s="20" t="str">
        <f>Data!$I$17</f>
        <v>VMU20122</v>
      </c>
      <c r="C80" s="11" t="str">
        <f>Data!$H$17</f>
        <v>Mode CR Line Endcap assembly M25 White</v>
      </c>
      <c r="D80" s="12">
        <v>1</v>
      </c>
      <c r="F80" s="18" t="str">
        <f>Data!$B$134</f>
        <v xml:space="preserve"> </v>
      </c>
      <c r="G80" s="18" t="str">
        <f>Data!$C$134</f>
        <v xml:space="preserve"> </v>
      </c>
      <c r="H80" s="19" t="str">
        <f>Data!$D$134</f>
        <v xml:space="preserve"> </v>
      </c>
      <c r="I80" s="18"/>
      <c r="J80" s="30" t="str">
        <f>Data!$B$212</f>
        <v xml:space="preserve"> </v>
      </c>
      <c r="K80" s="30" t="str">
        <f>Data!$C$212</f>
        <v xml:space="preserve"> </v>
      </c>
      <c r="L80" s="19" t="str">
        <f>Data!$D$212</f>
        <v xml:space="preserve"> </v>
      </c>
      <c r="M80" s="18"/>
    </row>
    <row r="81" spans="2:17">
      <c r="B81" s="20" t="str">
        <f>Data!$I$78</f>
        <v>VMU20099</v>
      </c>
      <c r="C81" s="11" t="str">
        <f>Data!$H$78</f>
        <v>Mode CR Line Endcap assembly Blind White</v>
      </c>
      <c r="D81" s="12">
        <f>Data!$J$78</f>
        <v>1</v>
      </c>
      <c r="I81" s="18"/>
      <c r="M81" s="18"/>
    </row>
    <row r="82" spans="2:17">
      <c r="B82" s="20" t="str">
        <f>Data!$I$81</f>
        <v>VMU20101</v>
      </c>
      <c r="C82" s="11" t="str">
        <f>Data!$H$81</f>
        <v>Mode CR Line Frame connector</v>
      </c>
      <c r="D82" s="12">
        <f>Data!L81</f>
        <v>6</v>
      </c>
      <c r="F82" s="18" t="str">
        <f>Data!$B$137</f>
        <v xml:space="preserve"> </v>
      </c>
      <c r="G82" s="18" t="str">
        <f>Data!$C$137</f>
        <v xml:space="preserve"> </v>
      </c>
      <c r="H82" s="19" t="str">
        <f>Data!$D$137</f>
        <v xml:space="preserve"> </v>
      </c>
      <c r="I82" s="18"/>
      <c r="J82" s="30" t="str">
        <f>Data!$B$215</f>
        <v xml:space="preserve"> </v>
      </c>
      <c r="K82" s="30" t="str">
        <f>Data!$C$215</f>
        <v xml:space="preserve"> </v>
      </c>
      <c r="L82" s="19" t="str">
        <f>Data!$D$215</f>
        <v xml:space="preserve"> </v>
      </c>
      <c r="M82" s="18"/>
    </row>
    <row r="83" spans="2:17">
      <c r="B83" s="20" t="str">
        <f>Data!$I$82</f>
        <v>VT22001A</v>
      </c>
      <c r="C83" s="11" t="str">
        <f>Data!$H$82</f>
        <v>MB1 Mounting bracket White</v>
      </c>
      <c r="D83" s="12">
        <f>Data!$L$82</f>
        <v>8</v>
      </c>
      <c r="F83" s="18" t="str">
        <f>Data!$B$100</f>
        <v xml:space="preserve"> </v>
      </c>
      <c r="G83" s="18" t="str">
        <f>Data!$C$100</f>
        <v xml:space="preserve"> </v>
      </c>
      <c r="H83" s="19" t="str">
        <f>Data!$D$138</f>
        <v xml:space="preserve"> </v>
      </c>
      <c r="I83" s="18"/>
      <c r="J83" s="30" t="str">
        <f>Data!$B$216</f>
        <v xml:space="preserve"> </v>
      </c>
      <c r="K83" s="30" t="str">
        <f>Data!$C$216</f>
        <v xml:space="preserve"> </v>
      </c>
      <c r="L83" s="19" t="str">
        <f>Data!$D$216</f>
        <v xml:space="preserve"> </v>
      </c>
      <c r="M83" s="18"/>
    </row>
    <row r="84" spans="2:17">
      <c r="B84" s="20" t="str">
        <f>Data!$B$80</f>
        <v>VS13010</v>
      </c>
      <c r="C84" s="11" t="str">
        <f>Data!$C$80</f>
        <v>Connection kit</v>
      </c>
      <c r="D84" s="12">
        <f>Data!$D$80</f>
        <v>1</v>
      </c>
      <c r="F84" s="18"/>
      <c r="G84" s="18"/>
      <c r="H84" s="19"/>
      <c r="I84" s="18"/>
      <c r="J84" s="30"/>
      <c r="K84" s="30"/>
      <c r="L84" s="19"/>
      <c r="M84" s="18"/>
    </row>
    <row r="85" spans="2:17">
      <c r="B85" s="20"/>
      <c r="D85" s="12"/>
      <c r="F85" s="18"/>
      <c r="G85" s="18"/>
      <c r="H85" s="19"/>
      <c r="I85" s="18"/>
      <c r="J85" s="30"/>
      <c r="K85" s="30"/>
      <c r="L85" s="19"/>
      <c r="M85" s="18"/>
    </row>
    <row r="86" spans="2:17" hidden="1">
      <c r="B86" s="20"/>
      <c r="D86" s="54">
        <f>Data!$F$17</f>
        <v>2072.6999999999998</v>
      </c>
      <c r="F86" s="18"/>
      <c r="G86" s="18"/>
      <c r="H86" s="53" t="str">
        <f>Data!$F$21</f>
        <v xml:space="preserve"> </v>
      </c>
      <c r="I86" s="18"/>
      <c r="J86" s="18"/>
      <c r="K86" s="18"/>
      <c r="L86" s="53" t="str">
        <f>Data!$F$35</f>
        <v xml:space="preserve"> </v>
      </c>
      <c r="M86" s="18"/>
    </row>
    <row r="87" spans="2:17" hidden="1">
      <c r="B87" s="21"/>
      <c r="C87" s="14"/>
      <c r="D87" s="14"/>
      <c r="E87" s="14"/>
      <c r="F87" s="14"/>
      <c r="G87" s="14"/>
      <c r="H87" s="15"/>
      <c r="I87" s="14"/>
      <c r="J87" s="14"/>
      <c r="K87" s="14"/>
      <c r="L87" s="15"/>
      <c r="M87" s="14"/>
      <c r="N87" s="14"/>
      <c r="O87" s="14"/>
      <c r="P87" s="14"/>
      <c r="Q87" s="14"/>
    </row>
    <row r="88" spans="2:17" hidden="1">
      <c r="B88" s="25" t="s">
        <v>336</v>
      </c>
      <c r="C88" s="150" t="str">
        <f>Data!$C$255</f>
        <v xml:space="preserve">Mode CRS 10000mm      RAL9010 840HE DA 193W W90 L30 IP20W  </v>
      </c>
      <c r="D88" s="31"/>
      <c r="E88" s="26"/>
      <c r="F88" s="38"/>
      <c r="G88" s="39"/>
      <c r="H88" s="40"/>
      <c r="I88" s="39"/>
      <c r="J88" s="38"/>
      <c r="K88" s="39"/>
      <c r="L88" s="40"/>
      <c r="M88" s="39"/>
      <c r="N88" s="26"/>
      <c r="O88" s="26"/>
      <c r="P88" s="26"/>
      <c r="Q88" s="26"/>
    </row>
    <row r="89" spans="2:17" hidden="1">
      <c r="B89" s="20"/>
      <c r="C89" s="11" t="s">
        <v>350</v>
      </c>
      <c r="F89" s="18"/>
      <c r="G89" s="18"/>
      <c r="H89" s="19"/>
      <c r="I89" s="18"/>
      <c r="J89" s="18"/>
      <c r="K89" s="18"/>
      <c r="L89" s="19"/>
      <c r="M89" s="18"/>
    </row>
    <row r="90" spans="2:17" hidden="1">
      <c r="B90" s="20"/>
      <c r="C90" s="11" t="s">
        <v>339</v>
      </c>
      <c r="F90" s="18"/>
      <c r="G90" s="18"/>
      <c r="H90" s="19"/>
      <c r="I90" s="18"/>
      <c r="J90" s="18"/>
      <c r="K90" s="18"/>
      <c r="L90" s="19"/>
      <c r="M90" s="18"/>
    </row>
    <row r="91" spans="2:17" hidden="1">
      <c r="B91" s="20"/>
      <c r="C91" s="66" t="str">
        <f>Data!$M$8</f>
        <v>Note! Includes 130mm cover part</v>
      </c>
      <c r="D91" s="12"/>
      <c r="F91" s="18"/>
      <c r="G91" s="165" t="str">
        <f>Data!C145</f>
        <v xml:space="preserve"> </v>
      </c>
      <c r="H91" s="19"/>
      <c r="I91" s="18"/>
      <c r="J91" s="18"/>
      <c r="K91" s="165" t="str">
        <f>Data!$C$223</f>
        <v xml:space="preserve"> </v>
      </c>
      <c r="L91" s="19"/>
      <c r="M91" s="18"/>
    </row>
    <row r="92" spans="2:17" hidden="1">
      <c r="B92" s="20" t="s">
        <v>60</v>
      </c>
      <c r="C92" s="24" t="s">
        <v>372</v>
      </c>
      <c r="D92" s="41">
        <f>Data!$I$10</f>
        <v>10000</v>
      </c>
      <c r="E92" s="13" t="s">
        <v>25</v>
      </c>
      <c r="F92" s="18"/>
      <c r="G92" s="29" t="str">
        <f>Data!$Q$7</f>
        <v xml:space="preserve"> </v>
      </c>
      <c r="H92" s="41" t="str">
        <f>Data!D146</f>
        <v xml:space="preserve"> </v>
      </c>
      <c r="I92" s="30" t="str">
        <f>Data!$S$6</f>
        <v xml:space="preserve"> </v>
      </c>
      <c r="J92" s="18"/>
      <c r="K92" s="29" t="str">
        <f>Data!$X$7</f>
        <v xml:space="preserve"> </v>
      </c>
      <c r="L92" s="41" t="str">
        <f>Data!$D$224</f>
        <v xml:space="preserve"> </v>
      </c>
      <c r="M92" s="30" t="str">
        <f>Data!$Z$6</f>
        <v xml:space="preserve"> </v>
      </c>
    </row>
    <row r="93" spans="2:17" hidden="1">
      <c r="B93" s="20"/>
      <c r="D93" s="12" t="s">
        <v>346</v>
      </c>
      <c r="F93" s="18"/>
      <c r="G93" s="29"/>
      <c r="H93" s="12" t="str">
        <f>Data!D147</f>
        <v xml:space="preserve"> </v>
      </c>
      <c r="I93" s="30"/>
      <c r="J93" s="18"/>
      <c r="K93" s="29"/>
      <c r="L93" s="12" t="str">
        <f>Data!$D$225</f>
        <v xml:space="preserve"> </v>
      </c>
      <c r="M93" s="30"/>
    </row>
    <row r="94" spans="2:17" hidden="1">
      <c r="B94" s="20"/>
      <c r="F94" s="18"/>
      <c r="G94" s="18"/>
      <c r="H94" s="19"/>
      <c r="I94" s="30"/>
      <c r="J94" s="18"/>
      <c r="K94" s="18"/>
      <c r="L94" s="19"/>
      <c r="M94" s="30"/>
    </row>
    <row r="95" spans="2:17" hidden="1">
      <c r="B95" s="21" t="s">
        <v>57</v>
      </c>
      <c r="C95" s="14" t="s">
        <v>58</v>
      </c>
      <c r="D95" s="15" t="s">
        <v>59</v>
      </c>
      <c r="E95" s="14"/>
      <c r="F95" s="14" t="str">
        <f>Data!$Q$8</f>
        <v xml:space="preserve"> </v>
      </c>
      <c r="G95" s="14" t="str">
        <f>Data!$R$8</f>
        <v xml:space="preserve"> </v>
      </c>
      <c r="H95" s="15" t="str">
        <f>Data!$S$8</f>
        <v xml:space="preserve"> </v>
      </c>
      <c r="I95" s="14"/>
      <c r="J95" s="14" t="str">
        <f>Data!$X$8</f>
        <v xml:space="preserve"> </v>
      </c>
      <c r="K95" s="14" t="str">
        <f>Data!$Y$8</f>
        <v xml:space="preserve"> </v>
      </c>
      <c r="L95" s="15" t="str">
        <f>Data!$Z$8</f>
        <v xml:space="preserve"> </v>
      </c>
      <c r="M95" s="18"/>
    </row>
    <row r="96" spans="2:17" hidden="1">
      <c r="B96" s="20"/>
      <c r="F96" s="18"/>
      <c r="G96" s="18"/>
      <c r="H96" s="19"/>
      <c r="I96" s="18"/>
      <c r="J96" s="18"/>
      <c r="K96" s="18"/>
      <c r="L96" s="19"/>
      <c r="M96" s="18"/>
    </row>
    <row r="97" spans="2:13" hidden="1">
      <c r="B97" s="20" t="str">
        <f>Data!$I$26</f>
        <v>MCR05W90</v>
      </c>
      <c r="C97" s="11" t="str">
        <f>Data!$C$58</f>
        <v>840HE 28W 5ft DA</v>
      </c>
      <c r="D97" s="12">
        <f>Data!$L$26</f>
        <v>7</v>
      </c>
      <c r="F97" s="18" t="str">
        <f>Data!$B$151</f>
        <v xml:space="preserve"> </v>
      </c>
      <c r="G97" s="18" t="str">
        <f>Data!$C$151</f>
        <v xml:space="preserve"> </v>
      </c>
      <c r="H97" s="19" t="str">
        <f>Data!$D$151</f>
        <v xml:space="preserve"> </v>
      </c>
      <c r="I97" s="18"/>
      <c r="J97" s="30" t="str">
        <f>Data!$B$229</f>
        <v xml:space="preserve"> </v>
      </c>
      <c r="K97" s="30" t="str">
        <f>Data!$C$229</f>
        <v xml:space="preserve"> </v>
      </c>
      <c r="L97" s="19" t="str">
        <f>Data!$D$229</f>
        <v xml:space="preserve"> </v>
      </c>
      <c r="M97" s="18"/>
    </row>
    <row r="98" spans="2:13" hidden="1">
      <c r="B98" s="20" t="str">
        <f>Data!$I$28</f>
        <v xml:space="preserve"> </v>
      </c>
      <c r="C98" s="11" t="str">
        <f>Data!$H$28</f>
        <v xml:space="preserve"> </v>
      </c>
      <c r="D98" s="12" t="str">
        <f>Data!$L$28</f>
        <v xml:space="preserve"> </v>
      </c>
      <c r="F98" s="18" t="str">
        <f>Data!$B$152</f>
        <v xml:space="preserve"> </v>
      </c>
      <c r="G98" s="18" t="str">
        <f>Data!$C$152</f>
        <v xml:space="preserve"> </v>
      </c>
      <c r="H98" s="19" t="str">
        <f>Data!$D$152</f>
        <v xml:space="preserve"> </v>
      </c>
      <c r="I98" s="18"/>
      <c r="J98" s="30" t="str">
        <f>Data!$B$230</f>
        <v xml:space="preserve"> </v>
      </c>
      <c r="K98" s="30" t="str">
        <f>Data!$C$230</f>
        <v xml:space="preserve"> </v>
      </c>
      <c r="L98" s="19" t="str">
        <f>Data!$D$230</f>
        <v xml:space="preserve"> </v>
      </c>
      <c r="M98" s="18"/>
    </row>
    <row r="99" spans="2:13" hidden="1">
      <c r="B99" s="20" t="str">
        <f>Data!$I$15</f>
        <v>FCRS05006</v>
      </c>
      <c r="C99" s="11" t="str">
        <f>Data!$H$15</f>
        <v>Frame Surface 1410mm 5x2,5mm2+4x1,5mm2 White</v>
      </c>
      <c r="D99" s="12">
        <f>Data!$E$85</f>
        <v>7</v>
      </c>
      <c r="F99" s="18" t="str">
        <f>Data!$B$154</f>
        <v xml:space="preserve"> </v>
      </c>
      <c r="G99" s="18" t="str">
        <f>Data!$C$154</f>
        <v xml:space="preserve"> </v>
      </c>
      <c r="H99" s="19" t="str">
        <f>Data!$D$154</f>
        <v xml:space="preserve"> </v>
      </c>
      <c r="I99" s="18"/>
      <c r="J99" s="30" t="str">
        <f>Data!$B$232</f>
        <v xml:space="preserve"> </v>
      </c>
      <c r="K99" s="30" t="str">
        <f>Data!$C$232</f>
        <v xml:space="preserve"> </v>
      </c>
      <c r="L99" s="19" t="str">
        <f>Data!$D$232</f>
        <v xml:space="preserve"> </v>
      </c>
      <c r="M99" s="18"/>
    </row>
    <row r="100" spans="2:13" hidden="1">
      <c r="B100" s="20" t="str">
        <f>Data!$I$40</f>
        <v xml:space="preserve"> </v>
      </c>
      <c r="C100" s="11" t="str">
        <f>Data!H40</f>
        <v xml:space="preserve"> </v>
      </c>
      <c r="D100" s="12" t="str">
        <f>Data!$L$34</f>
        <v xml:space="preserve"> </v>
      </c>
      <c r="F100" s="18" t="str">
        <f>Data!$B$157</f>
        <v xml:space="preserve"> </v>
      </c>
      <c r="G100" s="18" t="str">
        <f>Data!$C$157</f>
        <v xml:space="preserve"> </v>
      </c>
      <c r="H100" s="19" t="str">
        <f>Data!$D$157</f>
        <v xml:space="preserve"> </v>
      </c>
      <c r="I100" s="18"/>
      <c r="J100" s="30" t="str">
        <f>Data!$B$235</f>
        <v xml:space="preserve"> </v>
      </c>
      <c r="K100" s="30" t="str">
        <f>Data!$C$235</f>
        <v xml:space="preserve"> </v>
      </c>
      <c r="L100" s="19" t="str">
        <f>Data!$D$235</f>
        <v xml:space="preserve"> </v>
      </c>
      <c r="M100" s="18"/>
    </row>
    <row r="101" spans="2:13" hidden="1">
      <c r="B101" s="20" t="str">
        <f>Data!$I$17</f>
        <v>VMU20122</v>
      </c>
      <c r="C101" s="11" t="str">
        <f>Data!$H$17</f>
        <v>Mode CR Line Endcap assembly M25 White</v>
      </c>
      <c r="D101" s="12">
        <v>1</v>
      </c>
      <c r="F101" s="18" t="str">
        <f>Data!$B$155</f>
        <v xml:space="preserve"> </v>
      </c>
      <c r="G101" s="18" t="str">
        <f>Data!$C$155</f>
        <v xml:space="preserve"> </v>
      </c>
      <c r="H101" s="19" t="str">
        <f>Data!$D$155</f>
        <v xml:space="preserve"> </v>
      </c>
      <c r="I101" s="18"/>
      <c r="J101" s="30" t="str">
        <f>Data!$B$233</f>
        <v xml:space="preserve"> </v>
      </c>
      <c r="K101" s="30" t="str">
        <f>Data!$C$233</f>
        <v xml:space="preserve"> </v>
      </c>
      <c r="L101" s="19" t="str">
        <f>Data!$D$233</f>
        <v xml:space="preserve"> </v>
      </c>
      <c r="M101" s="18"/>
    </row>
    <row r="102" spans="2:13" hidden="1">
      <c r="B102" s="20" t="str">
        <f>Data!$I$78</f>
        <v>VMU20099</v>
      </c>
      <c r="C102" s="11" t="str">
        <f>Data!$H$78</f>
        <v>Mode CR Line Endcap assembly Blind White</v>
      </c>
      <c r="D102" s="12">
        <f>Data!$J$78</f>
        <v>1</v>
      </c>
      <c r="M102" s="18"/>
    </row>
    <row r="103" spans="2:13" hidden="1">
      <c r="B103" s="20" t="str">
        <f>Data!$I$81</f>
        <v>VMU20101</v>
      </c>
      <c r="C103" s="11" t="str">
        <f>Data!$H$81</f>
        <v>Mode CR Line Frame connector</v>
      </c>
      <c r="D103" s="12">
        <f>Data!$M$81</f>
        <v>6</v>
      </c>
      <c r="F103" s="18" t="str">
        <f>Data!$B$158</f>
        <v xml:space="preserve"> </v>
      </c>
      <c r="G103" s="18" t="str">
        <f>Data!$C$158</f>
        <v xml:space="preserve"> </v>
      </c>
      <c r="H103" s="19" t="str">
        <f>Data!$D$158</f>
        <v xml:space="preserve"> </v>
      </c>
      <c r="I103" s="18"/>
      <c r="J103" s="30" t="str">
        <f>Data!$B$236</f>
        <v xml:space="preserve"> </v>
      </c>
      <c r="K103" s="30" t="str">
        <f>Data!$C$236</f>
        <v xml:space="preserve"> </v>
      </c>
      <c r="L103" s="19" t="str">
        <f>Data!$D$236</f>
        <v xml:space="preserve"> </v>
      </c>
      <c r="M103" s="18"/>
    </row>
    <row r="104" spans="2:13" hidden="1">
      <c r="B104" s="20" t="str">
        <f>Data!$I$82</f>
        <v>VT22001A</v>
      </c>
      <c r="C104" s="11" t="str">
        <f>Data!$H$82</f>
        <v>MB1 Mounting bracket White</v>
      </c>
      <c r="D104" s="12">
        <f>Data!$L$82</f>
        <v>8</v>
      </c>
      <c r="F104" s="18" t="str">
        <f>Data!$B$100</f>
        <v xml:space="preserve"> </v>
      </c>
      <c r="G104" s="18" t="str">
        <f>Data!$C$100</f>
        <v xml:space="preserve"> </v>
      </c>
      <c r="H104" s="19" t="str">
        <f>Data!$D$159</f>
        <v xml:space="preserve"> </v>
      </c>
      <c r="I104" s="18"/>
      <c r="J104" s="30" t="str">
        <f>Data!$B$237</f>
        <v xml:space="preserve"> </v>
      </c>
      <c r="K104" s="30" t="str">
        <f>Data!$C$237</f>
        <v xml:space="preserve"> </v>
      </c>
      <c r="L104" s="19" t="str">
        <f>Data!$D$237</f>
        <v xml:space="preserve"> </v>
      </c>
      <c r="M104" s="18"/>
    </row>
    <row r="105" spans="2:13" hidden="1">
      <c r="B105" s="20" t="str">
        <f>Data!$B$80</f>
        <v>VS13010</v>
      </c>
      <c r="C105" s="11" t="str">
        <f>Data!$C$80</f>
        <v>Connection kit</v>
      </c>
      <c r="D105" s="12">
        <f>Data!$D$80</f>
        <v>1</v>
      </c>
      <c r="F105" s="18" t="str">
        <f>Data!$B$156</f>
        <v xml:space="preserve"> </v>
      </c>
      <c r="G105" s="18" t="str">
        <f>Data!$C$156</f>
        <v xml:space="preserve"> </v>
      </c>
      <c r="H105" s="19" t="str">
        <f>Data!$D$156</f>
        <v xml:space="preserve"> </v>
      </c>
      <c r="I105" s="18"/>
      <c r="J105" s="30" t="str">
        <f>Data!$B$234</f>
        <v xml:space="preserve"> </v>
      </c>
      <c r="K105" s="30" t="str">
        <f>Data!$C$234</f>
        <v xml:space="preserve"> </v>
      </c>
      <c r="L105" s="19" t="str">
        <f>Data!$D$234</f>
        <v xml:space="preserve"> </v>
      </c>
      <c r="M105" s="18"/>
    </row>
    <row r="106" spans="2:13" hidden="1">
      <c r="B106" s="20" t="str">
        <f>Data!$I$45</f>
        <v>VMXXXXX</v>
      </c>
      <c r="C106" s="11" t="str">
        <f>Data!$H$45</f>
        <v>ALU Cover 130mm White CUSTOM</v>
      </c>
      <c r="D106" s="12">
        <f>Data!$M$45</f>
        <v>1</v>
      </c>
      <c r="H106" s="11"/>
      <c r="I106" s="18"/>
      <c r="M106" s="18"/>
    </row>
    <row r="107" spans="2:13" hidden="1">
      <c r="C107" s="169"/>
      <c r="F107" s="18"/>
      <c r="G107" s="18"/>
      <c r="H107" s="11"/>
      <c r="I107" s="18"/>
      <c r="J107" s="18"/>
      <c r="L107" s="65" t="str">
        <f>Data!$F$36</f>
        <v xml:space="preserve"> </v>
      </c>
    </row>
    <row r="108" spans="2:13" hidden="1">
      <c r="B108" s="20"/>
      <c r="D108" s="54">
        <f>Data!$F$18</f>
        <v>2137.6999999999998</v>
      </c>
      <c r="F108" s="18"/>
      <c r="G108" s="18"/>
      <c r="H108" s="53" t="str">
        <f>Data!$F$22</f>
        <v xml:space="preserve"> </v>
      </c>
      <c r="I108" s="18"/>
      <c r="J108" s="18"/>
    </row>
    <row r="109" spans="2:13" hidden="1">
      <c r="B109" s="20"/>
      <c r="F109" s="18"/>
      <c r="G109" s="18"/>
    </row>
    <row r="110" spans="2:13">
      <c r="B110" s="18"/>
      <c r="F110" s="18"/>
      <c r="G110" s="18"/>
    </row>
    <row r="111" spans="2:13">
      <c r="G111" s="18"/>
    </row>
    <row r="112" spans="2:13">
      <c r="B112" s="66" t="s">
        <v>502</v>
      </c>
      <c r="G112" s="18"/>
    </row>
    <row r="113" spans="2:2">
      <c r="B113" s="67" t="s">
        <v>501</v>
      </c>
    </row>
  </sheetData>
  <sheetProtection algorithmName="SHA-512" hashValue="XjocxAmSuTC+DpImF2RdaomTC1XdBc8G7YIcV06740Yez/PzVz31BSCO2X87FKegIQ5n1FI3u51qf7zqLA+YNA==" saltValue="MXiES3UqgaWQ4/ASwQ8Aqw==" spinCount="100000" sheet="1" objects="1" scenarios="1"/>
  <mergeCells count="2">
    <mergeCell ref="C24:C25"/>
    <mergeCell ref="F12:F13"/>
  </mergeCells>
  <phoneticPr fontId="3" type="noConversion"/>
  <dataValidations count="3">
    <dataValidation operator="greaterThan" allowBlank="1" showInputMessage="1" showErrorMessage="1" sqref="F10" xr:uid="{0BA6636D-FF3C-40DF-859E-5D54066E596A}"/>
    <dataValidation type="whole" operator="greaterThan" allowBlank="1" showInputMessage="1" showErrorMessage="1" sqref="F9" xr:uid="{3B9D70E4-1D6F-404B-93EA-842CD58A95E9}">
      <formula1>1419</formula1>
    </dataValidation>
    <dataValidation type="whole" operator="greaterThan" allowBlank="1" showInputMessage="1" showErrorMessage="1" sqref="F11" xr:uid="{2E7B7866-AC0C-45C7-817D-6229DA19BAB2}">
      <formula1>1470</formula1>
    </dataValidation>
  </dataValidations>
  <pageMargins left="0.25" right="0.25" top="0.75" bottom="0.75" header="0.3" footer="0.3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F0DA11B1-F3B1-4519-9ED9-196F75EDA10C}">
          <x14:formula1>
            <xm:f>Data!$C$22:$C$24</xm:f>
          </x14:formula1>
          <xm:sqref>C10</xm:sqref>
        </x14:dataValidation>
        <x14:dataValidation type="list" allowBlank="1" showInputMessage="1" showErrorMessage="1" xr:uid="{474CF307-5BE8-4F9F-A59C-A46FFB912E6E}">
          <x14:formula1>
            <xm:f>Data!$C$19:$C$20</xm:f>
          </x14:formula1>
          <xm:sqref>C8</xm:sqref>
        </x14:dataValidation>
        <x14:dataValidation type="list" allowBlank="1" showInputMessage="1" showErrorMessage="1" xr:uid="{C24A6DF2-E4F1-491F-A9C5-F9B32378F7F3}">
          <x14:formula1>
            <xm:f>Data!$C$15:$C$16</xm:f>
          </x14:formula1>
          <xm:sqref>C7</xm:sqref>
        </x14:dataValidation>
        <x14:dataValidation type="list" allowBlank="1" showInputMessage="1" showErrorMessage="1" xr:uid="{6B34C6E6-118E-496A-A9B5-4C69C54A877D}">
          <x14:formula1>
            <xm:f>Data!$C$9:$C$11</xm:f>
          </x14:formula1>
          <xm:sqref>C20:C21</xm:sqref>
        </x14:dataValidation>
        <x14:dataValidation type="list" allowBlank="1" showInputMessage="1" showErrorMessage="1" xr:uid="{822B8FF7-27D4-4653-90C1-6D5BC95AB152}">
          <x14:formula1>
            <xm:f>Data!$C$26:$C$37</xm:f>
          </x14:formula1>
          <xm:sqref>C12</xm:sqref>
        </x14:dataValidation>
        <x14:dataValidation type="list" allowBlank="1" showInputMessage="1" showErrorMessage="1" xr:uid="{577DC380-512D-4C78-B162-EEE7D1561EFA}">
          <x14:formula1>
            <xm:f>Data!$C$63:$C$64</xm:f>
          </x14:formula1>
          <xm:sqref>C16</xm:sqref>
        </x14:dataValidation>
        <x14:dataValidation type="list" allowBlank="1" showInputMessage="1" showErrorMessage="1" xr:uid="{3E47E46E-7F41-4EDB-A481-A0898BDEDC5F}">
          <x14:formula1>
            <xm:f>Data!$C$66:$C$67</xm:f>
          </x14:formula1>
          <xm:sqref>C18:C19</xm:sqref>
        </x14:dataValidation>
        <x14:dataValidation type="list" allowBlank="1" showInputMessage="1" showErrorMessage="1" xr:uid="{B72A65C6-214C-48D9-BF0A-4909128846EF}">
          <x14:formula1>
            <xm:f>Data!$C$69:$C$71</xm:f>
          </x14:formula1>
          <xm:sqref>C22</xm:sqref>
        </x14:dataValidation>
        <x14:dataValidation type="list" allowBlank="1" showInputMessage="1" showErrorMessage="1" xr:uid="{939E857F-0022-4C4B-85EB-C841F5F4145A}">
          <x14:formula1>
            <xm:f>Data!$C$49:$C$55</xm:f>
          </x14:formula1>
          <xm:sqref>C14</xm:sqref>
        </x14:dataValidation>
        <x14:dataValidation type="list" allowBlank="1" showInputMessage="1" showErrorMessage="1" xr:uid="{41F69132-8CB9-4DD6-9239-8251BB4F2B1F}">
          <x14:formula1>
            <xm:f>Data!$C$15:$C$17</xm:f>
          </x14:formula1>
          <xm:sqref>C6</xm:sqref>
        </x14:dataValidation>
        <x14:dataValidation type="list" allowBlank="1" showInputMessage="1" showErrorMessage="1" xr:uid="{CDFA65B9-C27B-453F-878F-E4E25DE54F9D}">
          <x14:formula1>
            <xm:f>Data!$B$263:$B$265</xm:f>
          </x14:formula1>
          <xm:sqref>F16:F18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04CF-5D8F-4E99-A4C6-3F7DEE703455}">
  <sheetPr codeName="Taul3"/>
  <dimension ref="A1:AE32985"/>
  <sheetViews>
    <sheetView topLeftCell="D1" zoomScale="70" zoomScaleNormal="70" workbookViewId="0">
      <selection activeCell="E40" sqref="E40"/>
    </sheetView>
  </sheetViews>
  <sheetFormatPr defaultRowHeight="14.4"/>
  <cols>
    <col min="2" max="2" width="25.88671875" customWidth="1"/>
    <col min="3" max="4" width="120.6640625" customWidth="1"/>
    <col min="5" max="5" width="115.6640625" customWidth="1"/>
    <col min="6" max="6" width="38.5546875" customWidth="1"/>
    <col min="7" max="7" width="27.44140625" customWidth="1"/>
    <col min="8" max="8" width="69.109375" customWidth="1"/>
    <col min="9" max="9" width="26" customWidth="1"/>
    <col min="10" max="10" width="15.6640625" style="5" customWidth="1"/>
    <col min="11" max="11" width="21.33203125" style="5" customWidth="1"/>
    <col min="12" max="12" width="20.88671875" customWidth="1"/>
    <col min="13" max="13" width="24.33203125" customWidth="1"/>
    <col min="14" max="14" width="11.33203125" customWidth="1"/>
    <col min="16" max="16" width="14.44140625" style="4" customWidth="1"/>
    <col min="17" max="17" width="17" customWidth="1"/>
    <col min="18" max="18" width="21.33203125" customWidth="1"/>
    <col min="19" max="19" width="17.6640625" customWidth="1"/>
    <col min="20" max="20" width="18.33203125" customWidth="1"/>
    <col min="21" max="21" width="13.33203125" customWidth="1"/>
    <col min="22" max="23" width="9.109375" style="4"/>
    <col min="24" max="24" width="17" style="4" customWidth="1"/>
    <col min="25" max="25" width="21.33203125" style="4" customWidth="1"/>
    <col min="26" max="26" width="17.6640625" style="4" customWidth="1"/>
    <col min="27" max="27" width="18.33203125" style="4" customWidth="1"/>
    <col min="28" max="28" width="9.109375" style="4"/>
  </cols>
  <sheetData>
    <row r="1" spans="1:31" s="4" customFormat="1">
      <c r="A1" s="4" t="s">
        <v>312</v>
      </c>
      <c r="J1" s="5"/>
      <c r="K1" s="5"/>
    </row>
    <row r="2" spans="1:31">
      <c r="A2">
        <v>2840</v>
      </c>
      <c r="F2" t="s">
        <v>351</v>
      </c>
    </row>
    <row r="3" spans="1:31">
      <c r="A3">
        <v>2841</v>
      </c>
      <c r="N3" t="s">
        <v>786</v>
      </c>
      <c r="P3" s="4" t="s">
        <v>782</v>
      </c>
    </row>
    <row r="4" spans="1:31">
      <c r="A4">
        <v>2842</v>
      </c>
      <c r="D4" s="4"/>
      <c r="E4" s="4" t="s">
        <v>793</v>
      </c>
      <c r="F4" s="4">
        <f>IF('Mode CR'!$C$6=Data!$C$15,Hinnoittelu!$D$6,Hinnoittelu!$D$20)</f>
        <v>170</v>
      </c>
      <c r="G4" s="4"/>
      <c r="H4" t="s">
        <v>35</v>
      </c>
      <c r="L4" s="4" t="str">
        <f>IF($L$6=" White","W","B")</f>
        <v>W</v>
      </c>
      <c r="N4" s="4" t="str">
        <f>VLOOKUP('Mode CR'!$C$14,Data!$C46:E$55,3,FALSE)</f>
        <v>L30</v>
      </c>
      <c r="P4" s="4">
        <f>VLOOKUP('Mode CR'!$C$14,Data!$C46:G$55,5,FALSE)</f>
        <v>151.22312664729901</v>
      </c>
    </row>
    <row r="5" spans="1:31">
      <c r="A5">
        <v>2843</v>
      </c>
      <c r="D5" s="1"/>
      <c r="E5" s="4" t="s">
        <v>775</v>
      </c>
      <c r="F5" s="4">
        <f>IF('Mode CR'!$C$6=Data!$C$15,Hinnoittelu!$D$10,Hinnoittelu!$D$24)</f>
        <v>210</v>
      </c>
      <c r="G5" s="4"/>
      <c r="L5" t="str">
        <f>IF($L$6=" White","RAL9010","RAL9005")</f>
        <v>RAL9010</v>
      </c>
      <c r="O5" s="16"/>
      <c r="P5" s="16"/>
      <c r="Q5" s="44"/>
      <c r="R5" s="44" t="s">
        <v>394</v>
      </c>
      <c r="S5" s="44"/>
      <c r="T5" s="44"/>
      <c r="V5" s="16"/>
      <c r="W5" s="16"/>
      <c r="X5" s="44"/>
      <c r="Y5" s="44" t="s">
        <v>403</v>
      </c>
      <c r="Z5" s="44"/>
      <c r="AA5" s="44"/>
    </row>
    <row r="6" spans="1:31" s="1" customFormat="1">
      <c r="A6" s="4">
        <v>2844</v>
      </c>
      <c r="E6" s="4" t="s">
        <v>774</v>
      </c>
      <c r="F6" s="4">
        <f>IF('Mode CR'!$C$6=Data!$C$15,Hinnoittelu!$D$6,Hinnoittelu!$D$20)</f>
        <v>170</v>
      </c>
      <c r="H6" s="1" t="s">
        <v>35</v>
      </c>
      <c r="I6" s="1" t="str">
        <f>IF('Mode CR'!$C$6="Recessed"," Recessed"," Surface")</f>
        <v xml:space="preserve"> Surface</v>
      </c>
      <c r="J6" s="5" t="s">
        <v>39</v>
      </c>
      <c r="K6" s="5" t="str">
        <f>IF('Mode CR'!$C$16="DALI"," 5x2,5mm2+4x1,5mm2"," 5x2,5mm2")</f>
        <v xml:space="preserve"> 5x2,5mm2+4x1,5mm2</v>
      </c>
      <c r="L6" s="4" t="str">
        <f>IF('Mode CR'!$C$8="White RAL 9010"," White"," Black")</f>
        <v xml:space="preserve"> White</v>
      </c>
      <c r="O6" s="16" t="s">
        <v>63</v>
      </c>
      <c r="P6" s="16" t="s">
        <v>511</v>
      </c>
      <c r="Q6" s="45" t="str">
        <f>IF('Mode CR'!$C$22=0," ","L2")</f>
        <v xml:space="preserve"> </v>
      </c>
      <c r="R6" s="44">
        <f>'Mode CR'!$F$10</f>
        <v>10000</v>
      </c>
      <c r="S6" s="44" t="str">
        <f>IF('Mode CR'!$C$22=0," ","mm")</f>
        <v xml:space="preserve"> </v>
      </c>
      <c r="T6" s="44"/>
      <c r="V6" s="16" t="s">
        <v>63</v>
      </c>
      <c r="W6" s="16"/>
      <c r="X6" s="45" t="str">
        <f>IF('Mode CR'!$C$22&gt;1,"L3"," ")</f>
        <v xml:space="preserve"> </v>
      </c>
      <c r="Y6" s="44">
        <f>'Mode CR'!$F$11</f>
        <v>10000</v>
      </c>
      <c r="Z6" s="44" t="str">
        <f>IF('Mode CR'!$C$22&gt;1,"mm"," ")</f>
        <v xml:space="preserve"> </v>
      </c>
      <c r="AA6" s="44"/>
      <c r="AB6" s="4"/>
    </row>
    <row r="7" spans="1:31" s="1" customFormat="1">
      <c r="A7" s="4">
        <v>2845</v>
      </c>
      <c r="E7" s="4" t="s">
        <v>771</v>
      </c>
      <c r="F7" s="4">
        <f>IF('Mode CR'!$C$6=Data!$C$15,Hinnoittelu!$D$8,Hinnoittelu!$D$22)</f>
        <v>186</v>
      </c>
      <c r="H7" s="1" t="s">
        <v>307</v>
      </c>
      <c r="I7" s="1">
        <f>VLOOKUP('Mode CR'!$C$10,Data!C22:D24,2,FALSE)</f>
        <v>840</v>
      </c>
      <c r="J7" s="4" t="str">
        <f>VLOOKUP('Mode CR'!$C$14,Data!C49:$D$55,2,FALSE)</f>
        <v>HE</v>
      </c>
      <c r="K7" s="4" t="str">
        <f>VLOOKUP('Mode CR'!$C$12,Data!C26:$D$40,2,FALSE)</f>
        <v>W90</v>
      </c>
      <c r="L7" s="1" t="s">
        <v>315</v>
      </c>
      <c r="M7" s="1" t="s">
        <v>316</v>
      </c>
      <c r="N7" s="4" t="str">
        <f>VLOOKUP('Mode CR'!$C$16,Data!$C63:D$64,2,FALSE)</f>
        <v xml:space="preserve"> DA</v>
      </c>
      <c r="O7" s="16" t="str">
        <f>IF('Mode CR'!C18=Data!C67,"I0"," ")</f>
        <v xml:space="preserve"> </v>
      </c>
      <c r="P7" s="4" t="str">
        <f>ROUNDDOWN(VLOOKUP('Mode CR'!$C$14,Data!$C49:F$55,4,FALSE),0)&amp;"W"</f>
        <v>28W</v>
      </c>
      <c r="Q7" s="45" t="str">
        <f>IF('Mode CR'!$C$22=0," ","Length L2")</f>
        <v xml:space="preserve"> </v>
      </c>
      <c r="R7" s="46"/>
      <c r="S7" s="44"/>
      <c r="V7" s="16"/>
      <c r="W7" s="16"/>
      <c r="X7" s="45" t="str">
        <f>IF('Mode CR'!$C$22&gt;1,"Lenght L3"," ")</f>
        <v xml:space="preserve"> </v>
      </c>
      <c r="Y7" s="46"/>
      <c r="Z7" s="44"/>
      <c r="AA7" s="44"/>
      <c r="AB7" s="4"/>
    </row>
    <row r="8" spans="1:31" s="1" customFormat="1">
      <c r="A8" s="4">
        <v>2846</v>
      </c>
      <c r="E8" s="4" t="s">
        <v>773</v>
      </c>
      <c r="F8" s="4">
        <f>IF('Mode CR'!$C$6=Data!$C$15,Hinnoittelu!$D$10,Hinnoittelu!$D$24)</f>
        <v>210</v>
      </c>
      <c r="I8" s="4" t="str">
        <f>IF('Mode CR'!$C$6="Recessed","R",IF('Mode CR'!C6=Data!C17,"P","S"))</f>
        <v>S</v>
      </c>
      <c r="J8" s="5"/>
      <c r="K8" s="5"/>
      <c r="M8" t="str">
        <f>"Note! Includes "&amp;M9&amp;"mm cover part"</f>
        <v>Note! Includes 130mm cover part</v>
      </c>
      <c r="O8" s="16"/>
      <c r="P8" s="16"/>
      <c r="Q8" s="45" t="str">
        <f>IF('Mode CR'!$C$22=0," ","ITEM Number")</f>
        <v xml:space="preserve"> </v>
      </c>
      <c r="R8" s="45" t="str">
        <f>IF('Mode CR'!$C$22=0," ","Description")</f>
        <v xml:space="preserve"> </v>
      </c>
      <c r="S8" s="45" t="str">
        <f>IF('Mode CR'!$C$22=0," ","Pcs")</f>
        <v xml:space="preserve"> </v>
      </c>
      <c r="T8" s="4" t="str">
        <f>"Note! Includes "&amp;T9&amp;"mm cover part"</f>
        <v>Note! Includes 70mm cover part</v>
      </c>
      <c r="V8" s="16"/>
      <c r="W8" s="16"/>
      <c r="X8" s="45" t="str">
        <f>IF('Mode CR'!$C$22&gt;1,"ITEM Number"," ")</f>
        <v xml:space="preserve"> </v>
      </c>
      <c r="Y8" s="45" t="str">
        <f>IF('Mode CR'!$C$22&gt;1,"Description"," ")</f>
        <v xml:space="preserve"> </v>
      </c>
      <c r="Z8" s="45" t="str">
        <f>IF('Mode CR'!$C$22&gt;1,"Pcs"," ")</f>
        <v xml:space="preserve"> </v>
      </c>
      <c r="AA8" s="4" t="str">
        <f>"Note! Includes "&amp;AA9&amp;"mm cover part"</f>
        <v>Note! Includes 70mm cover part</v>
      </c>
      <c r="AB8" s="4"/>
    </row>
    <row r="9" spans="1:31">
      <c r="A9" s="4">
        <v>2847</v>
      </c>
      <c r="B9" s="20" t="s">
        <v>359</v>
      </c>
      <c r="C9" t="s">
        <v>361</v>
      </c>
      <c r="D9" s="2">
        <v>1</v>
      </c>
      <c r="E9" s="4" t="s">
        <v>772</v>
      </c>
      <c r="F9" s="4">
        <f>IF('Mode CR'!$C$6=Data!$C$15,Hinnoittelu!$D$12,Hinnoittelu!$D$26)</f>
        <v>220</v>
      </c>
      <c r="M9" s="16">
        <f>$I$10-$M$16</f>
        <v>130</v>
      </c>
      <c r="O9" s="16"/>
      <c r="P9" s="16"/>
      <c r="R9" s="46"/>
      <c r="S9" s="44"/>
      <c r="T9" s="48">
        <f>$R$6-$T$16</f>
        <v>70</v>
      </c>
      <c r="V9" s="16"/>
      <c r="W9" s="16"/>
      <c r="Y9" s="46"/>
      <c r="Z9" s="44"/>
      <c r="AA9" s="48">
        <f>$Y$6-$AA$16</f>
        <v>70</v>
      </c>
    </row>
    <row r="10" spans="1:31">
      <c r="A10" s="4">
        <v>2848</v>
      </c>
      <c r="C10" s="1" t="s">
        <v>362</v>
      </c>
      <c r="D10" s="2">
        <v>1</v>
      </c>
      <c r="E10" t="s">
        <v>355</v>
      </c>
      <c r="F10" s="4">
        <f>IF('Mode CR'!$C$6=Data!$C$15,Hinnoittelu!$D$14,Hinnoittelu!$D$28)</f>
        <v>500</v>
      </c>
      <c r="H10" s="10" t="s">
        <v>26</v>
      </c>
      <c r="I10" s="1">
        <f>'Mode CR'!$F$9</f>
        <v>10000</v>
      </c>
      <c r="J10" s="4">
        <f>'Mode CR'!$F$9-$J$11</f>
        <v>10000</v>
      </c>
      <c r="K10" s="5">
        <f>'Mode CR'!$F$9-$K$11</f>
        <v>10000</v>
      </c>
      <c r="L10" s="5">
        <f>'Mode CR'!$F$9-$L$11</f>
        <v>10000</v>
      </c>
      <c r="M10" s="5">
        <f>'Mode CR'!$F$9-$M$11</f>
        <v>10000</v>
      </c>
      <c r="O10" s="44" t="s">
        <v>375</v>
      </c>
      <c r="P10" s="46">
        <v>1</v>
      </c>
      <c r="Q10" s="4">
        <f>'Mode CR'!$F$10-$Q$11-$J$12</f>
        <v>9940</v>
      </c>
      <c r="R10" s="5">
        <f>'Mode CR'!$F$10-$R$11-$K$12</f>
        <v>9940</v>
      </c>
      <c r="S10" s="5">
        <f>'Mode CR'!$F$10-$S$11-$L$12</f>
        <v>9940</v>
      </c>
      <c r="T10" s="5">
        <f>'Mode CR'!$F$10-$T$11-$M$12</f>
        <v>9940</v>
      </c>
      <c r="V10" s="44" t="s">
        <v>374</v>
      </c>
      <c r="W10" s="47">
        <f>IF('Mode CR'!$C$22&gt;1,1,0)</f>
        <v>0</v>
      </c>
      <c r="X10" s="5">
        <f>'Mode CR'!$F$11-$X$11-$Q$12</f>
        <v>9940</v>
      </c>
      <c r="Y10" s="5">
        <f>'Mode CR'!$F$11-$Y$11-$R$12</f>
        <v>9940</v>
      </c>
      <c r="Z10" s="5">
        <f>'Mode CR'!$F$11-$Z$11-S12</f>
        <v>9940</v>
      </c>
      <c r="AA10" s="5">
        <f>'Mode CR'!$F$11-$AA$11-$T$12</f>
        <v>9940</v>
      </c>
    </row>
    <row r="11" spans="1:31">
      <c r="A11" s="4">
        <v>2849</v>
      </c>
      <c r="C11" s="1" t="s">
        <v>363</v>
      </c>
      <c r="D11" s="34">
        <v>1</v>
      </c>
      <c r="E11" t="s">
        <v>373</v>
      </c>
      <c r="F11" s="4">
        <f>IF('Mode CR'!$C$6=Data!$C$15,Hinnoittelu!$D$16,Hinnoittelu!$D$30)</f>
        <v>100</v>
      </c>
      <c r="H11" s="10" t="s">
        <v>62</v>
      </c>
      <c r="I11" s="10">
        <f>IF('Mode CR'!$C$18=$C$66,0,1)</f>
        <v>0</v>
      </c>
      <c r="J11" s="5">
        <f>IF($I$12=0,0,10)</f>
        <v>0</v>
      </c>
      <c r="K11" s="5">
        <f>IF($I$12=0,0,10)</f>
        <v>0</v>
      </c>
      <c r="L11" s="5">
        <f>IF($I$12=0,0,10)</f>
        <v>0</v>
      </c>
      <c r="M11" s="5">
        <f>IF($I$12=0,0,10)</f>
        <v>0</v>
      </c>
      <c r="O11" s="44" t="s">
        <v>374</v>
      </c>
      <c r="P11" s="47">
        <f>IF('Mode CR'!$C$22&gt;1,1,0)</f>
        <v>0</v>
      </c>
      <c r="Q11" s="5">
        <f>IF($P$11=0,0,10)</f>
        <v>0</v>
      </c>
      <c r="R11" s="5">
        <f t="shared" ref="R11:S11" si="0">IF($P$11=0,0,10)</f>
        <v>0</v>
      </c>
      <c r="S11" s="5">
        <f t="shared" si="0"/>
        <v>0</v>
      </c>
      <c r="T11" s="5">
        <f>IF($P$11=0,0,10)</f>
        <v>0</v>
      </c>
      <c r="V11" s="44" t="s">
        <v>404</v>
      </c>
      <c r="W11" s="47">
        <f>IF('Mode CR'!J22&gt;1,1,0)</f>
        <v>0</v>
      </c>
      <c r="X11" s="5">
        <f>IF($W$11=0,0,10)</f>
        <v>0</v>
      </c>
      <c r="Y11" s="5">
        <f>IF($W$11=0,0,10)</f>
        <v>0</v>
      </c>
      <c r="Z11" s="5">
        <f>IF($W$11=0,0,10)</f>
        <v>0</v>
      </c>
      <c r="AA11" s="5">
        <f>IF($W$11=0,0,10)</f>
        <v>0</v>
      </c>
    </row>
    <row r="12" spans="1:31">
      <c r="A12" s="4">
        <v>2850</v>
      </c>
      <c r="D12" s="2">
        <v>1</v>
      </c>
      <c r="H12" s="10" t="s">
        <v>373</v>
      </c>
      <c r="I12">
        <f>IF('Mode CR'!C22=0,0,1)</f>
        <v>0</v>
      </c>
      <c r="J12" s="5">
        <v>60</v>
      </c>
      <c r="K12" s="5">
        <v>60</v>
      </c>
      <c r="L12" s="5">
        <v>60</v>
      </c>
      <c r="M12" s="5">
        <v>60</v>
      </c>
      <c r="Q12" s="5">
        <v>60</v>
      </c>
      <c r="R12" s="5">
        <v>60</v>
      </c>
      <c r="S12" s="5">
        <v>60</v>
      </c>
      <c r="T12" s="5">
        <v>60</v>
      </c>
      <c r="X12" s="5">
        <v>60</v>
      </c>
      <c r="Y12" s="5">
        <v>60</v>
      </c>
      <c r="Z12" s="5">
        <v>60</v>
      </c>
      <c r="AA12" s="5">
        <v>60</v>
      </c>
    </row>
    <row r="13" spans="1:31" s="4" customFormat="1">
      <c r="A13" s="4">
        <v>2851</v>
      </c>
      <c r="D13" s="2"/>
      <c r="H13" s="10"/>
      <c r="J13" s="5"/>
      <c r="K13" s="5"/>
      <c r="L13" s="5"/>
      <c r="M13" s="5"/>
      <c r="P13" s="4">
        <f>Q16-$R$6</f>
        <v>1340</v>
      </c>
      <c r="Q13" s="45" t="str">
        <f>IF('Mode CR'!$C$22=0," ","Over the target")</f>
        <v xml:space="preserve"> </v>
      </c>
      <c r="R13" s="46" t="str">
        <f>IF('Mode CR'!$C$22=0," ",R16-R6)</f>
        <v xml:space="preserve"> </v>
      </c>
      <c r="S13" s="46">
        <f>S16-R6</f>
        <v>-70</v>
      </c>
      <c r="T13" s="44"/>
      <c r="U13"/>
      <c r="W13" s="4">
        <f>$X$16-$Y$6</f>
        <v>1340</v>
      </c>
      <c r="X13" s="45" t="str">
        <f>IF('Mode CR'!$C$22=0," ","Over the target")</f>
        <v xml:space="preserve"> </v>
      </c>
      <c r="Y13" s="46" t="str">
        <f>IF('Mode CR'!$C$22=0," ",Y16-Y6)</f>
        <v xml:space="preserve"> </v>
      </c>
      <c r="Z13" s="46">
        <f>Z16-Y6</f>
        <v>-70</v>
      </c>
      <c r="AA13" s="44"/>
    </row>
    <row r="14" spans="1:31">
      <c r="A14" s="4">
        <v>2852</v>
      </c>
      <c r="E14" t="str">
        <f>"5ft "&amp;J7&amp;N7</f>
        <v>5ft HE DA</v>
      </c>
      <c r="F14">
        <f>VLOOKUP(E14,E4:F9,2,FALSE)</f>
        <v>210</v>
      </c>
      <c r="H14" s="1"/>
      <c r="I14" s="1"/>
      <c r="J14" s="5" t="s">
        <v>364</v>
      </c>
      <c r="K14" s="5" t="s">
        <v>365</v>
      </c>
      <c r="L14" s="5" t="s">
        <v>366</v>
      </c>
      <c r="M14" s="5" t="s">
        <v>367</v>
      </c>
      <c r="Q14" s="5" t="s">
        <v>368</v>
      </c>
      <c r="R14" s="5" t="s">
        <v>369</v>
      </c>
      <c r="S14" s="5" t="s">
        <v>370</v>
      </c>
      <c r="T14" s="5" t="s">
        <v>371</v>
      </c>
      <c r="X14" s="5" t="s">
        <v>787</v>
      </c>
      <c r="Y14" s="5" t="s">
        <v>788</v>
      </c>
      <c r="Z14" s="5" t="s">
        <v>789</v>
      </c>
      <c r="AA14" s="5" t="s">
        <v>790</v>
      </c>
    </row>
    <row r="15" spans="1:31">
      <c r="A15" s="4">
        <v>2853</v>
      </c>
      <c r="B15" t="s">
        <v>3</v>
      </c>
      <c r="C15" t="s">
        <v>7</v>
      </c>
      <c r="E15" t="s">
        <v>352</v>
      </c>
      <c r="F15">
        <f>IF('Mode CR'!C22=0,($J$16/1000)*$F$14," ")</f>
        <v>2368.7999999999997</v>
      </c>
      <c r="H15" s="1" t="str">
        <f>$H$6&amp;$I$6&amp;$J$6&amp;$K$6&amp;$L$6</f>
        <v>Frame Surface 1410mm 5x2,5mm2+4x1,5mm2 White</v>
      </c>
      <c r="I15" s="1" t="str">
        <f>VLOOKUP($H$15,$H$50:$I$65,2,FALSE)</f>
        <v>FCRS05006</v>
      </c>
      <c r="J15" s="5">
        <f>ROUNDUP($J$10/1410,0)-$I$11-$I$12</f>
        <v>8</v>
      </c>
      <c r="K15" s="5">
        <f>ROUNDDOWN($J$10/1410,0)-$I$11-$I$12</f>
        <v>7</v>
      </c>
      <c r="L15" s="5">
        <f>ROUNDDOWN($I$10/1410,0)-$I$11-$L$21-$L$20-$I$12</f>
        <v>7</v>
      </c>
      <c r="M15" s="5">
        <f>ROUNDDOWN($I$10/1410,0)-$I$11-$M$21-$M$20-$I$12</f>
        <v>7</v>
      </c>
      <c r="Q15" s="5">
        <f>ROUNDUP($Q$10/1410,0)-$P$10-$P$11</f>
        <v>7</v>
      </c>
      <c r="R15" s="5">
        <f>ROUNDDOWN($R$10/1410,0)-$P$10-$P$11</f>
        <v>6</v>
      </c>
      <c r="S15" s="5">
        <f>ROUNDDOWN($S$10/1410,0)-$P$10-$S$21-$S$20-$P$11</f>
        <v>6</v>
      </c>
      <c r="T15" s="5">
        <f>ROUNDDOWN($S$10/1410,0)-$P$10-$T$21-$T$20-$P$11</f>
        <v>6</v>
      </c>
      <c r="U15" s="4"/>
      <c r="X15" s="5">
        <f>ROUNDUP($X$10/1410,0)-$W$10-$W$11</f>
        <v>8</v>
      </c>
      <c r="Y15" s="5">
        <f>ROUNDDOWN($Y$10/1410,0)-$W$10-$W$11</f>
        <v>7</v>
      </c>
      <c r="Z15" s="5">
        <f>(ROUNDDOWN($Z$10/1410,0))-$W$10-$Z$21-$Z$20-$W$11</f>
        <v>7</v>
      </c>
      <c r="AA15" s="5">
        <f>ROUNDDOWN($Z$10/1410,0)-$W$10-$AA$20-$AA$21-$W$11</f>
        <v>7</v>
      </c>
      <c r="AC15" s="5"/>
    </row>
    <row r="16" spans="1:31">
      <c r="A16" s="4">
        <v>2854</v>
      </c>
      <c r="C16" t="s">
        <v>8</v>
      </c>
      <c r="E16" s="4" t="s">
        <v>353</v>
      </c>
      <c r="F16" s="4">
        <f>IF('Mode CR'!$C$22=0,($K$16/1000)*$F$14," ")</f>
        <v>2072.6999999999998</v>
      </c>
      <c r="H16" s="4" t="str">
        <f>$H$6&amp;$I$6&amp;$J$6&amp;$K$6&amp;$L$6&amp;$O$6</f>
        <v>Frame Surface 1410mm 5x2,5mm2+4x1,5mm2 White Hole up</v>
      </c>
      <c r="I16" s="4" t="str">
        <f>VLOOKUP($H$16,$H$50:$I$65,2,FALSE)</f>
        <v>FCRS05008</v>
      </c>
      <c r="J16" s="5">
        <f>$J$15*$G$26+$I$11*$G$26+$I$12*$G$26+$J$11</f>
        <v>11280</v>
      </c>
      <c r="K16" s="5">
        <f>$K$15*$G$26+$I$11*$G$26+$I$12*$G$26+K11</f>
        <v>9870</v>
      </c>
      <c r="L16" s="5">
        <f>$L$15*$G$26+($I$11*$G$26)+($G$25*$L$21)+($G$27*$L$22)+($L$20*$G$24)+($I$12*$G$26)+$L$11</f>
        <v>9870</v>
      </c>
      <c r="M16" s="5">
        <f>$M$15*$G$26+($I$11*$G$26)+($G$25*$M$21)+($G$27*$M$22)+($M$20*$G$24)+($I$12*$G$26)+M11</f>
        <v>9870</v>
      </c>
      <c r="Q16" s="5">
        <f>$Q$15*$G$26+$P$10*$G$26+$P$11*$G$26+$Q$11+$J$12</f>
        <v>11340</v>
      </c>
      <c r="R16" s="5">
        <f>$R$15*$G$26+$P$10*$G$26+$P$11*$G$26+$R$11+$K$12</f>
        <v>9930</v>
      </c>
      <c r="S16" s="5">
        <f>$S$15*$G$26+($P$10*$G$26)+($G$25*$S$21)+($G$27*$S$22)+($S$20*$G$24)+($P$11*$G$26)+$S$11+$L$12</f>
        <v>9930</v>
      </c>
      <c r="T16" s="5">
        <f>$T$15*$G$26+($P$10*$G$26)+($G$25*$T$21)+($G$27*$T$22)+($T$20*$G$24)+($P$11*$G$26)+$T$11+$M$12</f>
        <v>9930</v>
      </c>
      <c r="U16" s="4"/>
      <c r="X16" s="5">
        <f>$X$15*$G$26+$W$10*$G$26+$W$11*$G$26+$X$11+$Q$12</f>
        <v>11340</v>
      </c>
      <c r="Y16" s="5">
        <f>$Y$15*$G$26+$W$10*$G$26+$W$11*$G$26+$Y$11+$R$12</f>
        <v>9930</v>
      </c>
      <c r="Z16" s="5">
        <f>$Z$15*$G$26+($W$10*$G$26)+($G$25*$Z$21)+($G$27*$Z$22)+($Z$20*$G$24)+($W$11*$G$26)+$Z$11+$S$12</f>
        <v>9930</v>
      </c>
      <c r="AA16" s="5">
        <f>$AA$15*$G$26+($W$10*$G$26)+($G$25*$AA$21)+($G$27*$AA$22)+($AA$20*$G$24)+($W$11*$G$26)+$Z$11+$T$12</f>
        <v>9930</v>
      </c>
      <c r="AE16" s="5"/>
    </row>
    <row r="17" spans="1:31">
      <c r="A17" s="4">
        <v>2855</v>
      </c>
      <c r="C17" t="s">
        <v>802</v>
      </c>
      <c r="E17" s="4" t="s">
        <v>356</v>
      </c>
      <c r="F17">
        <f>IF('Mode CR'!C22=0,($L$16*($F$14/1000))+($L$20*$F$10*($G$24/1000)+($L$21*$F$10*($G$25/1000))+($L$22*$F$10*($G$27/1000)))," ")</f>
        <v>2072.6999999999998</v>
      </c>
      <c r="H17" s="2" t="str">
        <f>IF('Mode CR'!$C$18=$C$66,$H$79,$H$16)</f>
        <v>Mode CR Line Endcap assembly M25 White</v>
      </c>
      <c r="I17" s="2" t="str">
        <f>IF('Mode CR'!$C$18=C$66,I79,$I$16)</f>
        <v>VMU20122</v>
      </c>
      <c r="J17" s="5" t="str">
        <f>IF('Mode CR'!$C$18=C$66," ",$I$11)</f>
        <v xml:space="preserve"> </v>
      </c>
      <c r="K17" s="5" t="str">
        <f>J17</f>
        <v xml:space="preserve"> </v>
      </c>
      <c r="M17" s="4"/>
      <c r="Q17" s="5"/>
      <c r="R17" s="5"/>
      <c r="S17" s="4"/>
      <c r="T17" s="4"/>
      <c r="U17" s="4"/>
      <c r="X17" s="5"/>
      <c r="Y17" s="5"/>
      <c r="AE17" s="5"/>
    </row>
    <row r="18" spans="1:31">
      <c r="A18" s="4">
        <v>2856</v>
      </c>
      <c r="E18" s="4" t="s">
        <v>357</v>
      </c>
      <c r="F18" s="4">
        <f>IF('Mode CR'!$C$22=0,($L$16*($F$14/1000))+($L$20*$F$10*($G$24/1000)+($L$21*$F$10*($G$25/1000))+($L$22*$F$10*($G$27/1000)))+($F$10*($M$9/1000))," ")</f>
        <v>2137.6999999999998</v>
      </c>
      <c r="H18" t="s">
        <v>321</v>
      </c>
      <c r="L18" s="5">
        <f>$K$15*$G$26+$I$11*$G$26+$I$12*$G$26</f>
        <v>9870</v>
      </c>
      <c r="M18" s="5">
        <f>$K$15*$G$26+$I$11*$G$26+$I$12*$G$26</f>
        <v>9870</v>
      </c>
      <c r="P18" s="4">
        <v>7050</v>
      </c>
      <c r="Q18" s="5"/>
      <c r="R18" s="5"/>
      <c r="S18" s="5">
        <f>$R$15*$G$26+$P$10*$G$26+$P$11*$G$26</f>
        <v>9870</v>
      </c>
      <c r="T18" s="5">
        <f>$R$15*$G$26+$P$10*$G$26+$P$11*$G$26</f>
        <v>9870</v>
      </c>
      <c r="U18" s="4"/>
      <c r="X18" s="5"/>
      <c r="Y18" s="5"/>
      <c r="Z18" s="5">
        <f>$Y$15*$G$26+$W$10*$G$26+$W$11*$G$26</f>
        <v>9870</v>
      </c>
      <c r="AA18" s="5">
        <f>$Y$15*$G$26+$W$10*$G$26+$W$11*$G$26</f>
        <v>9870</v>
      </c>
      <c r="AE18" s="5"/>
    </row>
    <row r="19" spans="1:31">
      <c r="A19" s="4">
        <v>2857</v>
      </c>
      <c r="B19" t="s">
        <v>36</v>
      </c>
      <c r="C19" t="s">
        <v>37</v>
      </c>
      <c r="E19" s="4" t="s">
        <v>395</v>
      </c>
      <c r="F19" s="4" t="str">
        <f>IF('Mode CR'!C22=1,($J$16/1000)*$F$14+($Q$16/1000)*$F$14+$F$11," ")</f>
        <v xml:space="preserve"> </v>
      </c>
      <c r="H19" t="s">
        <v>320</v>
      </c>
      <c r="L19" s="5">
        <f>ROUNDDOWN(($I$10-$L$18)/280,0)</f>
        <v>0</v>
      </c>
      <c r="M19" s="5">
        <f>ROUNDDOWN(($I$10-$M$18)/280,0)</f>
        <v>0</v>
      </c>
      <c r="P19" s="5">
        <f>ROUNDUP($P$18/1410,0)</f>
        <v>5</v>
      </c>
      <c r="Q19" s="5"/>
      <c r="R19" s="5"/>
      <c r="S19" s="5">
        <f>ROUNDDOWN(($R$6-$S$18)/280,0)</f>
        <v>0</v>
      </c>
      <c r="T19" s="5">
        <f>ROUNDDOWN(($R$6-$T$18)/280,0)</f>
        <v>0</v>
      </c>
      <c r="U19" s="4"/>
      <c r="X19" s="5"/>
      <c r="Y19" s="5"/>
      <c r="Z19" s="5">
        <f>ROUNDDOWN(($Y$6-$Z$18)/280,0)</f>
        <v>0</v>
      </c>
      <c r="AA19" s="5">
        <f>ROUNDDOWN(($Y$6-$AA$18)/280,0)</f>
        <v>0</v>
      </c>
    </row>
    <row r="20" spans="1:31">
      <c r="A20" s="4">
        <v>2858</v>
      </c>
      <c r="C20" t="s">
        <v>38</v>
      </c>
      <c r="E20" s="4" t="s">
        <v>396</v>
      </c>
      <c r="F20" s="4" t="str">
        <f>IF('Mode CR'!C22=1,($K$16/1000)*$F$14+($R$16/1000)*$F$14+$F$11," ")</f>
        <v xml:space="preserve"> </v>
      </c>
      <c r="H20" t="s">
        <v>322</v>
      </c>
      <c r="L20" s="5">
        <f>IF($L$19=3,1,0)</f>
        <v>0</v>
      </c>
      <c r="M20" s="5">
        <f>IF($M$19=3,1,0)</f>
        <v>0</v>
      </c>
      <c r="P20" s="5">
        <f>ROUNDDOWN($P$18/1410,0)</f>
        <v>5</v>
      </c>
      <c r="Q20" s="5"/>
      <c r="R20" s="5"/>
      <c r="S20" s="5">
        <f>IF($S$19=3,1,0)</f>
        <v>0</v>
      </c>
      <c r="T20" s="5">
        <f>IF($S$19=3,1,0)</f>
        <v>0</v>
      </c>
      <c r="U20" s="4"/>
      <c r="X20" s="5"/>
      <c r="Y20" s="5"/>
      <c r="Z20" s="5">
        <f>IF($Z$19=3,1,0)</f>
        <v>0</v>
      </c>
      <c r="AA20" s="5">
        <f>IF($AA$19=3,1,0)</f>
        <v>0</v>
      </c>
    </row>
    <row r="21" spans="1:31">
      <c r="A21" s="4">
        <v>2859</v>
      </c>
      <c r="E21" s="4" t="s">
        <v>397</v>
      </c>
      <c r="F21" s="4" t="str">
        <f>IF('Mode CR'!C22=1,($L$16*($F$14/1000))+($L$20*$F$10*($G$24/1000)+($L$21*$F$10*($G$25/1000))+($L$22*$F$10*($G$27/1000)))+($S$16*($F$14/1000)+($S$20*$G$24*($F$10/1000)+($S$21*$G$25*($F$10/1000)+($S$22*$G$27*($F$10/1000)+$F$11))))," ")</f>
        <v xml:space="preserve"> </v>
      </c>
      <c r="H21" t="s">
        <v>318</v>
      </c>
      <c r="L21" s="5">
        <f>IF($L$19=1,1,IF($L$19=2,2,0))</f>
        <v>0</v>
      </c>
      <c r="M21" s="5">
        <f>IF($M$19=1,1,IF($L$19=2,2,0))</f>
        <v>0</v>
      </c>
      <c r="Q21" s="5"/>
      <c r="R21" s="5"/>
      <c r="S21" s="5">
        <f>IF($S$19=1,1,IF($S$19=2,2,0))</f>
        <v>0</v>
      </c>
      <c r="T21" s="5">
        <f>IF($S$19=1,1,IF($S$19=2,2,0))</f>
        <v>0</v>
      </c>
      <c r="U21" s="4"/>
      <c r="X21" s="5"/>
      <c r="Y21" s="5"/>
      <c r="Z21" s="5">
        <f>IF($Z$19=1,1,IF($Z$19=2,2,0))</f>
        <v>0</v>
      </c>
      <c r="AA21" s="5">
        <f>IF($AA$19=1,1,IF($AA$19=2,2,0))</f>
        <v>0</v>
      </c>
    </row>
    <row r="22" spans="1:31">
      <c r="A22" s="4">
        <v>2860</v>
      </c>
      <c r="B22" t="s">
        <v>4</v>
      </c>
      <c r="C22" t="s">
        <v>9</v>
      </c>
      <c r="D22">
        <v>830</v>
      </c>
      <c r="E22" s="4" t="s">
        <v>398</v>
      </c>
      <c r="F22" s="4" t="str">
        <f>IF('Mode CR'!$C$22=1,($L$16*($F$14/1000))+($L$20*$F$10*($G$24/1000)+($L$21*$F$10*($G$25/1000))+($L$22*$F$10*($G$27/1000)))+($T$16*($F$14/1000)+($T$20*$G$24*($F$10/1000)+($T$21*$G$25*($F$10/1000)+($T$22*$G$27*($F$10/1000)+(T9*($F$10/1000)+$F$11)))))," ")</f>
        <v xml:space="preserve"> </v>
      </c>
      <c r="H22" t="s">
        <v>319</v>
      </c>
      <c r="L22" s="5">
        <f>IF($L$19=4,1,(IF($L$19=5,1,0)))</f>
        <v>0</v>
      </c>
      <c r="M22" s="5">
        <f>IF($M$19=4,1,(IF($M$19=5,1,0)))</f>
        <v>0</v>
      </c>
      <c r="Q22" s="5"/>
      <c r="R22" s="5"/>
      <c r="S22" s="5">
        <f>IF($S$19=4,1,(IF($S$19=5,1,0)))</f>
        <v>0</v>
      </c>
      <c r="T22" s="5">
        <f>IF($S$19=4,1,(IF($S$19=5,1,0)))</f>
        <v>0</v>
      </c>
      <c r="U22" s="4"/>
      <c r="X22" s="5"/>
      <c r="Y22" s="5"/>
      <c r="Z22" s="5">
        <f>IF($Z$19=4,1,(IF($Z$19=5,1,0)))</f>
        <v>0</v>
      </c>
      <c r="AA22" s="5">
        <f>IF($AA$19=4,1,(IF($AA$19=5,1,0)))</f>
        <v>0</v>
      </c>
    </row>
    <row r="23" spans="1:31">
      <c r="A23" s="4">
        <v>2861</v>
      </c>
      <c r="C23" t="s">
        <v>10</v>
      </c>
      <c r="D23">
        <v>840</v>
      </c>
      <c r="H23" s="4" t="s">
        <v>1011</v>
      </c>
      <c r="L23" s="5"/>
      <c r="M23" s="5"/>
      <c r="Q23" s="5"/>
      <c r="R23" s="5"/>
      <c r="S23" s="5"/>
      <c r="T23" s="5"/>
      <c r="U23" s="4"/>
      <c r="X23" s="49"/>
      <c r="Y23" s="49"/>
      <c r="Z23" s="49"/>
      <c r="AA23" s="49"/>
      <c r="AB23" s="50"/>
      <c r="AC23" s="50"/>
    </row>
    <row r="24" spans="1:31">
      <c r="A24" s="4">
        <v>2862</v>
      </c>
      <c r="C24" t="s">
        <v>11</v>
      </c>
      <c r="D24">
        <v>850</v>
      </c>
      <c r="F24" s="10" t="s">
        <v>323</v>
      </c>
      <c r="G24">
        <v>2250</v>
      </c>
      <c r="H24" s="4" t="str">
        <f>$I$7&amp;$J$7&amp;" 8ft"&amp;$N$7&amp;" CUSTOM"</f>
        <v>840HE 8ft DA CUSTOM</v>
      </c>
      <c r="I24" s="4" t="str">
        <f>"MCR08"&amp;$K$7&amp;"XX"</f>
        <v>MCR08W90XX</v>
      </c>
      <c r="L24" s="5">
        <f>L20</f>
        <v>0</v>
      </c>
      <c r="M24" s="5">
        <f>M20</f>
        <v>0</v>
      </c>
      <c r="Q24" s="5"/>
      <c r="R24" s="5"/>
      <c r="S24" s="5">
        <f>S20</f>
        <v>0</v>
      </c>
      <c r="T24" s="5">
        <f>T20</f>
        <v>0</v>
      </c>
      <c r="U24" s="4"/>
      <c r="X24" s="5"/>
      <c r="Y24" s="5"/>
      <c r="Z24" s="5">
        <f>Z20</f>
        <v>0</v>
      </c>
      <c r="AA24" s="5">
        <f>AA20</f>
        <v>0</v>
      </c>
    </row>
    <row r="25" spans="1:31">
      <c r="A25" s="4">
        <v>2863</v>
      </c>
      <c r="F25" s="10" t="s">
        <v>317</v>
      </c>
      <c r="G25">
        <v>1690</v>
      </c>
      <c r="H25" s="4" t="str">
        <f>$I$7&amp;$J$7&amp;" 6ft"&amp;$N$7&amp;" CUSTOM"</f>
        <v>840HE 6ft DA CUSTOM</v>
      </c>
      <c r="I25" s="4" t="str">
        <f>"MCR06"&amp;$K$7&amp;"XX"</f>
        <v>MCR06W90XX</v>
      </c>
      <c r="L25" s="5">
        <f>L21</f>
        <v>0</v>
      </c>
      <c r="M25" s="5">
        <f>M21</f>
        <v>0</v>
      </c>
      <c r="Q25" s="5"/>
      <c r="R25" s="5"/>
      <c r="S25" s="5">
        <f>S21</f>
        <v>0</v>
      </c>
      <c r="T25" s="5">
        <f>T21</f>
        <v>0</v>
      </c>
      <c r="U25" s="4"/>
      <c r="X25" s="5"/>
      <c r="Y25" s="5"/>
      <c r="Z25" s="5">
        <f>Z21</f>
        <v>0</v>
      </c>
      <c r="AA25" s="5">
        <f>AA21</f>
        <v>0</v>
      </c>
    </row>
    <row r="26" spans="1:31">
      <c r="A26" s="4">
        <v>2864</v>
      </c>
      <c r="B26" t="s">
        <v>1</v>
      </c>
      <c r="C26" t="s">
        <v>12</v>
      </c>
      <c r="D26" t="s">
        <v>324</v>
      </c>
      <c r="E26" t="s">
        <v>406</v>
      </c>
      <c r="F26" s="10" t="s">
        <v>23</v>
      </c>
      <c r="G26">
        <v>1410</v>
      </c>
      <c r="H26" t="str">
        <f>$I$7&amp;" "&amp;$K$7&amp;$L$7&amp;$M$7&amp;$N$7</f>
        <v>840 W90 5ft LINE DA</v>
      </c>
      <c r="I26" s="4" t="str">
        <f>VLOOKUP($H$26,H88:J363,3,FALSE)</f>
        <v>MCR05W90</v>
      </c>
      <c r="J26" s="5">
        <f>ROUNDUP(($J$15+$I$11+$I$12)*$D$9,0)</f>
        <v>8</v>
      </c>
      <c r="K26" s="5">
        <f>ROUNDUP(($K$15+$I$11+I12)*$D$12,0)</f>
        <v>7</v>
      </c>
      <c r="L26" s="5">
        <f>$L$15+$I$11+$I$12</f>
        <v>7</v>
      </c>
      <c r="M26" s="5">
        <f>$L$15+$I$11+$I$12</f>
        <v>7</v>
      </c>
      <c r="Q26" s="5">
        <f>ROUNDUP(($Q$15+$P$10+$P$11)*$D$12,0)</f>
        <v>8</v>
      </c>
      <c r="R26" s="5">
        <f>ROUNDUP(($R$15+$P$10+P11)*$D$12,0)</f>
        <v>7</v>
      </c>
      <c r="S26" s="5">
        <f>$S$15+$P$10+$P$11</f>
        <v>7</v>
      </c>
      <c r="T26" s="5">
        <f>$S$15+$P$10+$P$11</f>
        <v>7</v>
      </c>
      <c r="U26" s="4"/>
      <c r="X26" s="5">
        <f>ROUNDUP(($X$15+$W$10+$W$11)*$D$12,0)</f>
        <v>8</v>
      </c>
      <c r="Y26" s="5">
        <f>ROUNDUP(($Y$15+$W$10+W11)*$D$12,0)</f>
        <v>7</v>
      </c>
      <c r="Z26" s="5">
        <f>$Z$15+$W$10+$W$11</f>
        <v>7</v>
      </c>
      <c r="AA26" s="5">
        <f>$AA$15+$W$10+$W$11</f>
        <v>7</v>
      </c>
    </row>
    <row r="27" spans="1:31">
      <c r="A27" s="4">
        <v>2865</v>
      </c>
      <c r="C27" t="s">
        <v>13</v>
      </c>
      <c r="D27" t="s">
        <v>325</v>
      </c>
      <c r="E27" t="s">
        <v>407</v>
      </c>
      <c r="F27" s="10" t="s">
        <v>24</v>
      </c>
      <c r="G27">
        <v>1130</v>
      </c>
      <c r="H27" s="4" t="str">
        <f>$I$7&amp;$J$7&amp;" 4ft"&amp;$N$7&amp;" CUSTOM"</f>
        <v>840HE 4ft DA CUSTOM</v>
      </c>
      <c r="I27" t="str">
        <f>"MCR04"&amp;$K$7&amp;"XX"</f>
        <v>MCR04W90XX</v>
      </c>
      <c r="L27" s="5">
        <f>L22</f>
        <v>0</v>
      </c>
      <c r="M27" s="5">
        <f>M22</f>
        <v>0</v>
      </c>
      <c r="Q27" s="5"/>
      <c r="R27" s="5"/>
      <c r="S27" s="5">
        <f>S22</f>
        <v>0</v>
      </c>
      <c r="T27" s="5">
        <f>T22</f>
        <v>0</v>
      </c>
      <c r="U27" s="4"/>
      <c r="X27" s="5"/>
      <c r="Y27" s="5"/>
      <c r="Z27" s="5">
        <f>Z22</f>
        <v>0</v>
      </c>
      <c r="AA27" s="5">
        <f>AA22</f>
        <v>0</v>
      </c>
    </row>
    <row r="28" spans="1:31">
      <c r="A28" s="4">
        <v>2866</v>
      </c>
      <c r="C28" t="s">
        <v>14</v>
      </c>
      <c r="D28" t="s">
        <v>326</v>
      </c>
      <c r="E28" t="s">
        <v>408</v>
      </c>
      <c r="F28" s="10"/>
      <c r="G28" t="s">
        <v>334</v>
      </c>
      <c r="H28" t="str">
        <f>IF($L$27=1,$H$27,IF($L$25=1,$H$25,IF($L$25=2,$H$25,IF($L$24=1,$H$24," "))))</f>
        <v xml:space="preserve"> </v>
      </c>
      <c r="I28" s="4" t="str">
        <f>IF($L$27=1,$I$27,IF($L$25=1,$I$25,IF($L$25=2,$I$25,IF($L$24=1,$I$24," "))))</f>
        <v xml:space="preserve"> </v>
      </c>
      <c r="L28" s="5" t="str">
        <f>IF($L$27+$L$25+$L$24=1,1,IF($L$24+$L$25+$L$27=2,2," "))</f>
        <v xml:space="preserve"> </v>
      </c>
      <c r="M28" s="5" t="str">
        <f>IF($L$27+$L$25+$L$24=1,1,IF($L$24+$L$25+$L$27=2,2," "))</f>
        <v xml:space="preserve"> </v>
      </c>
      <c r="Q28" s="5"/>
      <c r="R28" s="5"/>
      <c r="S28" s="5" t="str">
        <f>IF($S$27+$S$25+$S$24=1,1,IF($S$24+$S$25+$S$27=2,2," "))</f>
        <v xml:space="preserve"> </v>
      </c>
      <c r="T28" s="5" t="str">
        <f>IF($T$27+$T$25+$T$24=1,1,IF($T$24+$T$25+$T$27=2,2," "))</f>
        <v xml:space="preserve"> </v>
      </c>
      <c r="U28" s="4"/>
      <c r="X28" s="5"/>
      <c r="Y28" s="5"/>
      <c r="Z28" s="5" t="str">
        <f>IF($Z$27+$Z$25+$Z$24=1,1,IF($Z$24+$Z$25+$Z$27=2,2," "))</f>
        <v xml:space="preserve"> </v>
      </c>
      <c r="AA28" s="5" t="str">
        <f>IF($AA$27+$AA$25+$AA$24=1,1,IF($AA$24+$AA$25+$AA$27=2,2," "))</f>
        <v xml:space="preserve"> </v>
      </c>
    </row>
    <row r="29" spans="1:31">
      <c r="A29" s="4">
        <v>2867</v>
      </c>
      <c r="C29" t="s">
        <v>15</v>
      </c>
      <c r="D29" t="s">
        <v>327</v>
      </c>
      <c r="E29" t="s">
        <v>409</v>
      </c>
      <c r="G29" s="4" t="s">
        <v>393</v>
      </c>
      <c r="H29" s="4" t="str">
        <f>IF($S$27=1,$H$27,IF($S$25=1,$H$25,IF($S$25=2,$H$25,IF($S$24=1,$H$24," "))))</f>
        <v xml:space="preserve"> </v>
      </c>
      <c r="I29" s="4" t="str">
        <f>IF($S$27=1,$I$27,IF($S$25=1,$I$25,IF($S$25=2,$I$25,IF($S$24=1,$I$24," "))))</f>
        <v xml:space="preserve"> </v>
      </c>
      <c r="M29" s="4"/>
      <c r="Q29" s="5"/>
      <c r="R29" s="5"/>
      <c r="S29" s="4"/>
      <c r="T29" s="4"/>
      <c r="U29" s="4"/>
      <c r="X29" s="5"/>
      <c r="Y29" s="5"/>
    </row>
    <row r="30" spans="1:31" s="4" customFormat="1">
      <c r="A30" s="4">
        <v>2868</v>
      </c>
      <c r="C30" t="s">
        <v>16</v>
      </c>
      <c r="D30" t="s">
        <v>328</v>
      </c>
      <c r="E30" s="4" t="s">
        <v>411</v>
      </c>
      <c r="G30" s="4" t="s">
        <v>497</v>
      </c>
      <c r="H30" s="4" t="str">
        <f>IF($Z$27=1,$H$27,IF($Z$25=1,$H$25,IF($Z$25=2,$H$25,IF($Z$24=1,$H$24," "))))</f>
        <v xml:space="preserve"> </v>
      </c>
      <c r="I30" s="4" t="str">
        <f>IF($Z$27=1,$I$27,IF($Z$25=1,$I$25,IF($Z$25=2,$I$25,IF($Z$24=1,$I$24," "))))</f>
        <v xml:space="preserve"> </v>
      </c>
      <c r="J30" s="5"/>
      <c r="K30" s="5"/>
      <c r="Q30" s="5"/>
      <c r="R30" s="5"/>
      <c r="X30" s="5"/>
      <c r="Y30" s="5"/>
    </row>
    <row r="31" spans="1:31">
      <c r="A31" s="4">
        <v>2869</v>
      </c>
      <c r="C31" t="s">
        <v>17</v>
      </c>
      <c r="D31" t="s">
        <v>329</v>
      </c>
      <c r="E31" t="s">
        <v>410</v>
      </c>
      <c r="H31" s="4" t="str">
        <f>$H$6&amp;$I$6&amp;" 2250mm"&amp;$K$6&amp;$L$6&amp;" CUSTOM"</f>
        <v>Frame Surface 2250mm 5x2,5mm2+4x1,5mm2 White CUSTOM</v>
      </c>
      <c r="I31" s="4" t="str">
        <f>"FCR"&amp;$I$8&amp;"08"&amp;"XXX"</f>
        <v>FCRS08XXX</v>
      </c>
      <c r="L31" s="5">
        <f>$L$24</f>
        <v>0</v>
      </c>
      <c r="Q31" s="5"/>
      <c r="R31" s="5"/>
      <c r="S31" s="5">
        <f>$S$24</f>
        <v>0</v>
      </c>
      <c r="T31" s="4"/>
      <c r="U31" s="4"/>
      <c r="X31" s="5"/>
      <c r="Y31" s="5"/>
      <c r="Z31" s="5">
        <f>$Z$24</f>
        <v>0</v>
      </c>
    </row>
    <row r="32" spans="1:31">
      <c r="A32" s="4">
        <v>2870</v>
      </c>
      <c r="C32" t="s">
        <v>18</v>
      </c>
      <c r="D32" t="s">
        <v>358</v>
      </c>
      <c r="F32" s="10"/>
      <c r="H32" s="4" t="str">
        <f>$H$6&amp;$I$6&amp;" 1690mm"&amp;$K$6&amp;$L$6&amp;" CUSTOM"</f>
        <v>Frame Surface 1690mm 5x2,5mm2+4x1,5mm2 White CUSTOM</v>
      </c>
      <c r="I32" s="4" t="str">
        <f>"FCR"&amp;$I$8&amp;"06"&amp;"XXX"</f>
        <v>FCRS06XXX</v>
      </c>
      <c r="L32" s="5">
        <f>$L$25</f>
        <v>0</v>
      </c>
      <c r="P32" s="4">
        <f>1410*4</f>
        <v>5640</v>
      </c>
      <c r="Q32" s="5"/>
      <c r="R32" s="5"/>
      <c r="S32" s="5">
        <f>$S$25</f>
        <v>0</v>
      </c>
      <c r="T32" s="4"/>
      <c r="U32" s="4"/>
      <c r="X32" s="5"/>
      <c r="Y32" s="5"/>
      <c r="Z32" s="5">
        <f>$Z$25</f>
        <v>0</v>
      </c>
    </row>
    <row r="33" spans="1:28">
      <c r="A33" s="4">
        <v>2871</v>
      </c>
      <c r="C33" t="s">
        <v>313</v>
      </c>
      <c r="D33" t="s">
        <v>330</v>
      </c>
      <c r="E33" s="4" t="s">
        <v>413</v>
      </c>
      <c r="F33" s="4" t="str">
        <f>IF('Mode CR'!$C$22=2,(($J$16+$Q$16+$X$16)*$F$14+$F$11*'Mode CR'!$C$22)/1000," ")</f>
        <v xml:space="preserve"> </v>
      </c>
      <c r="H33" s="4" t="str">
        <f>$H$6&amp;$I$6&amp;" 1130mm"&amp;$K$6&amp;$L$6&amp;" CUSTOM"</f>
        <v>Frame Surface 1130mm 5x2,5mm2+4x1,5mm2 White CUSTOM</v>
      </c>
      <c r="I33" s="4" t="str">
        <f>"FCR"&amp;$I$8&amp;"04"&amp;"XXX"</f>
        <v>FCRS04XXX</v>
      </c>
      <c r="L33" s="5">
        <f>$L$27</f>
        <v>0</v>
      </c>
      <c r="Q33" s="5"/>
      <c r="R33" s="5"/>
      <c r="S33" s="5">
        <f>$S$27</f>
        <v>0</v>
      </c>
      <c r="T33" s="4"/>
      <c r="U33" s="4"/>
      <c r="X33" s="5"/>
      <c r="Y33" s="5"/>
      <c r="Z33" s="5">
        <f>$Z$27</f>
        <v>0</v>
      </c>
    </row>
    <row r="34" spans="1:28">
      <c r="A34" s="4">
        <v>2872</v>
      </c>
      <c r="C34" t="s">
        <v>308</v>
      </c>
      <c r="D34" t="s">
        <v>331</v>
      </c>
      <c r="E34" s="4" t="s">
        <v>414</v>
      </c>
      <c r="F34" s="4" t="str">
        <f>IF('Mode CR'!$C$22=2,(($K$16+$R$16+$Y$16)*$F$14+$F$11*'Mode CR'!$C$22)/1000," ")</f>
        <v xml:space="preserve"> </v>
      </c>
      <c r="G34" s="4" t="s">
        <v>335</v>
      </c>
      <c r="H34" s="4" t="str">
        <f>IF($L$33=1,$H$33,IF($L$32=1,$H$32,IF($L$32=2,$H$32,IF($L$31=1,$H$31," "))))</f>
        <v xml:space="preserve"> </v>
      </c>
      <c r="I34" s="4" t="str">
        <f>IF($L$33=1,$I$33,IF($L$32=1,$I$32,IF($L$32=2,$I$32,IF($L$31=1,$I$31," "))))</f>
        <v xml:space="preserve"> </v>
      </c>
      <c r="L34" s="5" t="str">
        <f>IF($L$33+$L$32+$L$31=1,1,IF($L$31+$L$32+$L$33=2,2," "))</f>
        <v xml:space="preserve"> </v>
      </c>
      <c r="Q34" s="5"/>
      <c r="R34" s="5"/>
      <c r="S34" s="5" t="str">
        <f>IF($S$33+$S$32+$S$31=1,1,IF($S$31+$S$32+$S$33=2,2," "))</f>
        <v xml:space="preserve"> </v>
      </c>
      <c r="T34" s="4"/>
      <c r="U34" s="4"/>
      <c r="X34" s="5"/>
      <c r="Y34" s="5"/>
      <c r="Z34" s="5" t="str">
        <f>IF($Z$33+$Z$32+$Z$31=1,1,IF($Z$31+$Z$32+$Z$33=2,2," "))</f>
        <v xml:space="preserve"> </v>
      </c>
    </row>
    <row r="35" spans="1:28">
      <c r="A35" s="4">
        <v>2873</v>
      </c>
      <c r="C35" t="s">
        <v>309</v>
      </c>
      <c r="D35" t="s">
        <v>332</v>
      </c>
      <c r="E35" s="4" t="s">
        <v>415</v>
      </c>
      <c r="F35" s="4" t="str">
        <f>IF('Mode CR'!$C$22=2,($L$16*($F$14/1000))+($L$20*$F$10*($G$24/1000))+($L$21*$F$10*($G$25/1000))+($L$22*$F$10*($G$27/1000))+($S$16*($F$14/1000))+($S$20*$G$24*($F$10/1000))+($S$21*$G$25*($F$10/1000))+($Z$22*$G$27*($F$10/1000))+($Z$16*($F$14/1000))+($Z$20*$G$24*($F$10/1000))+($Z$21*$G$25*($F$10/1000))+($S$22*$G$27*($F$10/1000))+$F$11*'Mode CR'!$C$22," ")</f>
        <v xml:space="preserve"> </v>
      </c>
      <c r="G35" t="s">
        <v>400</v>
      </c>
      <c r="H35" s="4" t="str">
        <f>IF($S$33=1,$H$33,IF($S$32=1,$H$32,IF($S$32=2,$H$32,IF($S$31=1,$H$31," "))))</f>
        <v xml:space="preserve"> </v>
      </c>
      <c r="I35" s="4" t="str">
        <f>IF($S$33=1,$I$33,IF($S$32=1,$I$32,IF($S$32=2,$I$32,IF($S$31=1,$I$31," "))))</f>
        <v xml:space="preserve"> </v>
      </c>
      <c r="L35" s="5" t="str">
        <f>IF($L$33+$L$32+$L$31=1,1,IF($L$31+$L$32+$L$33=2,2,"0"))</f>
        <v>0</v>
      </c>
      <c r="M35" s="5"/>
      <c r="Q35" s="5"/>
      <c r="R35" s="5"/>
      <c r="S35" s="170">
        <f>IF($S$33+$S$32+$S$31=1,1,IF($S$31+$S$32+$S$33=2,2,0))</f>
        <v>0</v>
      </c>
      <c r="T35" s="5"/>
      <c r="U35" s="4"/>
      <c r="X35" s="5"/>
      <c r="Y35" s="5"/>
      <c r="Z35" s="5" t="str">
        <f>IF($Z$33+$Z$32+$Z$31=1,1,IF($Z$31+$Z$32+$Z$33=2,2,"0"))</f>
        <v>0</v>
      </c>
      <c r="AA35" s="5"/>
    </row>
    <row r="36" spans="1:28" s="4" customFormat="1">
      <c r="A36" s="4">
        <v>2874</v>
      </c>
      <c r="C36" t="s">
        <v>310</v>
      </c>
      <c r="D36" t="s">
        <v>333</v>
      </c>
      <c r="E36" s="4" t="s">
        <v>416</v>
      </c>
      <c r="F36" s="4" t="str">
        <f>IF('Mode CR'!$C$22=2,($L$16*($F$14/1000))+($L$20*$F$10*($G$24/1000))+($L$21*$F$10*($G$25/1000))+($L$22*$F$10*($G$27/1000))+($S$16*($F$14/1000))+($S$20*$G$24*($F$10/1000))+($S$21*$G$25*($F$10/1000))+($Z$22*$G$27*($F$10/1000))+($Z$16*($F$14/1000))+($Z$20*$G$24*($F$10/1000))+($Z$21*$G$25*($F$10/1000))+($S$22*$G$27*($F$10/1000))+('Mode CR'!$C$22*$F$11)+($M$9*($F$10/1000))+($T$9*($F$10/1000))+($AA$9*($F$10/1000))," ")</f>
        <v xml:space="preserve"> </v>
      </c>
      <c r="H36" s="6" t="str">
        <f>IF($Z$33=1,$H$33,IF($Z$32=1,$H$32,IF($Z$32=2,$H$32,IF($Z$31=1,$H$31," "))))</f>
        <v xml:space="preserve"> </v>
      </c>
      <c r="I36" s="6" t="str">
        <f>IF($Z$32=1,$I$33,IF($Z$32=1,$I$32,IF($Z$32=2,$I$32,IF($Z$31=1,$I$31," "))))</f>
        <v xml:space="preserve"> </v>
      </c>
      <c r="J36" s="5"/>
      <c r="K36" s="5"/>
      <c r="L36" s="5"/>
      <c r="M36" s="5"/>
      <c r="Q36" s="5"/>
      <c r="R36" s="5"/>
      <c r="S36" s="5"/>
      <c r="T36" s="5"/>
      <c r="X36" s="5"/>
      <c r="Y36" s="5"/>
      <c r="Z36" s="5"/>
      <c r="AA36" s="5"/>
    </row>
    <row r="37" spans="1:28">
      <c r="A37" s="4">
        <v>2875</v>
      </c>
      <c r="C37" t="s">
        <v>311</v>
      </c>
      <c r="D37" t="s">
        <v>504</v>
      </c>
      <c r="E37">
        <f>E40+E41+E42+E43</f>
        <v>11280</v>
      </c>
      <c r="H37" s="4" t="str">
        <f>$H$6&amp;$I$6&amp;" "&amp;N37&amp;"mm"&amp;$K$6&amp;$L$6&amp;" CUSTOM"</f>
        <v>Frame Surface 2380mm 5x2,5mm2+4x1,5mm2 White CUSTOM</v>
      </c>
      <c r="I37" s="4" t="str">
        <f>"FCR"&amp;$I$8&amp;"XXXXX"</f>
        <v>FCRSXXXXX</v>
      </c>
      <c r="L37" s="5"/>
      <c r="M37" s="5">
        <f>$M$24</f>
        <v>0</v>
      </c>
      <c r="N37" s="4">
        <f>$G$24+$M$9</f>
        <v>2380</v>
      </c>
      <c r="Q37" s="5"/>
      <c r="R37" s="5"/>
      <c r="S37" s="5"/>
      <c r="T37" s="5">
        <f>$T$24</f>
        <v>0</v>
      </c>
      <c r="U37" s="4">
        <f>$G$24+$T$9</f>
        <v>2320</v>
      </c>
      <c r="X37" s="5"/>
      <c r="Y37" s="5"/>
      <c r="Z37" s="5"/>
      <c r="AA37" s="5">
        <f>$AA$24</f>
        <v>0</v>
      </c>
      <c r="AB37" s="4">
        <f>$G$24+$T$9</f>
        <v>2320</v>
      </c>
    </row>
    <row r="38" spans="1:28" s="4" customFormat="1">
      <c r="A38" s="4">
        <v>2876</v>
      </c>
      <c r="E38" s="4">
        <f>J16+Q16+X16</f>
        <v>33960</v>
      </c>
      <c r="H38" s="4" t="str">
        <f>$H$6&amp;$I$6&amp;" "&amp;N38&amp;"mm"&amp;$K$6&amp;$L$6&amp;" CUSTOM"</f>
        <v>Frame Surface 1755mm 5x2,5mm2+4x1,5mm2 White CUSTOM</v>
      </c>
      <c r="I38" s="4" t="str">
        <f t="shared" ref="I38:I39" si="1">"FCR"&amp;$I$8&amp;"XXXXX"</f>
        <v>FCRSXXXXX</v>
      </c>
      <c r="J38" s="5"/>
      <c r="K38" s="5"/>
      <c r="L38" s="5"/>
      <c r="M38" s="5">
        <f>$M$25</f>
        <v>0</v>
      </c>
      <c r="N38" s="4">
        <f>$G$25+($M$9/2)</f>
        <v>1755</v>
      </c>
      <c r="Q38" s="5"/>
      <c r="R38" s="5"/>
      <c r="S38" s="5"/>
      <c r="T38" s="5">
        <f>$T$25</f>
        <v>0</v>
      </c>
      <c r="U38" s="4" t="e">
        <f>$G$25+($T$9/T38)</f>
        <v>#DIV/0!</v>
      </c>
      <c r="X38" s="5"/>
      <c r="Y38" s="5"/>
      <c r="Z38" s="5"/>
      <c r="AA38" s="5">
        <f>$AA$25</f>
        <v>0</v>
      </c>
      <c r="AB38" s="4">
        <f>$G$25+$T$9</f>
        <v>1760</v>
      </c>
    </row>
    <row r="39" spans="1:28" s="4" customFormat="1">
      <c r="A39" s="4">
        <v>2877</v>
      </c>
      <c r="E39" s="4" t="s">
        <v>1062</v>
      </c>
      <c r="F39" s="4">
        <f>((E40*F14)+(E41+E42+E43)*F10)/1000+(F44*F11)</f>
        <v>2368.8000000000002</v>
      </c>
      <c r="H39" s="4" t="str">
        <f>$H$6&amp;$I$6&amp;" "&amp;$N$39&amp;"mm"&amp;$K$6&amp;$L$6&amp;" CUSTOM"</f>
        <v>Frame Surface 1260mm 5x2,5mm2+4x1,5mm2 White CUSTOM</v>
      </c>
      <c r="I39" s="4" t="str">
        <f t="shared" si="1"/>
        <v>FCRSXXXXX</v>
      </c>
      <c r="J39" s="5"/>
      <c r="K39" s="5"/>
      <c r="L39" s="5"/>
      <c r="M39" s="5">
        <f>$M$27</f>
        <v>0</v>
      </c>
      <c r="N39" s="4">
        <f>$G$27+$M$9</f>
        <v>1260</v>
      </c>
      <c r="Q39" s="5"/>
      <c r="R39" s="5"/>
      <c r="S39" s="5"/>
      <c r="T39" s="5">
        <f>$T$27</f>
        <v>0</v>
      </c>
      <c r="U39" s="4">
        <f>$G$27+$T$9</f>
        <v>1200</v>
      </c>
      <c r="X39" s="5"/>
      <c r="Y39" s="5"/>
      <c r="Z39" s="5"/>
      <c r="AA39" s="5">
        <f>$AA$27</f>
        <v>0</v>
      </c>
      <c r="AB39" s="4">
        <f>$G$27+$T$9</f>
        <v>1200</v>
      </c>
    </row>
    <row r="40" spans="1:28" s="4" customFormat="1">
      <c r="A40" s="4">
        <v>2878</v>
      </c>
      <c r="E40" s="4">
        <f>G26*F40+(F44*70)</f>
        <v>11280</v>
      </c>
      <c r="F40" s="4">
        <f>IF(Taul!D39=" ",0,Taul!D39)</f>
        <v>8</v>
      </c>
      <c r="G40" s="4" t="s">
        <v>337</v>
      </c>
      <c r="H40" s="4" t="str">
        <f>IF($M$39=1,$H$39,IF($M$38=1,$H$38,IF($M$38=2,$H$38,IF($M$37=1,$H$37," "))))</f>
        <v xml:space="preserve"> </v>
      </c>
      <c r="I40" s="4" t="str">
        <f>IF($M$39=1,$I$39,IF($M$38=1,$I$38,IF($M$38=2,$I$38,IF($M$37=1,$I$37," "))))</f>
        <v xml:space="preserve"> </v>
      </c>
      <c r="J40" s="5"/>
      <c r="K40" s="5"/>
      <c r="L40" s="5"/>
      <c r="M40" s="5" t="str">
        <f>IF($M$39+$M$38+$M$37=1,1,IF($M$37+$M$38+$M$39=2,2," "))</f>
        <v xml:space="preserve"> </v>
      </c>
      <c r="Q40" s="5"/>
      <c r="R40" s="5"/>
      <c r="S40" s="5"/>
      <c r="T40" s="5" t="str">
        <f>IF($T$39+$T$38+$T$37=1,1,IF($T$37+$T$38+$T$39=2,2," "))</f>
        <v xml:space="preserve"> </v>
      </c>
      <c r="X40" s="5"/>
      <c r="Y40" s="5"/>
      <c r="Z40" s="5"/>
      <c r="AA40" s="5" t="str">
        <f>IF($AA$39+$AA$38+$AA$37=1,1,IF($AA$37+$AA$37+$AA$39=2,2," "))</f>
        <v xml:space="preserve"> </v>
      </c>
    </row>
    <row r="41" spans="1:28" s="4" customFormat="1">
      <c r="A41" s="4">
        <v>2879</v>
      </c>
      <c r="E41" s="4">
        <f>IF(Taul!$B$49=Data!$I$24,Data!$G$24,IF(Taul!$B$49=Data!$I$25,Data!$G$25,Data!$G$27))*Data!$F$41</f>
        <v>0</v>
      </c>
      <c r="F41" s="4">
        <f>Taul!$D$27</f>
        <v>0</v>
      </c>
      <c r="H41" s="4" t="e">
        <f>$H$6&amp;$I$6&amp;" "&amp;U38&amp;"mm"&amp;$K$6&amp;$L$6&amp;" CUSTOM"</f>
        <v>#DIV/0!</v>
      </c>
      <c r="J41" s="5"/>
      <c r="K41" s="5"/>
      <c r="L41" s="5"/>
      <c r="M41" s="5"/>
      <c r="Q41" s="5"/>
      <c r="R41" s="5"/>
      <c r="S41" s="5"/>
      <c r="T41" s="5"/>
      <c r="X41" s="5"/>
      <c r="Y41" s="5"/>
      <c r="Z41" s="5"/>
      <c r="AA41" s="5"/>
    </row>
    <row r="42" spans="1:28">
      <c r="A42" s="4">
        <v>2880</v>
      </c>
      <c r="D42" t="str">
        <f t="shared" ref="D42:D48" si="2">$C$46&amp;B49</f>
        <v>MCR05W90 8401</v>
      </c>
      <c r="E42" s="4">
        <f>IF(Taul!$B$50=Data!$I$24,Data!$G$24,IF(Taul!$B$50=Data!$I$25,Data!$G$25,Data!$G$27))*Data!$F$42</f>
        <v>0</v>
      </c>
      <c r="F42" s="4">
        <f>Taul!$D$28</f>
        <v>0</v>
      </c>
      <c r="G42" s="4" t="s">
        <v>401</v>
      </c>
      <c r="H42" s="4" t="str">
        <f>IF($T$39=1,$H$39,IF($T$38=1,$H$41,IF($T$38=2,$H$41,IF($T$37=1,$H$37," "))))</f>
        <v xml:space="preserve"> </v>
      </c>
      <c r="I42" s="4" t="str">
        <f>IF($T$39=1,$I$39,IF($T$38=1,$I$38,IF($T$38=2,$I$38,IF($T$37=1,$I$37," "))))</f>
        <v xml:space="preserve"> </v>
      </c>
      <c r="M42" s="5" t="str">
        <f>IF($M$39+$M$38+$M$37=1,1,IF($M$37+$M$38+$M$39=2,2,"0"))</f>
        <v>0</v>
      </c>
      <c r="Q42" s="5"/>
      <c r="R42" s="5"/>
      <c r="S42" s="4"/>
      <c r="T42" s="5" t="str">
        <f>IF($T$39+$T$38+$T$37=1,1,IF($T$37+$T$38+$T$39=2,2,"0"))</f>
        <v>0</v>
      </c>
      <c r="U42" s="4"/>
      <c r="X42" s="5"/>
      <c r="Y42" s="5"/>
      <c r="AA42" s="5" t="str">
        <f>IF($AA$39+$AA$38+$AA$37=1,1,IF($AA$37+$AA$38+$AA$39=2,2,"0"))</f>
        <v>0</v>
      </c>
    </row>
    <row r="43" spans="1:28" s="4" customFormat="1">
      <c r="D43" s="4" t="str">
        <f t="shared" si="2"/>
        <v>MCR05W90 8402</v>
      </c>
      <c r="E43" s="4">
        <f>IF(Taul!$B$51=Data!$I$24,Data!$G$24,IF(Taul!$B$51=Data!$I$25,Data!$G$25,Data!$G$27))*Data!$F$43</f>
        <v>0</v>
      </c>
      <c r="F43" s="4">
        <f>Taul!$D$29</f>
        <v>0</v>
      </c>
      <c r="G43" s="63"/>
      <c r="H43" s="63" t="str">
        <f>$H$6&amp;$I$6&amp;" "&amp;AB38&amp;"mm"&amp;$K$6&amp;$L$6&amp;" CUSTOM"</f>
        <v>Frame Surface 1760mm 5x2,5mm2+4x1,5mm2 White CUSTOM</v>
      </c>
      <c r="I43" s="63"/>
      <c r="J43" s="5"/>
      <c r="K43" s="5"/>
      <c r="M43" s="5"/>
      <c r="Q43" s="5"/>
      <c r="R43" s="5"/>
      <c r="T43" s="5"/>
      <c r="X43" s="5"/>
      <c r="Y43" s="5"/>
      <c r="AA43" s="5"/>
    </row>
    <row r="44" spans="1:28" s="4" customFormat="1">
      <c r="D44" s="4" t="str">
        <f t="shared" si="2"/>
        <v>MCR05W90 8403</v>
      </c>
      <c r="F44" s="4">
        <f>Taul!$D$20</f>
        <v>0</v>
      </c>
      <c r="G44" s="63" t="s">
        <v>496</v>
      </c>
      <c r="H44" s="63" t="str">
        <f>IF($AA$39=1,$H$39,IF($AA$38=1,$H$43,IF($AA$38=2,$H$43,IF($AA$37=1,$H$37," "))))</f>
        <v xml:space="preserve"> </v>
      </c>
      <c r="I44" s="63" t="str">
        <f>IF($AA$39=1,$I$39,IF($AA$38=1,$I$38,IF($AA$38=2,$I$38,IF($AA$37=1,$I$37," "))))</f>
        <v xml:space="preserve"> </v>
      </c>
      <c r="J44" s="5"/>
      <c r="K44" s="5"/>
      <c r="M44" s="5"/>
      <c r="Q44" s="5"/>
      <c r="R44" s="5"/>
      <c r="T44" s="5"/>
      <c r="X44" s="5"/>
      <c r="Y44" s="5"/>
      <c r="AA44" s="5"/>
    </row>
    <row r="45" spans="1:28">
      <c r="A45" s="4">
        <v>2881</v>
      </c>
      <c r="D45" s="4" t="str">
        <f t="shared" si="2"/>
        <v>MCR05W90 8404</v>
      </c>
      <c r="G45" t="s">
        <v>343</v>
      </c>
      <c r="H45" t="str">
        <f>"ALU Cover "&amp;$M$9&amp;"mm"&amp;$L$6&amp;" CUSTOM"</f>
        <v>ALU Cover 130mm White CUSTOM</v>
      </c>
      <c r="I45" t="s">
        <v>345</v>
      </c>
      <c r="M45" s="5">
        <f>IF($I$10-$M$16&gt;1,1," ")</f>
        <v>1</v>
      </c>
      <c r="Q45" s="5"/>
      <c r="R45" s="5"/>
      <c r="S45" s="4"/>
      <c r="T45" s="5">
        <f>IF($R$6-$T$16&gt;1,1," ")</f>
        <v>1</v>
      </c>
      <c r="U45" s="4"/>
      <c r="X45" s="5"/>
      <c r="Y45" s="5"/>
      <c r="AA45" s="5">
        <f>IF($Y$6-$AA$16&gt;1,1," ")</f>
        <v>1</v>
      </c>
    </row>
    <row r="46" spans="1:28">
      <c r="A46" s="4">
        <v>2882</v>
      </c>
      <c r="C46" t="str">
        <f>$I$26&amp;" "&amp;$I$7</f>
        <v>MCR05W90 840</v>
      </c>
      <c r="D46" s="4" t="str">
        <f t="shared" si="2"/>
        <v>MCR05W90 8405</v>
      </c>
      <c r="G46" s="4" t="s">
        <v>402</v>
      </c>
      <c r="H46" s="4" t="str">
        <f>"ALU Cover "&amp;$T$9&amp;"mm"&amp;$L$6&amp;" CUSTOM"</f>
        <v>ALU Cover 70mm White CUSTOM</v>
      </c>
      <c r="I46" s="4" t="s">
        <v>345</v>
      </c>
      <c r="M46" s="4"/>
      <c r="Q46" s="5"/>
      <c r="R46" s="5"/>
      <c r="S46" s="4"/>
      <c r="T46" s="4"/>
      <c r="U46" s="4"/>
      <c r="X46" s="5"/>
      <c r="Y46" s="5"/>
    </row>
    <row r="47" spans="1:28">
      <c r="A47" s="4">
        <v>2883</v>
      </c>
      <c r="D47" s="4" t="str">
        <f t="shared" si="2"/>
        <v>MCR05W90 8406</v>
      </c>
      <c r="G47" t="s">
        <v>392</v>
      </c>
      <c r="H47" s="4" t="str">
        <f>"Corner"&amp;$I$6&amp;" 1410mm+1410mm"&amp;$K$6&amp;$L$6</f>
        <v>Corner Surface 1410mm+1410mm 5x2,5mm2+4x1,5mm2 White</v>
      </c>
      <c r="I47" s="4" t="str">
        <f>VLOOKUP($H$47,$H$67:$I$75,2,FALSE)</f>
        <v>FCRS05102</v>
      </c>
      <c r="M47" s="4"/>
      <c r="Q47" s="5">
        <v>1</v>
      </c>
      <c r="R47" s="5">
        <v>1</v>
      </c>
      <c r="S47" s="4">
        <v>1</v>
      </c>
      <c r="T47" s="4">
        <v>1</v>
      </c>
      <c r="U47" s="4"/>
      <c r="X47" s="5">
        <v>1</v>
      </c>
      <c r="Y47" s="5">
        <v>1</v>
      </c>
      <c r="Z47" s="4">
        <v>1</v>
      </c>
      <c r="AA47" s="4">
        <v>1</v>
      </c>
    </row>
    <row r="48" spans="1:28">
      <c r="A48" s="4">
        <v>2884</v>
      </c>
      <c r="B48" t="s">
        <v>779</v>
      </c>
      <c r="D48" s="4" t="str">
        <f t="shared" si="2"/>
        <v>MCR05W90 8407</v>
      </c>
      <c r="G48" s="4" t="s">
        <v>402</v>
      </c>
      <c r="H48" s="4" t="str">
        <f>"ALU Cover "&amp;$AA$9&amp;"mm"&amp;$L$6&amp;" CUSTOM"</f>
        <v>ALU Cover 70mm White CUSTOM</v>
      </c>
      <c r="I48" s="4" t="s">
        <v>345</v>
      </c>
      <c r="M48" s="4"/>
      <c r="Q48" s="5"/>
      <c r="R48" s="5"/>
      <c r="S48" s="4"/>
      <c r="T48" s="4"/>
      <c r="U48" s="4"/>
      <c r="X48" s="5"/>
      <c r="Y48" s="5"/>
    </row>
    <row r="49" spans="1:25">
      <c r="A49" s="4">
        <v>2885</v>
      </c>
      <c r="B49">
        <v>1</v>
      </c>
      <c r="C49">
        <f>VLOOKUP(D42,Arvot!$A$8:$Q$1371,16,FALSE)</f>
        <v>2000</v>
      </c>
      <c r="D49" s="4" t="str">
        <f>VLOOKUP(D42,Arvot!$A$8:$Q$1371,4,FALSE)</f>
        <v>HE</v>
      </c>
      <c r="E49" s="4" t="str">
        <f>VLOOKUP(D42,Arvot!$A$8:$Q$1371,17,FALSE)</f>
        <v>L21</v>
      </c>
      <c r="F49" s="118">
        <f>VLOOKUP(D42,Arvot!$A$8:$Q$1371,6,FALSE)</f>
        <v>17.595711340814674</v>
      </c>
      <c r="G49" s="118">
        <f>VLOOKUP(D42,Arvot!$A$8:$Q$1371,7,FALSE)</f>
        <v>161.97128634346228</v>
      </c>
      <c r="H49" s="1" t="s">
        <v>22</v>
      </c>
      <c r="I49" s="1"/>
      <c r="M49" s="4"/>
      <c r="Q49" s="5"/>
      <c r="R49" s="5"/>
      <c r="S49" s="4"/>
      <c r="T49" s="4"/>
      <c r="U49" s="4"/>
      <c r="X49" s="5"/>
      <c r="Y49" s="5"/>
    </row>
    <row r="50" spans="1:25">
      <c r="A50" s="4">
        <v>2886</v>
      </c>
      <c r="B50">
        <v>2</v>
      </c>
      <c r="C50" s="4">
        <f>VLOOKUP(D43,Arvot!$A$8:$Q$1371,16,FALSE)</f>
        <v>3000</v>
      </c>
      <c r="D50" s="4" t="str">
        <f>VLOOKUP(D43,Arvot!$A$8:$Q$1371,4,FALSE)</f>
        <v>HE</v>
      </c>
      <c r="E50" s="4" t="str">
        <f>VLOOKUP(D43,Arvot!$A$8:$Q$1371,17,FALSE)</f>
        <v>L30</v>
      </c>
      <c r="F50" s="118">
        <f>VLOOKUP(D43,Arvot!$A$8:$Q$1371,6,FALSE)</f>
        <v>28.104166963247408</v>
      </c>
      <c r="G50" s="118">
        <f>VLOOKUP(D43,Arvot!$A$8:$Q$1371,7,FALSE)</f>
        <v>151.22312664729901</v>
      </c>
      <c r="H50" t="s">
        <v>45</v>
      </c>
      <c r="I50" t="s">
        <v>27</v>
      </c>
      <c r="M50" s="4"/>
      <c r="Q50" s="5"/>
      <c r="R50" s="5"/>
      <c r="S50" s="4"/>
      <c r="T50" s="4"/>
      <c r="U50" s="4"/>
      <c r="X50" s="5"/>
      <c r="Y50" s="5"/>
    </row>
    <row r="51" spans="1:25">
      <c r="A51" s="4">
        <v>2887</v>
      </c>
      <c r="B51">
        <v>3</v>
      </c>
      <c r="C51" s="4">
        <f>VLOOKUP(D44,Arvot!$A$8:$Q$1371,16,FALSE)</f>
        <v>3600</v>
      </c>
      <c r="D51" s="4" t="str">
        <f>VLOOKUP(D44,Arvot!$A$8:$Q$1371,4,FALSE)</f>
        <v>HE</v>
      </c>
      <c r="E51" s="4" t="str">
        <f>VLOOKUP(D44,Arvot!$A$8:$Q$1371,17,FALSE)</f>
        <v>L36</v>
      </c>
      <c r="F51" s="118">
        <f>VLOOKUP(D44,Arvot!$A$8:$Q$1371,6,FALSE)</f>
        <v>32.553316746249976</v>
      </c>
      <c r="G51" s="118">
        <f>VLOOKUP(D44,Arvot!$A$8:$Q$1371,7,FALSE)</f>
        <v>153.5941802481918</v>
      </c>
      <c r="H51" t="s">
        <v>44</v>
      </c>
      <c r="I51" t="s">
        <v>28</v>
      </c>
      <c r="M51" s="4"/>
      <c r="Q51" s="5"/>
      <c r="R51" s="5"/>
      <c r="S51" s="4"/>
      <c r="T51" s="4"/>
      <c r="U51" s="4"/>
      <c r="X51" s="5"/>
      <c r="Y51" s="5"/>
    </row>
    <row r="52" spans="1:25">
      <c r="A52" s="4">
        <v>2888</v>
      </c>
      <c r="B52">
        <v>4</v>
      </c>
      <c r="C52" s="4">
        <f>VLOOKUP(D45,Arvot!$A$8:$Q$1371,16,FALSE)</f>
        <v>4500</v>
      </c>
      <c r="D52" s="4" t="str">
        <f>VLOOKUP(D45,Arvot!$A$8:$Q$1371,4,FALSE)</f>
        <v>HE</v>
      </c>
      <c r="E52" s="4" t="str">
        <f>VLOOKUP(D45,Arvot!$A$8:$Q$1371,17,FALSE)</f>
        <v>L45</v>
      </c>
      <c r="F52" s="118">
        <f>VLOOKUP(D45,Arvot!$A$8:$Q$1371,6,FALSE)</f>
        <v>42.402111746249773</v>
      </c>
      <c r="G52" s="118">
        <f>VLOOKUP(D45,Arvot!$A$8:$Q$1371,7,FALSE)</f>
        <v>147.39831915453544</v>
      </c>
      <c r="H52" t="s">
        <v>43</v>
      </c>
      <c r="I52" t="s">
        <v>29</v>
      </c>
      <c r="M52" s="4"/>
      <c r="Q52" s="5"/>
      <c r="R52" s="5"/>
      <c r="S52" s="4"/>
      <c r="T52" s="4"/>
      <c r="U52" s="4"/>
      <c r="X52" s="5"/>
      <c r="Y52" s="5"/>
    </row>
    <row r="53" spans="1:25">
      <c r="A53" s="4">
        <v>2889</v>
      </c>
      <c r="B53">
        <v>5</v>
      </c>
      <c r="C53" s="4">
        <f>VLOOKUP(D46,Arvot!$A$8:$Q$1371,16,FALSE)</f>
        <v>5800</v>
      </c>
      <c r="D53" s="4" t="str">
        <f>VLOOKUP(D46,Arvot!$A$8:$Q$1371,4,FALSE)</f>
        <v>HO</v>
      </c>
      <c r="E53" s="4" t="str">
        <f>VLOOKUP(D46,Arvot!$A$8:$Q$1371,17,FALSE)</f>
        <v>L58</v>
      </c>
      <c r="F53" s="118">
        <f>VLOOKUP(D46,Arvot!$A$8:$Q$1371,6,FALSE)</f>
        <v>49.394241758241755</v>
      </c>
      <c r="G53" s="118">
        <f>VLOOKUP(D46,Arvot!$A$8:$Q$1371,7,FALSE)</f>
        <v>163.98672621892129</v>
      </c>
      <c r="H53" s="3" t="s">
        <v>42</v>
      </c>
      <c r="I53" s="3" t="s">
        <v>30</v>
      </c>
      <c r="M53" s="4"/>
      <c r="Q53" s="5"/>
      <c r="R53" s="5"/>
      <c r="S53" s="4"/>
      <c r="T53" s="4"/>
      <c r="U53" s="4"/>
      <c r="X53" s="5"/>
      <c r="Y53" s="5"/>
    </row>
    <row r="54" spans="1:25">
      <c r="A54" s="4">
        <v>2890</v>
      </c>
      <c r="B54">
        <v>6</v>
      </c>
      <c r="C54" s="4">
        <f>VLOOKUP(D47,Arvot!$A$8:$Q$1371,16,FALSE)</f>
        <v>7100</v>
      </c>
      <c r="D54" s="4" t="str">
        <f>VLOOKUP(D47,Arvot!$A$8:$Q$1371,4,FALSE)</f>
        <v>HO</v>
      </c>
      <c r="E54" s="4" t="str">
        <f>VLOOKUP(D47,Arvot!$A$8:$Q$1371,17,FALSE)</f>
        <v>L71</v>
      </c>
      <c r="F54" s="118">
        <f>VLOOKUP(D47,Arvot!$A$8:$Q$1371,6,FALSE)</f>
        <v>61.087483870967723</v>
      </c>
      <c r="G54" s="118">
        <f>VLOOKUP(D47,Arvot!$A$8:$Q$1371,7,FALSE)</f>
        <v>163.69965443531018</v>
      </c>
      <c r="H54" s="4" t="s">
        <v>41</v>
      </c>
      <c r="I54" s="3" t="s">
        <v>31</v>
      </c>
      <c r="M54" s="4"/>
      <c r="Q54" s="5"/>
      <c r="R54" s="5"/>
      <c r="S54" s="4"/>
      <c r="T54" s="4"/>
      <c r="U54" s="4"/>
      <c r="X54" s="5"/>
      <c r="Y54" s="5"/>
    </row>
    <row r="55" spans="1:25">
      <c r="A55" s="4">
        <v>2891</v>
      </c>
      <c r="B55">
        <v>7</v>
      </c>
      <c r="C55" s="4">
        <f>VLOOKUP(D48,Arvot!$A$8:$Q$1371,16,FALSE)</f>
        <v>8100</v>
      </c>
      <c r="D55" s="4" t="str">
        <f>VLOOKUP(D48,Arvot!$A$8:$Q$1371,4,FALSE)</f>
        <v>HO</v>
      </c>
      <c r="E55" s="4" t="str">
        <f>VLOOKUP(D48,Arvot!$A$8:$Q$1371,17,FALSE)</f>
        <v>L81</v>
      </c>
      <c r="F55" s="118">
        <f>VLOOKUP(D48,Arvot!$A$8:$Q$1371,6,FALSE)</f>
        <v>73.021276595744681</v>
      </c>
      <c r="G55" s="118">
        <f>VLOOKUP(D48,Arvot!$A$8:$Q$1371,7,FALSE)</f>
        <v>154.74941724941726</v>
      </c>
      <c r="H55" s="4" t="s">
        <v>40</v>
      </c>
      <c r="I55" s="3" t="s">
        <v>32</v>
      </c>
      <c r="M55" s="4"/>
      <c r="Q55" s="5"/>
      <c r="R55" s="5"/>
      <c r="S55" s="4"/>
      <c r="T55" s="4"/>
      <c r="U55" s="4"/>
      <c r="X55" s="5"/>
      <c r="Y55" s="5"/>
    </row>
    <row r="56" spans="1:25">
      <c r="A56" s="4">
        <v>2892</v>
      </c>
      <c r="C56" s="2"/>
      <c r="D56" s="2"/>
      <c r="E56" s="4"/>
      <c r="F56" s="4"/>
      <c r="H56" s="4" t="s">
        <v>46</v>
      </c>
      <c r="I56" s="3" t="s">
        <v>33</v>
      </c>
      <c r="M56" s="4"/>
      <c r="Q56" s="5"/>
      <c r="R56" s="5"/>
      <c r="S56" s="4"/>
      <c r="T56" s="4"/>
      <c r="U56" s="4"/>
      <c r="X56" s="5"/>
      <c r="Y56" s="5"/>
    </row>
    <row r="57" spans="1:25">
      <c r="A57" s="4">
        <v>2893</v>
      </c>
      <c r="C57" s="2"/>
      <c r="D57" s="2"/>
      <c r="E57" s="4"/>
      <c r="F57" s="4"/>
      <c r="H57" s="3" t="s">
        <v>47</v>
      </c>
      <c r="I57" s="3" t="s">
        <v>34</v>
      </c>
      <c r="M57" s="4"/>
      <c r="Q57" s="5"/>
      <c r="R57" s="5"/>
      <c r="S57" s="4"/>
      <c r="T57" s="4"/>
      <c r="U57" s="4"/>
      <c r="X57" s="5"/>
      <c r="Y57" s="5"/>
    </row>
    <row r="58" spans="1:25">
      <c r="A58" s="4">
        <v>2894</v>
      </c>
      <c r="C58" s="4" t="str">
        <f>$I$7&amp;$J$7&amp;" "&amp;$P$7&amp;$L$7&amp;N$7</f>
        <v>840HE 28W 5ft DA</v>
      </c>
      <c r="D58" s="2"/>
      <c r="E58" s="4"/>
      <c r="H58" s="4" t="s">
        <v>48</v>
      </c>
      <c r="I58" s="4" t="s">
        <v>1022</v>
      </c>
      <c r="M58" s="4"/>
      <c r="Q58" s="5"/>
      <c r="R58" s="5"/>
      <c r="S58" s="4"/>
      <c r="T58" s="4"/>
      <c r="U58" s="4"/>
      <c r="X58" s="5"/>
      <c r="Y58" s="5"/>
    </row>
    <row r="59" spans="1:25">
      <c r="A59" s="4">
        <v>2895</v>
      </c>
      <c r="E59" s="4"/>
      <c r="H59" s="4" t="s">
        <v>49</v>
      </c>
      <c r="I59" s="4" t="s">
        <v>1023</v>
      </c>
      <c r="M59" s="4"/>
      <c r="Q59" s="5"/>
      <c r="R59" s="5"/>
      <c r="S59" s="4"/>
      <c r="T59" s="4"/>
      <c r="U59" s="4"/>
      <c r="X59" s="5"/>
      <c r="Y59" s="5"/>
    </row>
    <row r="60" spans="1:25">
      <c r="A60" s="4">
        <v>2896</v>
      </c>
      <c r="H60" s="4" t="s">
        <v>50</v>
      </c>
      <c r="I60" s="4" t="s">
        <v>1024</v>
      </c>
      <c r="M60" s="4"/>
      <c r="Q60" s="5"/>
      <c r="R60" s="5"/>
      <c r="S60" s="4"/>
      <c r="T60" s="4"/>
      <c r="U60" s="4"/>
      <c r="X60" s="5"/>
      <c r="Y60" s="5"/>
    </row>
    <row r="61" spans="1:25">
      <c r="A61" s="4">
        <v>2897</v>
      </c>
      <c r="H61" s="3" t="s">
        <v>51</v>
      </c>
      <c r="I61" s="3" t="s">
        <v>1025</v>
      </c>
      <c r="M61" s="4"/>
      <c r="Q61" s="5"/>
      <c r="R61" s="5"/>
      <c r="S61" s="4"/>
      <c r="T61" s="4"/>
      <c r="U61" s="4"/>
      <c r="X61" s="5"/>
      <c r="Y61" s="5"/>
    </row>
    <row r="62" spans="1:25">
      <c r="A62" s="4">
        <v>2898</v>
      </c>
      <c r="H62" s="4" t="s">
        <v>52</v>
      </c>
      <c r="I62" s="3" t="s">
        <v>1026</v>
      </c>
      <c r="M62" s="4"/>
      <c r="Q62" s="5"/>
      <c r="R62" s="5"/>
      <c r="S62" s="4"/>
      <c r="T62" s="4"/>
      <c r="U62" s="4"/>
      <c r="X62" s="5"/>
      <c r="Y62" s="5"/>
    </row>
    <row r="63" spans="1:25">
      <c r="A63" s="4">
        <v>2899</v>
      </c>
      <c r="B63" t="s">
        <v>2</v>
      </c>
      <c r="C63" t="s">
        <v>19</v>
      </c>
      <c r="D63" t="s">
        <v>312</v>
      </c>
      <c r="H63" s="4" t="s">
        <v>53</v>
      </c>
      <c r="I63" s="3" t="s">
        <v>1027</v>
      </c>
      <c r="M63" s="4"/>
      <c r="Q63" s="5"/>
      <c r="R63" s="5"/>
      <c r="S63" s="4"/>
      <c r="T63" s="4"/>
      <c r="U63" s="4"/>
      <c r="X63" s="5"/>
      <c r="Y63" s="5"/>
    </row>
    <row r="64" spans="1:25">
      <c r="A64" s="4">
        <v>2900</v>
      </c>
      <c r="C64" t="s">
        <v>20</v>
      </c>
      <c r="D64" t="s">
        <v>314</v>
      </c>
      <c r="H64" s="4" t="s">
        <v>54</v>
      </c>
      <c r="I64" s="3" t="s">
        <v>1028</v>
      </c>
      <c r="M64" s="4"/>
      <c r="Q64" s="5"/>
      <c r="R64" s="5"/>
      <c r="S64" s="4"/>
      <c r="T64" s="4"/>
      <c r="U64" s="4"/>
      <c r="X64" s="5"/>
      <c r="Y64" s="5"/>
    </row>
    <row r="65" spans="1:25">
      <c r="A65" s="4">
        <v>2901</v>
      </c>
      <c r="H65" s="3" t="s">
        <v>55</v>
      </c>
      <c r="I65" s="3" t="s">
        <v>1029</v>
      </c>
      <c r="M65" s="4"/>
      <c r="Q65" s="5"/>
      <c r="R65" s="5"/>
      <c r="S65" s="4"/>
      <c r="T65" s="4"/>
      <c r="U65" s="4"/>
      <c r="X65" s="5"/>
      <c r="Y65" s="5"/>
    </row>
    <row r="66" spans="1:25" s="4" customFormat="1">
      <c r="A66" s="4">
        <v>2902</v>
      </c>
      <c r="B66" t="s">
        <v>5</v>
      </c>
      <c r="C66" t="s">
        <v>21</v>
      </c>
      <c r="D66"/>
      <c r="H66" s="3"/>
      <c r="I66" s="3"/>
      <c r="J66" s="5"/>
      <c r="K66" s="5"/>
      <c r="Q66" s="5"/>
      <c r="R66" s="5"/>
      <c r="X66" s="5"/>
      <c r="Y66" s="5"/>
    </row>
    <row r="67" spans="1:25" s="4" customFormat="1">
      <c r="A67" s="4">
        <v>2903</v>
      </c>
      <c r="B67"/>
      <c r="C67" t="s">
        <v>61</v>
      </c>
      <c r="D67"/>
      <c r="H67" s="2" t="s">
        <v>384</v>
      </c>
      <c r="I67" s="3" t="s">
        <v>376</v>
      </c>
      <c r="K67" s="5"/>
      <c r="R67" s="5"/>
      <c r="Y67" s="5"/>
    </row>
    <row r="68" spans="1:25" s="4" customFormat="1">
      <c r="A68" s="4">
        <v>2904</v>
      </c>
      <c r="B68"/>
      <c r="C68"/>
      <c r="D68"/>
      <c r="H68" s="2" t="s">
        <v>385</v>
      </c>
      <c r="I68" s="3" t="s">
        <v>377</v>
      </c>
      <c r="K68" s="5"/>
      <c r="R68" s="5"/>
      <c r="Y68" s="5"/>
    </row>
    <row r="69" spans="1:25" s="4" customFormat="1">
      <c r="A69" s="4">
        <v>2905</v>
      </c>
      <c r="B69" s="1" t="s">
        <v>6</v>
      </c>
      <c r="C69">
        <v>0</v>
      </c>
      <c r="D69"/>
      <c r="H69" s="2" t="s">
        <v>386</v>
      </c>
      <c r="I69" s="3" t="s">
        <v>378</v>
      </c>
      <c r="K69" s="5"/>
      <c r="R69" s="5"/>
      <c r="Y69" s="5"/>
    </row>
    <row r="70" spans="1:25" s="4" customFormat="1">
      <c r="A70" s="4">
        <v>2906</v>
      </c>
      <c r="B70"/>
      <c r="C70">
        <v>1</v>
      </c>
      <c r="D70"/>
      <c r="H70" s="2" t="s">
        <v>387</v>
      </c>
      <c r="I70" s="3" t="s">
        <v>379</v>
      </c>
      <c r="K70" s="5"/>
      <c r="R70" s="5"/>
      <c r="Y70" s="5"/>
    </row>
    <row r="71" spans="1:25" s="4" customFormat="1">
      <c r="A71" s="4">
        <v>2907</v>
      </c>
      <c r="B71"/>
      <c r="C71">
        <v>2</v>
      </c>
      <c r="D71"/>
      <c r="H71" s="3"/>
      <c r="I71" s="3"/>
      <c r="J71" s="5"/>
      <c r="K71" s="5"/>
      <c r="Q71" s="5"/>
      <c r="R71" s="5"/>
      <c r="X71" s="5"/>
      <c r="Y71" s="5"/>
    </row>
    <row r="72" spans="1:25" s="4" customFormat="1">
      <c r="A72" s="4">
        <v>2908</v>
      </c>
      <c r="H72" s="2" t="s">
        <v>388</v>
      </c>
      <c r="I72" s="3" t="s">
        <v>380</v>
      </c>
      <c r="J72" s="5"/>
      <c r="K72" s="5"/>
      <c r="Q72" s="5"/>
      <c r="R72" s="5"/>
      <c r="X72" s="5"/>
      <c r="Y72" s="5"/>
    </row>
    <row r="73" spans="1:25" s="4" customFormat="1">
      <c r="A73" s="4">
        <v>2909</v>
      </c>
      <c r="H73" s="2" t="s">
        <v>389</v>
      </c>
      <c r="I73" s="3" t="s">
        <v>381</v>
      </c>
      <c r="J73" s="5"/>
      <c r="K73" s="5"/>
      <c r="Q73" s="5"/>
      <c r="R73" s="5"/>
      <c r="X73" s="5"/>
      <c r="Y73" s="5"/>
    </row>
    <row r="74" spans="1:25" s="4" customFormat="1">
      <c r="A74" s="4">
        <v>2910</v>
      </c>
      <c r="H74" s="2" t="s">
        <v>390</v>
      </c>
      <c r="I74" s="3" t="s">
        <v>382</v>
      </c>
      <c r="J74" s="5"/>
      <c r="K74" s="5"/>
      <c r="Q74" s="5"/>
      <c r="R74" s="5"/>
      <c r="X74" s="5"/>
      <c r="Y74" s="5"/>
    </row>
    <row r="75" spans="1:25" s="4" customFormat="1">
      <c r="A75" s="4">
        <v>2911</v>
      </c>
      <c r="H75" s="2" t="s">
        <v>391</v>
      </c>
      <c r="I75" s="3" t="s">
        <v>383</v>
      </c>
      <c r="J75" s="5"/>
      <c r="K75" s="5"/>
      <c r="Q75" s="5"/>
      <c r="R75" s="5"/>
      <c r="X75" s="5"/>
      <c r="Y75" s="5"/>
    </row>
    <row r="76" spans="1:25">
      <c r="A76" s="4">
        <v>2912</v>
      </c>
      <c r="C76">
        <v>3</v>
      </c>
      <c r="E76" s="6" t="str">
        <f>IF('Mode CR'!$C$16=Data!$C$64,"VMU20127","VMU20130")</f>
        <v>VMU20127</v>
      </c>
      <c r="J76" s="8"/>
      <c r="M76" s="4"/>
      <c r="Q76" s="8"/>
      <c r="R76" s="5"/>
      <c r="S76" s="4"/>
      <c r="T76" s="4"/>
      <c r="U76" s="4"/>
      <c r="X76" s="8"/>
      <c r="Y76" s="5"/>
    </row>
    <row r="77" spans="1:25">
      <c r="A77" s="4">
        <v>2913</v>
      </c>
      <c r="C77">
        <v>4</v>
      </c>
      <c r="E77" s="6" t="str">
        <f>IF('Mode CR'!$C$16=Data!$C$64,"VMU20126","VMU20097")</f>
        <v>VMU20126</v>
      </c>
      <c r="F77" s="6" t="str">
        <f>IF('Mode CR'!$C$8=Data!$C$19,"Mode CR Line Endcap assembly Blind White","Mode CR Line Endcap assembly Blind Black")</f>
        <v>Mode CR Line Endcap assembly Blind White</v>
      </c>
      <c r="G77" s="6" t="str">
        <f>IF('Mode CR'!$C$8=Data!$C$19,"VMU20099","VMU20128")</f>
        <v>VMU20099</v>
      </c>
      <c r="J77" s="9"/>
      <c r="M77" s="4"/>
      <c r="Q77" s="9"/>
      <c r="R77" s="5"/>
      <c r="S77" s="4"/>
      <c r="T77" s="4"/>
      <c r="U77" s="4"/>
      <c r="X77" s="9"/>
      <c r="Y77" s="5"/>
    </row>
    <row r="78" spans="1:25">
      <c r="A78" s="4">
        <v>2914</v>
      </c>
      <c r="C78">
        <v>5</v>
      </c>
      <c r="E78" s="6" t="str">
        <f>IF('Mode CR'!$C$16=Data!$C$64,"Mode CRR Line Endcap assembly M25 Black","Mode CRR Line Endcap assembly M20 Black")</f>
        <v>Mode CRR Line Endcap assembly M25 Black</v>
      </c>
      <c r="F78" s="6" t="str">
        <f>IF('Mode CR'!$C$8=Data!$C$19,"Mode CRR Line Endcap assembly Blind White","Mode CRR Line Endcap assembly Blind Black")</f>
        <v>Mode CRR Line Endcap assembly Blind White</v>
      </c>
      <c r="G78" s="6" t="str">
        <f>IF('Mode CR'!$C$8=Data!$C$19,"VM10370A","VM10370B")</f>
        <v>VM10370A</v>
      </c>
      <c r="H78" t="str">
        <f>IF('Mode CR'!$C$6=Data!$C$16,Data!$F$78,Data!$F$77)</f>
        <v>Mode CR Line Endcap assembly Blind White</v>
      </c>
      <c r="I78" s="4" t="str">
        <f>IF('Mode CR'!$C$6=Data!$C$16,Data!$G$78,Data!$G$77)</f>
        <v>VMU20099</v>
      </c>
      <c r="J78" s="5">
        <f>IF('Mode CR'!$C$18=C$66,1,2)</f>
        <v>1</v>
      </c>
      <c r="M78" s="4"/>
      <c r="Q78" s="5"/>
      <c r="R78" s="5"/>
      <c r="S78" s="4"/>
      <c r="T78" s="4"/>
      <c r="U78" s="4"/>
      <c r="X78" s="5"/>
      <c r="Y78" s="5"/>
    </row>
    <row r="79" spans="1:25">
      <c r="A79" s="4">
        <v>2915</v>
      </c>
      <c r="E79" s="6" t="str">
        <f>IF('Mode CR'!$C$16=Data!$C$64,"Mode CRR Line Endcap assembly M25 White","Mode CRR Line Endcap assembly M20 White")</f>
        <v>Mode CRR Line Endcap assembly M25 White</v>
      </c>
      <c r="F79" s="6" t="str">
        <f>IF('Mode CR'!$C$8=Data!$C$19,$E$79,$E$78)</f>
        <v>Mode CRR Line Endcap assembly M25 White</v>
      </c>
      <c r="G79" s="6" t="str">
        <f>IF('Mode CR'!$C$8=Data!$C$19,$E$77,$E$76)</f>
        <v>VMU20126</v>
      </c>
      <c r="H79" t="str">
        <f>IF('Mode CR'!$C$6=Data!$C$16,Data!$F$79,Data!$F$80)</f>
        <v>Mode CR Line Endcap assembly M25 White</v>
      </c>
      <c r="I79" s="4" t="str">
        <f>IF('Mode CR'!$C$6=Data!$C$16,Data!$G$79,Data!$G$80)</f>
        <v>VMU20122</v>
      </c>
      <c r="J79" s="5">
        <f>IF('Mode CR'!$C$18=C$66,1," ")</f>
        <v>1</v>
      </c>
      <c r="M79" s="4"/>
      <c r="Q79" s="5" t="str">
        <f>IF('Mode CR'!$C$18=I$60,1," ")</f>
        <v xml:space="preserve"> </v>
      </c>
      <c r="R79" s="5"/>
      <c r="S79" s="4"/>
      <c r="T79" s="4"/>
      <c r="U79" s="4"/>
      <c r="X79" s="5" t="str">
        <f>IF('Mode CR'!$C$18=P$60,1," ")</f>
        <v xml:space="preserve"> </v>
      </c>
      <c r="Y79" s="5"/>
    </row>
    <row r="80" spans="1:25">
      <c r="A80" s="4">
        <v>2916</v>
      </c>
      <c r="B80" t="s">
        <v>491</v>
      </c>
      <c r="C80" t="s">
        <v>492</v>
      </c>
      <c r="D80">
        <v>1</v>
      </c>
      <c r="E80" s="6" t="str">
        <f>IF('Mode CR'!$C$16=Data!$C$64,"VMU20123","VMU20129")</f>
        <v>VMU20123</v>
      </c>
      <c r="F80" s="6" t="str">
        <f>IF('Mode CR'!$C$8=Data!$C$19,$E$83,$E$82)</f>
        <v>Mode CR Line Endcap assembly M25 White</v>
      </c>
      <c r="G80" s="6" t="str">
        <f>IF('Mode CR'!$C$8=Data!$C$19,$E$81,$E$80)</f>
        <v>VMU20122</v>
      </c>
      <c r="H80" t="str">
        <f>IF('Mode CR'!$C$18=Data!$C$66,Data!$F$80," ")</f>
        <v>Mode CR Line Endcap assembly M25 White</v>
      </c>
      <c r="I80" s="4" t="str">
        <f>IF('Mode CR'!$C$18=Data!$C$66,Data!$G$80," ")</f>
        <v>VMU20122</v>
      </c>
      <c r="J80" s="5">
        <f>IF('Mode CR'!$C$18=Data!$C$66,Data!$J$79," ")</f>
        <v>1</v>
      </c>
      <c r="M80" s="4"/>
      <c r="Q80" s="5">
        <f>IF('Mode CR'!$C$18=Data!$C$66,Data!$J$79," ")</f>
        <v>1</v>
      </c>
      <c r="R80" s="5"/>
      <c r="S80" s="4"/>
      <c r="T80" s="4"/>
      <c r="U80" s="4"/>
      <c r="X80" s="5">
        <f>IF('Mode CR'!$C$18=Data!$C$66,Data!$J$79," ")</f>
        <v>1</v>
      </c>
      <c r="Y80" s="5"/>
    </row>
    <row r="81" spans="1:27">
      <c r="A81" s="4">
        <v>2917</v>
      </c>
      <c r="E81" s="6" t="str">
        <f>IF('Mode CR'!$C$16=Data!$C$64,"VMU20122","VMU20100")</f>
        <v>VMU20122</v>
      </c>
      <c r="H81" s="6" t="s">
        <v>66</v>
      </c>
      <c r="I81" s="6" t="s">
        <v>65</v>
      </c>
      <c r="J81" s="7">
        <f>$J$15+$I$11+$I$12-1</f>
        <v>7</v>
      </c>
      <c r="K81" s="7">
        <f>$K$15+$I$11+$I$12-1</f>
        <v>6</v>
      </c>
      <c r="L81" s="7">
        <f>$L$15+$I$11+$L$35+$I$12-1</f>
        <v>6</v>
      </c>
      <c r="M81" s="7">
        <f>$L$15+$I$11+$M$42+$I$12-1</f>
        <v>6</v>
      </c>
      <c r="Q81" s="7">
        <f>$Q$15+$P$10+$P$11-1</f>
        <v>7</v>
      </c>
      <c r="R81" s="7">
        <f>$R$15+$P$10+$P$11-1</f>
        <v>6</v>
      </c>
      <c r="S81" s="7">
        <f>$S$15+$P$10+$S$35+$P$11-1</f>
        <v>6</v>
      </c>
      <c r="T81" s="7">
        <f>$T$15+$P$10+$T$42+$P$11-1</f>
        <v>6</v>
      </c>
      <c r="U81" s="4"/>
      <c r="X81" s="7">
        <f>$X$15+$W$10+$W$11-1</f>
        <v>7</v>
      </c>
      <c r="Y81" s="7">
        <f>$Y$15+$W$10+$W$11-1</f>
        <v>6</v>
      </c>
      <c r="Z81" s="7">
        <f>$Z$15+$W$10+$Z$35+$W$11-1</f>
        <v>6</v>
      </c>
      <c r="AA81" s="7">
        <f>$AA$15+$W$10+$AA$42+$W$11-1</f>
        <v>6</v>
      </c>
    </row>
    <row r="82" spans="1:27">
      <c r="A82" s="4">
        <v>2918</v>
      </c>
      <c r="B82" s="45" t="str">
        <f>IF('Mode CR'!$C$22=0," ","Target length L2")</f>
        <v xml:space="preserve"> </v>
      </c>
      <c r="E82" s="6" t="str">
        <f>IF('Mode CR'!$C$16=Data!$C$64,"Mode CR Line Endcap assembly M25 Black","Mode CR Line Endcap assembly M20 Black")</f>
        <v>Mode CR Line Endcap assembly M25 Black</v>
      </c>
      <c r="F82" t="str">
        <f>IF('Mode CR'!$C$8=Data!$C$19,"MB1 Mounting bracket White","MB1 Mounting bracket Black")</f>
        <v>MB1 Mounting bracket White</v>
      </c>
      <c r="G82" s="4" t="str">
        <f>IF('Mode CR'!$C$8=Data!$C$19,"VT22001A","VT22001B")</f>
        <v>VT22001A</v>
      </c>
      <c r="H82" s="4" t="str">
        <f>IF('Mode CR'!$C$6=Data!$C$16,Data!$F$83,IF('Mode CR'!$C$6=Data!$C$17,Data!$F$84,Data!$F$82))</f>
        <v>MB1 Mounting bracket White</v>
      </c>
      <c r="I82" s="4" t="str">
        <f>IF('Mode CR'!$C$6=Data!$C$16,Data!$G$83,IF('Mode CR'!$C$6=Data!$C$17,Data!$G$84,Data!$G$82))</f>
        <v>VT22001A</v>
      </c>
      <c r="J82" s="5">
        <f>$J$15+$I$11+$I$12+1</f>
        <v>9</v>
      </c>
      <c r="K82" s="5">
        <f>$K$15+$I$11+$I$12+1</f>
        <v>8</v>
      </c>
      <c r="L82" s="5">
        <f>$L$15+$L$35+$I$11+$I$12+1</f>
        <v>8</v>
      </c>
      <c r="M82" s="5">
        <f>$M$15+$M$42+$I$11+$I$12+1</f>
        <v>8</v>
      </c>
      <c r="Q82" s="7">
        <f>$Q$15+$P$10+$P$11+1</f>
        <v>9</v>
      </c>
      <c r="R82" s="7">
        <f>$R$15+$P$10+$P$11+1</f>
        <v>8</v>
      </c>
      <c r="S82" s="7">
        <f>$S$15+$P$10+$S$35+$P$11+1</f>
        <v>8</v>
      </c>
      <c r="T82" s="7">
        <f>$T$15+$P$10+$T$42+$P$11+1</f>
        <v>8</v>
      </c>
      <c r="U82" s="4"/>
      <c r="X82" s="7">
        <f>$X$15+$W$10+$W$11+1</f>
        <v>9</v>
      </c>
      <c r="Y82" s="7">
        <f>$Y$15+$W$10+$W$11+1</f>
        <v>8</v>
      </c>
      <c r="Z82" s="7">
        <f>$Z$15+$W$10+$Z$35+$W$11+1</f>
        <v>8</v>
      </c>
      <c r="AA82" s="7">
        <f>$AA$15+$W$10+$AA$42+$W$11+1</f>
        <v>8</v>
      </c>
    </row>
    <row r="83" spans="1:27">
      <c r="A83" s="4">
        <v>2919</v>
      </c>
      <c r="E83" s="6" t="str">
        <f>IF('Mode CR'!$C$16=Data!$C$64,"Mode CR Line Endcap assembly M25 White","Mode CR Line Endcap assembly M20 White")</f>
        <v>Mode CR Line Endcap assembly M25 White</v>
      </c>
      <c r="F83" t="s">
        <v>791</v>
      </c>
      <c r="G83" t="s">
        <v>792</v>
      </c>
      <c r="H83" t="s">
        <v>341</v>
      </c>
      <c r="I83" s="17" t="s">
        <v>340</v>
      </c>
      <c r="M83" s="4"/>
      <c r="Q83" s="5"/>
      <c r="R83" s="5"/>
      <c r="S83" s="4"/>
      <c r="T83" s="4"/>
      <c r="U83" s="4"/>
      <c r="X83" s="5"/>
      <c r="Y83" s="5"/>
    </row>
    <row r="84" spans="1:27">
      <c r="A84" s="4">
        <v>2920</v>
      </c>
      <c r="B84" t="s">
        <v>412</v>
      </c>
      <c r="F84" s="4" t="str">
        <f>IF('Mode CR'!$C$8=Data!$C$19,"MB20 Wire bracket White","MB20 Wire bracket Black")</f>
        <v>MB20 Wire bracket White</v>
      </c>
      <c r="G84" s="4" t="str">
        <f>IF('Mode CR'!$C$8=Data!$C$19,"VT22022A","VT22022B")</f>
        <v>VT22022A</v>
      </c>
      <c r="H84" s="4" t="s">
        <v>342</v>
      </c>
      <c r="I84" t="s">
        <v>344</v>
      </c>
      <c r="M84" s="4"/>
      <c r="Q84" s="5"/>
      <c r="R84" s="5"/>
      <c r="S84" s="4"/>
      <c r="T84" s="4"/>
      <c r="U84" s="4"/>
      <c r="X84" s="5"/>
      <c r="Y84" s="5"/>
    </row>
    <row r="85" spans="1:27">
      <c r="A85" s="4">
        <v>2921</v>
      </c>
      <c r="B85">
        <f>IF(J15&lt;1," ",J15)</f>
        <v>8</v>
      </c>
      <c r="C85" s="4">
        <f>IF(K15&lt;1,0,K15)</f>
        <v>7</v>
      </c>
      <c r="D85" s="4">
        <f>IF(L15&lt;1,0,L15)</f>
        <v>7</v>
      </c>
      <c r="E85" s="4">
        <f>IF(M15&lt;1," ",M15)</f>
        <v>7</v>
      </c>
      <c r="M85" s="4"/>
      <c r="Q85" s="5"/>
      <c r="R85" s="5"/>
      <c r="S85" s="4"/>
      <c r="T85" s="4"/>
      <c r="U85" s="4"/>
      <c r="X85" s="5"/>
      <c r="Y85" s="5"/>
    </row>
    <row r="86" spans="1:27">
      <c r="A86" s="4">
        <v>2922</v>
      </c>
      <c r="B86" s="4">
        <f>IF(Q15&lt;1," ",Q15)</f>
        <v>7</v>
      </c>
      <c r="C86" s="4">
        <f>IF(R15&lt;1,0,R15)</f>
        <v>6</v>
      </c>
      <c r="D86" s="4">
        <f>IF(S15&lt;1,0,S15)</f>
        <v>6</v>
      </c>
      <c r="E86" s="4">
        <f t="shared" ref="E86" si="3">IF(T15&lt;1," ",T15)</f>
        <v>6</v>
      </c>
      <c r="M86" s="4"/>
      <c r="Q86" s="5"/>
      <c r="R86" s="5"/>
      <c r="S86" s="4"/>
      <c r="T86" s="4"/>
      <c r="U86" s="4"/>
      <c r="X86" s="5"/>
      <c r="Y86" s="5"/>
    </row>
    <row r="87" spans="1:27">
      <c r="A87" s="4">
        <v>2923</v>
      </c>
      <c r="B87" s="4">
        <f>IF(X15&lt;1," ",X15)</f>
        <v>8</v>
      </c>
      <c r="C87" s="4">
        <f>IF(Y15&lt;1," ",Y15)</f>
        <v>7</v>
      </c>
      <c r="D87" s="4">
        <f>IF(Z15&lt;1," ",Z15)</f>
        <v>7</v>
      </c>
      <c r="E87" s="4">
        <f>IF(AA15&lt;1," ",AA15)</f>
        <v>7</v>
      </c>
      <c r="M87" s="4"/>
      <c r="Q87" s="5"/>
      <c r="R87" s="5"/>
      <c r="S87" s="4"/>
      <c r="T87" s="4"/>
      <c r="U87" s="4"/>
      <c r="X87" s="5"/>
      <c r="Y87" s="5"/>
    </row>
    <row r="88" spans="1:27">
      <c r="A88" s="4">
        <v>2924</v>
      </c>
      <c r="B88" s="52" t="s">
        <v>394</v>
      </c>
      <c r="C88" s="52"/>
      <c r="D88" s="149">
        <f>IF('Mode CR'!$C$22=0,0,Data!$Q$16)</f>
        <v>0</v>
      </c>
      <c r="H88" s="4" t="s">
        <v>651</v>
      </c>
      <c r="I88" s="2" t="s">
        <v>68</v>
      </c>
      <c r="J88" s="2" t="s">
        <v>803</v>
      </c>
      <c r="M88" s="4"/>
      <c r="Q88" s="5"/>
      <c r="R88" s="5"/>
      <c r="S88" s="4"/>
      <c r="T88" s="4"/>
      <c r="U88" s="4"/>
      <c r="X88" s="5"/>
      <c r="Y88" s="5"/>
    </row>
    <row r="89" spans="1:27">
      <c r="A89" s="4">
        <v>2925</v>
      </c>
      <c r="B89" s="11"/>
      <c r="C89" s="29"/>
      <c r="D89" s="41" t="str">
        <f>IF('Mode CR'!$C$22=0," ",Data!$Q$16)</f>
        <v xml:space="preserve"> </v>
      </c>
      <c r="E89" s="41" t="str">
        <f>IF('Mode CR'!$C$22=0," ","mm")</f>
        <v xml:space="preserve"> </v>
      </c>
      <c r="H89" t="s">
        <v>651</v>
      </c>
      <c r="I89" s="2" t="s">
        <v>69</v>
      </c>
      <c r="J89" s="2" t="s">
        <v>803</v>
      </c>
      <c r="M89" s="4"/>
      <c r="Q89" s="5"/>
      <c r="R89" s="5"/>
      <c r="S89" s="4"/>
      <c r="T89" s="4"/>
      <c r="U89" s="4"/>
      <c r="X89" s="5"/>
      <c r="Y89" s="5"/>
    </row>
    <row r="90" spans="1:27">
      <c r="A90" s="4">
        <v>2926</v>
      </c>
      <c r="B90" s="18"/>
      <c r="C90" s="45" t="str">
        <f>IF('Mode CR'!$C$22=0," ","above the target")</f>
        <v xml:space="preserve"> </v>
      </c>
      <c r="D90" s="19" t="str">
        <f>IF('Mode CR'!C22=0," ",$P$13)</f>
        <v xml:space="preserve"> </v>
      </c>
      <c r="E90" s="41" t="str">
        <f>IF('Mode CR'!$C$22=0," ","+")</f>
        <v xml:space="preserve"> </v>
      </c>
      <c r="H90" t="s">
        <v>652</v>
      </c>
      <c r="I90" s="2" t="s">
        <v>70</v>
      </c>
      <c r="J90" s="2" t="s">
        <v>803</v>
      </c>
      <c r="M90" s="4"/>
      <c r="Q90" s="5"/>
      <c r="R90" s="5"/>
      <c r="S90" s="4"/>
      <c r="T90" s="4"/>
      <c r="U90" s="4"/>
      <c r="X90" s="5"/>
      <c r="Y90" s="5"/>
    </row>
    <row r="91" spans="1:27">
      <c r="A91" s="4">
        <v>2927</v>
      </c>
      <c r="B91" s="18"/>
      <c r="C91" s="18"/>
      <c r="D91" s="19"/>
      <c r="E91" s="66" t="str">
        <f>IF('Mode CR'!C22=0," ","L2 2880mm")</f>
        <v xml:space="preserve"> </v>
      </c>
      <c r="H91" t="s">
        <v>652</v>
      </c>
      <c r="I91" s="2" t="s">
        <v>71</v>
      </c>
      <c r="J91" s="2" t="s">
        <v>803</v>
      </c>
      <c r="M91" s="4"/>
      <c r="Q91" s="5"/>
      <c r="R91" s="5"/>
      <c r="S91" s="4"/>
      <c r="T91" s="4"/>
      <c r="U91" s="4"/>
      <c r="X91" s="5"/>
      <c r="Y91" s="5"/>
    </row>
    <row r="92" spans="1:27">
      <c r="A92" s="4">
        <v>2928</v>
      </c>
      <c r="B92" s="14"/>
      <c r="C92" s="14"/>
      <c r="D92" s="15"/>
      <c r="E92" s="66" t="str">
        <f>IF('Mode CR'!C22&gt;1,"L3 1470mm"," ")</f>
        <v xml:space="preserve"> </v>
      </c>
      <c r="H92" t="s">
        <v>653</v>
      </c>
      <c r="I92" s="2" t="s">
        <v>72</v>
      </c>
      <c r="J92" s="2" t="s">
        <v>803</v>
      </c>
      <c r="M92" s="4"/>
      <c r="Q92" s="5"/>
      <c r="R92" s="5"/>
      <c r="S92" s="4"/>
      <c r="T92" s="4"/>
      <c r="U92" s="4"/>
      <c r="X92" s="5"/>
      <c r="Y92" s="5"/>
    </row>
    <row r="93" spans="1:27">
      <c r="A93" s="4">
        <v>2929</v>
      </c>
      <c r="B93" s="18"/>
      <c r="C93" s="18" t="s">
        <v>784</v>
      </c>
      <c r="D93" s="19">
        <f>IF('Mode CR'!$C$22=0,0,Data!$Q$26)</f>
        <v>0</v>
      </c>
      <c r="H93" t="s">
        <v>653</v>
      </c>
      <c r="I93" s="2" t="s">
        <v>73</v>
      </c>
      <c r="J93" s="2" t="s">
        <v>803</v>
      </c>
      <c r="M93" s="4"/>
      <c r="Q93" s="5"/>
      <c r="R93" s="5"/>
      <c r="S93" s="4"/>
      <c r="T93" s="4"/>
      <c r="U93" s="4"/>
      <c r="X93" s="5"/>
      <c r="Y93" s="5"/>
    </row>
    <row r="94" spans="1:27">
      <c r="A94" s="4">
        <v>2930</v>
      </c>
      <c r="B94" s="18" t="str">
        <f>IF('Mode CR'!$C$22=0," ",Data!$I$26)</f>
        <v xml:space="preserve"> </v>
      </c>
      <c r="C94" s="18" t="str">
        <f>IF('Mode CR'!$C$22=0," ",$C$58)</f>
        <v xml:space="preserve"> </v>
      </c>
      <c r="D94" s="19" t="str">
        <f>IF('Mode CR'!$C$22=0," ",Data!$Q$26)</f>
        <v xml:space="preserve"> </v>
      </c>
      <c r="H94" t="s">
        <v>654</v>
      </c>
      <c r="I94" s="2" t="s">
        <v>74</v>
      </c>
      <c r="J94" s="2" t="s">
        <v>803</v>
      </c>
      <c r="M94" s="4"/>
      <c r="Q94" s="5"/>
      <c r="R94" s="5"/>
      <c r="S94" s="4"/>
      <c r="T94" s="4"/>
      <c r="U94" s="4"/>
      <c r="X94" s="5"/>
      <c r="Y94" s="5"/>
    </row>
    <row r="95" spans="1:27">
      <c r="A95" s="4">
        <v>2931</v>
      </c>
      <c r="B95" s="18"/>
      <c r="C95" s="18"/>
      <c r="D95" s="19"/>
      <c r="H95" t="s">
        <v>654</v>
      </c>
      <c r="I95" s="2" t="s">
        <v>75</v>
      </c>
      <c r="J95" s="2" t="s">
        <v>803</v>
      </c>
      <c r="M95" s="4"/>
      <c r="Q95" s="5"/>
      <c r="R95" s="5"/>
      <c r="S95" s="4"/>
      <c r="T95" s="4"/>
      <c r="U95" s="4"/>
      <c r="X95" s="5"/>
      <c r="Y95" s="5"/>
    </row>
    <row r="96" spans="1:27">
      <c r="A96" s="4">
        <v>2932</v>
      </c>
      <c r="B96" s="18" t="str">
        <f>IF('Mode CR'!$C$22=0," ",Data!$I$15)</f>
        <v xml:space="preserve"> </v>
      </c>
      <c r="C96" s="18" t="str">
        <f>IF('Mode CR'!$C$22=0," ",Data!$H$15)</f>
        <v xml:space="preserve"> </v>
      </c>
      <c r="D96" s="19" t="str">
        <f>IF('Mode CR'!$C$22=0," ",$B$86)</f>
        <v xml:space="preserve"> </v>
      </c>
      <c r="H96" t="s">
        <v>655</v>
      </c>
      <c r="I96" s="2" t="s">
        <v>76</v>
      </c>
      <c r="J96" s="2" t="s">
        <v>803</v>
      </c>
      <c r="M96" s="4"/>
      <c r="Q96" s="5"/>
      <c r="R96" s="5"/>
      <c r="S96" s="4"/>
      <c r="T96" s="4"/>
      <c r="U96" s="4"/>
      <c r="X96" s="5"/>
      <c r="Y96" s="5"/>
    </row>
    <row r="97" spans="1:25">
      <c r="A97" s="4">
        <v>2933</v>
      </c>
      <c r="B97" s="18" t="str">
        <f>IF('Mode CR'!$C$22=0," ",Data!$I$47)</f>
        <v xml:space="preserve"> </v>
      </c>
      <c r="C97" s="18" t="str">
        <f>IF('Mode CR'!$C$22=0," ",$H$47)</f>
        <v xml:space="preserve"> </v>
      </c>
      <c r="D97" s="19" t="str">
        <f>IF('Mode CR'!$C$22=0," ",1)</f>
        <v xml:space="preserve"> </v>
      </c>
      <c r="H97" t="s">
        <v>655</v>
      </c>
      <c r="I97" s="2" t="s">
        <v>77</v>
      </c>
      <c r="J97" s="2" t="s">
        <v>803</v>
      </c>
      <c r="M97" s="4"/>
      <c r="Q97" s="5"/>
      <c r="R97" s="5"/>
      <c r="S97" s="4"/>
      <c r="T97" s="4"/>
      <c r="U97" s="4"/>
      <c r="X97" s="5"/>
      <c r="Y97" s="5"/>
    </row>
    <row r="98" spans="1:25">
      <c r="A98" s="4">
        <v>2934</v>
      </c>
      <c r="B98" s="18"/>
      <c r="C98" s="18"/>
      <c r="D98" s="19"/>
      <c r="H98" t="s">
        <v>656</v>
      </c>
      <c r="I98" s="2" t="s">
        <v>78</v>
      </c>
      <c r="J98" s="2" t="s">
        <v>803</v>
      </c>
      <c r="M98" s="4"/>
      <c r="Q98" s="5"/>
      <c r="R98" s="5"/>
      <c r="S98" s="4"/>
      <c r="T98" s="4"/>
      <c r="U98" s="4"/>
      <c r="X98" s="5"/>
      <c r="Y98" s="5"/>
    </row>
    <row r="99" spans="1:25">
      <c r="A99" s="4">
        <v>2935</v>
      </c>
      <c r="B99" s="18" t="str">
        <f>IF('Mode CR'!$C$22=0," ",Data!$I$81)</f>
        <v xml:space="preserve"> </v>
      </c>
      <c r="C99" s="18" t="str">
        <f>IF('Mode CR'!$C$22=0," ",Data!$H$81)</f>
        <v xml:space="preserve"> </v>
      </c>
      <c r="D99" s="19" t="str">
        <f>IF('Mode CR'!$C$22=0," ",Data!$Q$81)</f>
        <v xml:space="preserve"> </v>
      </c>
      <c r="H99" t="s">
        <v>656</v>
      </c>
      <c r="I99" s="2" t="s">
        <v>79</v>
      </c>
      <c r="J99" s="2" t="s">
        <v>803</v>
      </c>
      <c r="M99" s="4"/>
      <c r="Q99" s="5"/>
      <c r="R99" s="5"/>
      <c r="S99" s="4"/>
      <c r="T99" s="4"/>
      <c r="U99" s="4"/>
      <c r="X99" s="5"/>
      <c r="Y99" s="5"/>
    </row>
    <row r="100" spans="1:25">
      <c r="A100" s="4">
        <v>2936</v>
      </c>
      <c r="B100" s="18" t="str">
        <f>IF('Mode CR'!$C$22=0," ",Data!$I$82)</f>
        <v xml:space="preserve"> </v>
      </c>
      <c r="C100" s="18" t="str">
        <f>IF('Mode CR'!$C$22=0," ",Data!$H$82)</f>
        <v xml:space="preserve"> </v>
      </c>
      <c r="D100" s="19" t="str">
        <f>IF('Mode CR'!$C$22=0," ",Data!$Q$82)</f>
        <v xml:space="preserve"> </v>
      </c>
      <c r="H100" t="s">
        <v>657</v>
      </c>
      <c r="I100" s="2" t="s">
        <v>80</v>
      </c>
      <c r="J100" s="2" t="s">
        <v>803</v>
      </c>
      <c r="M100" s="4"/>
      <c r="Q100" s="5"/>
      <c r="R100" s="5"/>
      <c r="S100" s="4"/>
      <c r="T100" s="4"/>
      <c r="U100" s="4"/>
      <c r="X100" s="5"/>
      <c r="Y100" s="5"/>
    </row>
    <row r="101" spans="1:25">
      <c r="A101" s="4">
        <v>2937</v>
      </c>
      <c r="B101" s="18"/>
      <c r="C101" s="18"/>
      <c r="D101" s="19"/>
      <c r="H101" t="s">
        <v>657</v>
      </c>
      <c r="I101" s="2" t="s">
        <v>81</v>
      </c>
      <c r="J101" s="2" t="s">
        <v>803</v>
      </c>
      <c r="M101" s="4"/>
      <c r="Q101" s="5"/>
      <c r="R101" s="5"/>
      <c r="S101" s="4"/>
      <c r="T101" s="4"/>
      <c r="U101" s="4"/>
      <c r="X101" s="5"/>
      <c r="Y101" s="5"/>
    </row>
    <row r="102" spans="1:25">
      <c r="A102" s="4">
        <v>2938</v>
      </c>
      <c r="B102" s="18"/>
      <c r="C102" s="18"/>
      <c r="D102" s="42"/>
      <c r="H102" t="s">
        <v>658</v>
      </c>
      <c r="I102" s="2" t="s">
        <v>82</v>
      </c>
      <c r="J102" s="2" t="s">
        <v>803</v>
      </c>
      <c r="M102" s="4"/>
      <c r="Q102" s="5"/>
      <c r="R102" s="5"/>
      <c r="S102" s="4"/>
      <c r="T102" s="4"/>
      <c r="U102" s="4"/>
      <c r="X102" s="5"/>
      <c r="Y102" s="5"/>
    </row>
    <row r="103" spans="1:25">
      <c r="A103" s="4">
        <v>2939</v>
      </c>
      <c r="B103" s="14"/>
      <c r="C103" s="14"/>
      <c r="D103" s="36"/>
      <c r="H103" t="s">
        <v>658</v>
      </c>
      <c r="I103" s="2" t="s">
        <v>83</v>
      </c>
      <c r="J103" s="2" t="s">
        <v>803</v>
      </c>
      <c r="M103" s="4"/>
      <c r="Q103" s="5"/>
      <c r="R103" s="5"/>
      <c r="S103" s="4"/>
      <c r="T103" s="4"/>
      <c r="U103" s="4"/>
      <c r="X103" s="5"/>
      <c r="Y103" s="5"/>
    </row>
    <row r="104" spans="1:25">
      <c r="A104" s="4">
        <v>2940</v>
      </c>
      <c r="B104" s="38"/>
      <c r="C104" s="39"/>
      <c r="D104" s="40"/>
      <c r="H104" t="s">
        <v>659</v>
      </c>
      <c r="I104" s="2" t="s">
        <v>84</v>
      </c>
      <c r="J104" s="2" t="s">
        <v>803</v>
      </c>
      <c r="M104" s="4"/>
      <c r="Q104" s="5"/>
      <c r="R104" s="5"/>
      <c r="S104" s="4"/>
      <c r="T104" s="4"/>
      <c r="U104" s="4"/>
      <c r="X104" s="5"/>
      <c r="Y104" s="5"/>
    </row>
    <row r="105" spans="1:25">
      <c r="A105" s="4">
        <v>2941</v>
      </c>
      <c r="B105" s="18"/>
      <c r="C105" s="18"/>
      <c r="D105" s="19"/>
      <c r="H105" t="s">
        <v>659</v>
      </c>
      <c r="I105" s="2" t="s">
        <v>85</v>
      </c>
      <c r="J105" s="2" t="s">
        <v>803</v>
      </c>
      <c r="M105" s="4"/>
      <c r="Q105" s="5"/>
      <c r="R105" s="5"/>
      <c r="S105" s="4"/>
      <c r="T105" s="4"/>
      <c r="U105" s="4"/>
      <c r="X105" s="5"/>
      <c r="Y105" s="5"/>
    </row>
    <row r="106" spans="1:25">
      <c r="A106" s="4">
        <v>2942</v>
      </c>
      <c r="B106" s="18"/>
      <c r="C106" s="18"/>
      <c r="D106" s="41">
        <f>IF('Mode CR'!$C$22=0,0,Data!$R$16)</f>
        <v>0</v>
      </c>
      <c r="H106" t="s">
        <v>660</v>
      </c>
      <c r="I106" s="2" t="s">
        <v>86</v>
      </c>
      <c r="J106" s="2" t="s">
        <v>803</v>
      </c>
      <c r="M106" s="4"/>
      <c r="Q106" s="5"/>
      <c r="R106" s="5"/>
      <c r="S106" s="4"/>
      <c r="T106" s="4"/>
      <c r="U106" s="4"/>
      <c r="X106" s="5"/>
      <c r="Y106" s="5"/>
    </row>
    <row r="107" spans="1:25">
      <c r="A107" s="4">
        <v>2943</v>
      </c>
      <c r="B107" s="18"/>
      <c r="C107" s="29" t="str">
        <f>Data!$Q$7</f>
        <v xml:space="preserve"> </v>
      </c>
      <c r="D107" s="41" t="str">
        <f>IF('Mode CR'!$C$22=0," ",Data!$R$16)</f>
        <v xml:space="preserve"> </v>
      </c>
      <c r="H107" t="s">
        <v>660</v>
      </c>
      <c r="I107" s="2" t="s">
        <v>87</v>
      </c>
      <c r="J107" s="2" t="s">
        <v>803</v>
      </c>
      <c r="Q107" s="5"/>
      <c r="R107" s="5"/>
      <c r="S107" s="4"/>
      <c r="T107" s="4"/>
      <c r="U107" s="4"/>
      <c r="X107" s="5"/>
      <c r="Y107" s="5"/>
    </row>
    <row r="108" spans="1:25">
      <c r="A108" s="4">
        <v>2944</v>
      </c>
      <c r="B108" s="18"/>
      <c r="C108" s="29" t="str">
        <f>IF('Mode CR'!C22=0," ","Below the target")</f>
        <v xml:space="preserve"> </v>
      </c>
      <c r="D108" s="19" t="str">
        <f>IF('Mode CR'!C22=0," ",$R$13)</f>
        <v xml:space="preserve"> </v>
      </c>
      <c r="H108" t="s">
        <v>661</v>
      </c>
      <c r="I108" s="2" t="s">
        <v>88</v>
      </c>
      <c r="J108" s="2" t="s">
        <v>803</v>
      </c>
      <c r="Q108" s="5"/>
      <c r="R108" s="5"/>
      <c r="S108" s="4"/>
      <c r="T108" s="4"/>
      <c r="U108" s="4"/>
      <c r="X108" s="5"/>
      <c r="Y108" s="5"/>
    </row>
    <row r="109" spans="1:25">
      <c r="A109" s="4">
        <v>2945</v>
      </c>
      <c r="B109" s="18"/>
      <c r="C109" s="18"/>
      <c r="D109" s="19"/>
      <c r="H109" t="s">
        <v>661</v>
      </c>
      <c r="I109" s="2" t="s">
        <v>89</v>
      </c>
      <c r="J109" s="2" t="s">
        <v>803</v>
      </c>
      <c r="Q109" s="5"/>
      <c r="R109" s="5"/>
      <c r="S109" s="4"/>
      <c r="T109" s="4"/>
      <c r="U109" s="4"/>
      <c r="X109" s="5"/>
      <c r="Y109" s="5"/>
    </row>
    <row r="110" spans="1:25">
      <c r="A110" s="4">
        <v>2946</v>
      </c>
      <c r="B110" s="14" t="str">
        <f>Data!$Q$8</f>
        <v xml:space="preserve"> </v>
      </c>
      <c r="C110" s="14" t="str">
        <f>Data!$R$8</f>
        <v xml:space="preserve"> </v>
      </c>
      <c r="D110" s="15" t="str">
        <f>Data!$S$8</f>
        <v xml:space="preserve"> </v>
      </c>
      <c r="H110" t="s">
        <v>662</v>
      </c>
      <c r="I110" s="2" t="s">
        <v>90</v>
      </c>
      <c r="J110" s="2" t="s">
        <v>803</v>
      </c>
      <c r="Q110" s="5"/>
      <c r="R110" s="5"/>
      <c r="S110" s="4"/>
      <c r="T110" s="4"/>
      <c r="U110" s="4"/>
      <c r="X110" s="5"/>
      <c r="Y110" s="5"/>
    </row>
    <row r="111" spans="1:25">
      <c r="A111" s="4">
        <v>2947</v>
      </c>
      <c r="B111" s="18"/>
      <c r="C111" s="18" t="s">
        <v>784</v>
      </c>
      <c r="D111" s="19">
        <f>IF('Mode CR'!$C$22=0,0,Data!$R$26)</f>
        <v>0</v>
      </c>
      <c r="H111" t="s">
        <v>662</v>
      </c>
      <c r="I111" s="2" t="s">
        <v>91</v>
      </c>
      <c r="J111" s="2" t="s">
        <v>803</v>
      </c>
      <c r="Q111" s="5"/>
      <c r="R111" s="5"/>
      <c r="S111" s="4"/>
      <c r="T111" s="4"/>
      <c r="U111" s="4"/>
      <c r="X111" s="5"/>
      <c r="Y111" s="5"/>
    </row>
    <row r="112" spans="1:25">
      <c r="A112" s="4">
        <v>2948</v>
      </c>
      <c r="B112" s="18" t="str">
        <f>IF('Mode CR'!$C$22=0," ",Data!$I$26)</f>
        <v xml:space="preserve"> </v>
      </c>
      <c r="C112" s="18" t="str">
        <f>IF('Mode CR'!$C$22=0," ",$C$58)</f>
        <v xml:space="preserve"> </v>
      </c>
      <c r="D112" s="19" t="str">
        <f>IF('Mode CR'!$C$22=0," ",Data!$R$26)</f>
        <v xml:space="preserve"> </v>
      </c>
      <c r="I112" s="2"/>
      <c r="J112" s="2"/>
      <c r="Q112" s="5"/>
      <c r="R112" s="5"/>
      <c r="S112" s="4"/>
      <c r="T112" s="4"/>
      <c r="U112" s="4"/>
      <c r="X112" s="5"/>
      <c r="Y112" s="5"/>
    </row>
    <row r="113" spans="1:25">
      <c r="A113" s="4">
        <v>2949</v>
      </c>
      <c r="B113" s="18"/>
      <c r="C113" s="18"/>
      <c r="D113" s="19"/>
      <c r="H113" t="s">
        <v>663</v>
      </c>
      <c r="I113" s="2" t="s">
        <v>92</v>
      </c>
      <c r="J113" s="2" t="s">
        <v>804</v>
      </c>
      <c r="Q113" s="5"/>
      <c r="R113" s="5"/>
      <c r="S113" s="4"/>
      <c r="T113" s="4"/>
      <c r="U113" s="4"/>
      <c r="X113" s="5"/>
      <c r="Y113" s="5"/>
    </row>
    <row r="114" spans="1:25">
      <c r="A114" s="4">
        <v>2950</v>
      </c>
      <c r="B114" s="18" t="str">
        <f>IF('Mode CR'!$C$22=0," ",Data!$I$15)</f>
        <v xml:space="preserve"> </v>
      </c>
      <c r="C114" s="18" t="str">
        <f>IF('Mode CR'!$C$22=0," ",Data!$H$15)</f>
        <v xml:space="preserve"> </v>
      </c>
      <c r="D114" s="19" t="str">
        <f>IF('Mode CR'!$C$22=0," ",$C$86)</f>
        <v xml:space="preserve"> </v>
      </c>
      <c r="H114" t="s">
        <v>663</v>
      </c>
      <c r="I114" s="2" t="s">
        <v>93</v>
      </c>
      <c r="J114" s="2" t="s">
        <v>804</v>
      </c>
      <c r="Q114" s="5"/>
      <c r="R114" s="5"/>
      <c r="S114" s="4"/>
      <c r="T114" s="4"/>
      <c r="U114" s="4"/>
      <c r="X114" s="5"/>
      <c r="Y114" s="5"/>
    </row>
    <row r="115" spans="1:25">
      <c r="A115" s="4">
        <v>2951</v>
      </c>
      <c r="B115" s="18" t="str">
        <f>IF('Mode CR'!$C$22=0," ",Data!$I$47)</f>
        <v xml:space="preserve"> </v>
      </c>
      <c r="C115" s="18" t="str">
        <f>IF('Mode CR'!$C$22=0," ",$H$47)</f>
        <v xml:space="preserve"> </v>
      </c>
      <c r="D115" s="19" t="str">
        <f>IF('Mode CR'!$C$22=0," ",1)</f>
        <v xml:space="preserve"> </v>
      </c>
      <c r="H115" t="s">
        <v>664</v>
      </c>
      <c r="I115" s="2" t="s">
        <v>94</v>
      </c>
      <c r="J115" s="2" t="s">
        <v>804</v>
      </c>
      <c r="Q115" s="5"/>
      <c r="R115" s="5"/>
      <c r="S115" s="4"/>
      <c r="T115" s="4"/>
      <c r="U115" s="4"/>
      <c r="X115" s="5"/>
      <c r="Y115" s="5"/>
    </row>
    <row r="116" spans="1:25">
      <c r="A116" s="4">
        <v>2952</v>
      </c>
      <c r="B116" s="18"/>
      <c r="C116" s="18"/>
      <c r="D116" s="19"/>
      <c r="H116" t="s">
        <v>664</v>
      </c>
      <c r="I116" s="2" t="s">
        <v>95</v>
      </c>
      <c r="J116" s="2" t="s">
        <v>804</v>
      </c>
      <c r="Q116" s="5"/>
      <c r="R116" s="5"/>
      <c r="S116" s="4"/>
      <c r="T116" s="4"/>
      <c r="U116" s="4"/>
      <c r="X116" s="5"/>
      <c r="Y116" s="5"/>
    </row>
    <row r="117" spans="1:25">
      <c r="A117" s="4">
        <v>2953</v>
      </c>
      <c r="B117" s="18" t="str">
        <f>IF('Mode CR'!$C$22=0," ",Data!$I$81)</f>
        <v xml:space="preserve"> </v>
      </c>
      <c r="C117" s="18" t="str">
        <f>IF('Mode CR'!$C$22=0," ",Data!$H$81)</f>
        <v xml:space="preserve"> </v>
      </c>
      <c r="D117" s="19" t="str">
        <f>IF('Mode CR'!$C$22=0," ",Data!$R$81)</f>
        <v xml:space="preserve"> </v>
      </c>
      <c r="H117" t="s">
        <v>665</v>
      </c>
      <c r="I117" s="2" t="s">
        <v>96</v>
      </c>
      <c r="J117" s="2" t="s">
        <v>804</v>
      </c>
      <c r="Q117" s="5"/>
      <c r="R117" s="5"/>
      <c r="S117" s="4"/>
      <c r="T117" s="4"/>
      <c r="U117" s="4"/>
      <c r="X117" s="5"/>
      <c r="Y117" s="5"/>
    </row>
    <row r="118" spans="1:25">
      <c r="A118" s="4">
        <v>2954</v>
      </c>
      <c r="B118" s="18" t="str">
        <f>IF('Mode CR'!$C$22=0," ",Data!$I$82)</f>
        <v xml:space="preserve"> </v>
      </c>
      <c r="C118" s="18" t="str">
        <f>IF('Mode CR'!$C$22=0," ",Data!$H$82)</f>
        <v xml:space="preserve"> </v>
      </c>
      <c r="D118" s="19" t="str">
        <f>IF('Mode CR'!$C$22=0," ",Data!$R$82)</f>
        <v xml:space="preserve"> </v>
      </c>
      <c r="H118" t="s">
        <v>665</v>
      </c>
      <c r="I118" s="2" t="s">
        <v>97</v>
      </c>
      <c r="J118" s="2" t="s">
        <v>804</v>
      </c>
      <c r="Q118" s="5"/>
      <c r="R118" s="5"/>
      <c r="S118" s="4"/>
      <c r="T118" s="4"/>
      <c r="U118" s="4"/>
      <c r="X118" s="5"/>
      <c r="Y118" s="5"/>
    </row>
    <row r="119" spans="1:25">
      <c r="A119" s="4">
        <v>2955</v>
      </c>
      <c r="B119" s="18"/>
      <c r="C119" s="18"/>
      <c r="D119" s="19"/>
      <c r="H119" t="s">
        <v>666</v>
      </c>
      <c r="I119" s="2" t="s">
        <v>98</v>
      </c>
      <c r="J119" s="2" t="s">
        <v>804</v>
      </c>
      <c r="Q119" s="5"/>
      <c r="R119" s="5"/>
      <c r="S119" s="4"/>
      <c r="T119" s="4"/>
      <c r="U119" s="4"/>
      <c r="X119" s="5"/>
      <c r="Y119" s="5"/>
    </row>
    <row r="120" spans="1:25">
      <c r="A120" s="4">
        <v>2956</v>
      </c>
      <c r="B120" s="18"/>
      <c r="C120" s="18"/>
      <c r="D120" s="42"/>
      <c r="H120" t="s">
        <v>666</v>
      </c>
      <c r="I120" s="2" t="s">
        <v>99</v>
      </c>
      <c r="J120" s="2" t="s">
        <v>804</v>
      </c>
      <c r="Q120" s="5"/>
      <c r="R120" s="5"/>
      <c r="S120" s="4"/>
      <c r="T120" s="4"/>
      <c r="U120" s="4"/>
      <c r="X120" s="5"/>
      <c r="Y120" s="5"/>
    </row>
    <row r="121" spans="1:25">
      <c r="A121" s="4">
        <v>2957</v>
      </c>
      <c r="B121" s="14"/>
      <c r="C121" s="14"/>
      <c r="D121" s="15"/>
      <c r="H121" t="s">
        <v>667</v>
      </c>
      <c r="I121" s="2" t="s">
        <v>100</v>
      </c>
      <c r="J121" s="2" t="s">
        <v>804</v>
      </c>
      <c r="Q121" s="5"/>
      <c r="R121" s="5"/>
      <c r="S121" s="4"/>
      <c r="T121" s="4"/>
      <c r="U121" s="4"/>
      <c r="X121" s="5"/>
      <c r="Y121" s="5"/>
    </row>
    <row r="122" spans="1:25">
      <c r="A122" s="4">
        <v>2958</v>
      </c>
      <c r="B122" s="38" t="s">
        <v>67</v>
      </c>
      <c r="C122" s="39"/>
      <c r="D122" s="40"/>
      <c r="H122" t="s">
        <v>667</v>
      </c>
      <c r="I122" s="2" t="s">
        <v>101</v>
      </c>
      <c r="J122" s="2" t="s">
        <v>804</v>
      </c>
      <c r="Q122" s="5"/>
      <c r="R122" s="5"/>
      <c r="S122" s="4"/>
      <c r="T122" s="4"/>
      <c r="U122" s="4"/>
      <c r="X122" s="5"/>
      <c r="Y122" s="5"/>
    </row>
    <row r="123" spans="1:25">
      <c r="A123" s="4">
        <v>2959</v>
      </c>
      <c r="B123" s="18"/>
      <c r="C123" s="18"/>
      <c r="D123" s="19"/>
      <c r="H123" t="s">
        <v>668</v>
      </c>
      <c r="I123" s="2" t="s">
        <v>102</v>
      </c>
      <c r="J123" s="2" t="s">
        <v>804</v>
      </c>
      <c r="Q123" s="5"/>
      <c r="R123" s="5"/>
      <c r="S123" s="4"/>
      <c r="T123" s="4"/>
      <c r="U123" s="4"/>
      <c r="X123" s="5"/>
      <c r="Y123" s="5"/>
    </row>
    <row r="124" spans="1:25">
      <c r="A124" s="4">
        <v>2960</v>
      </c>
      <c r="B124" s="18"/>
      <c r="C124" s="18"/>
      <c r="D124" s="41">
        <f>IF('Mode CR'!$C$22=0,0,Data!$S$16)</f>
        <v>0</v>
      </c>
      <c r="H124" t="s">
        <v>668</v>
      </c>
      <c r="I124" s="2" t="s">
        <v>103</v>
      </c>
      <c r="J124" s="2" t="s">
        <v>804</v>
      </c>
      <c r="Q124" s="5"/>
      <c r="R124" s="5"/>
      <c r="S124" s="4"/>
      <c r="T124" s="4"/>
      <c r="U124" s="4"/>
      <c r="X124" s="5"/>
      <c r="Y124" s="5"/>
    </row>
    <row r="125" spans="1:25">
      <c r="A125" s="4">
        <v>2961</v>
      </c>
      <c r="B125" s="18"/>
      <c r="C125" s="29" t="str">
        <f>Data!$Q$7</f>
        <v xml:space="preserve"> </v>
      </c>
      <c r="D125" s="41" t="str">
        <f>IF('Mode CR'!$C$22=0," ",Data!$S$16)</f>
        <v xml:space="preserve"> </v>
      </c>
      <c r="H125" t="s">
        <v>669</v>
      </c>
      <c r="I125" s="2" t="s">
        <v>104</v>
      </c>
      <c r="J125" s="2" t="s">
        <v>804</v>
      </c>
      <c r="Q125" s="5"/>
      <c r="R125" s="5"/>
      <c r="S125" s="4"/>
      <c r="T125" s="4"/>
      <c r="U125" s="4"/>
      <c r="X125" s="5"/>
      <c r="Y125" s="5"/>
    </row>
    <row r="126" spans="1:25">
      <c r="A126" s="4">
        <v>2962</v>
      </c>
      <c r="B126" s="18"/>
      <c r="C126" s="29" t="str">
        <f>Data!$C$90</f>
        <v xml:space="preserve"> </v>
      </c>
      <c r="D126" s="19" t="str">
        <f>IF('Mode CR'!$C$22=0," ",Data!$S$13)</f>
        <v xml:space="preserve"> </v>
      </c>
      <c r="H126" t="s">
        <v>669</v>
      </c>
      <c r="I126" s="2" t="s">
        <v>105</v>
      </c>
      <c r="J126" s="2" t="s">
        <v>804</v>
      </c>
      <c r="Q126" s="5"/>
      <c r="R126" s="5"/>
      <c r="S126" s="4"/>
      <c r="T126" s="4"/>
      <c r="U126" s="4"/>
      <c r="X126" s="5"/>
      <c r="Y126" s="5"/>
    </row>
    <row r="127" spans="1:25">
      <c r="A127" s="4">
        <v>2963</v>
      </c>
      <c r="B127" s="18"/>
      <c r="C127" s="18"/>
      <c r="D127" s="19"/>
      <c r="H127" t="s">
        <v>670</v>
      </c>
      <c r="I127" s="2" t="s">
        <v>106</v>
      </c>
      <c r="J127" s="2" t="s">
        <v>804</v>
      </c>
      <c r="Q127" s="5"/>
      <c r="R127" s="5"/>
      <c r="S127" s="4"/>
      <c r="T127" s="4"/>
      <c r="U127" s="4"/>
      <c r="X127" s="5"/>
      <c r="Y127" s="5"/>
    </row>
    <row r="128" spans="1:25">
      <c r="A128" s="4">
        <v>2964</v>
      </c>
      <c r="B128" s="14" t="str">
        <f>Data!$Q$8</f>
        <v xml:space="preserve"> </v>
      </c>
      <c r="C128" s="14" t="str">
        <f>Data!$R$8</f>
        <v xml:space="preserve"> </v>
      </c>
      <c r="D128" s="15" t="str">
        <f>Data!$S$8</f>
        <v xml:space="preserve"> </v>
      </c>
      <c r="H128" t="s">
        <v>670</v>
      </c>
      <c r="I128" s="2" t="s">
        <v>107</v>
      </c>
      <c r="J128" s="2" t="s">
        <v>804</v>
      </c>
      <c r="Q128" s="5"/>
      <c r="R128" s="5"/>
      <c r="S128" s="4"/>
      <c r="T128" s="4"/>
      <c r="U128" s="4"/>
      <c r="X128" s="5"/>
      <c r="Y128" s="5"/>
    </row>
    <row r="129" spans="1:25">
      <c r="A129" s="4">
        <v>2965</v>
      </c>
      <c r="B129" s="18"/>
      <c r="C129" s="18" t="s">
        <v>784</v>
      </c>
      <c r="D129" s="19">
        <f>IF('Mode CR'!$C$22=0,0,Data!$S$26+D131)</f>
        <v>0</v>
      </c>
      <c r="H129" t="s">
        <v>671</v>
      </c>
      <c r="I129" s="2" t="s">
        <v>108</v>
      </c>
      <c r="J129" s="2" t="s">
        <v>804</v>
      </c>
      <c r="Q129" s="5"/>
      <c r="R129" s="5"/>
      <c r="S129" s="4"/>
      <c r="T129" s="4"/>
      <c r="U129" s="4"/>
      <c r="X129" s="5"/>
      <c r="Y129" s="5"/>
    </row>
    <row r="130" spans="1:25">
      <c r="A130" s="4">
        <v>2966</v>
      </c>
      <c r="B130" s="18" t="str">
        <f>IF('Mode CR'!$C$22=0," ",Data!$I$26)</f>
        <v xml:space="preserve"> </v>
      </c>
      <c r="C130" s="18" t="str">
        <f>IF('Mode CR'!$C$22=0," ",$C$58)</f>
        <v xml:space="preserve"> </v>
      </c>
      <c r="D130" s="19" t="str">
        <f>IF('Mode CR'!$C$22=0," ",Data!$S$26)</f>
        <v xml:space="preserve"> </v>
      </c>
      <c r="H130" t="s">
        <v>671</v>
      </c>
      <c r="I130" s="2" t="s">
        <v>109</v>
      </c>
      <c r="J130" s="2" t="s">
        <v>804</v>
      </c>
      <c r="Q130" s="5"/>
      <c r="R130" s="5"/>
      <c r="S130" s="4"/>
      <c r="T130" s="4"/>
      <c r="U130" s="4"/>
      <c r="X130" s="5"/>
      <c r="Y130" s="5"/>
    </row>
    <row r="131" spans="1:25">
      <c r="A131" s="4">
        <v>2967</v>
      </c>
      <c r="B131" s="18" t="str">
        <f>IF('Mode CR'!$C$22=0," ",Data!$I$29)</f>
        <v xml:space="preserve"> </v>
      </c>
      <c r="C131" s="18" t="str">
        <f>IF('Mode CR'!$C$22=0," ",Data!$H$29)</f>
        <v xml:space="preserve"> </v>
      </c>
      <c r="D131" s="19" t="str">
        <f>IF('Mode CR'!$C$22=0," ",Data!$S$28)</f>
        <v xml:space="preserve"> </v>
      </c>
      <c r="H131" t="s">
        <v>672</v>
      </c>
      <c r="I131" s="2" t="s">
        <v>110</v>
      </c>
      <c r="J131" s="2" t="s">
        <v>804</v>
      </c>
      <c r="Q131" s="5"/>
      <c r="R131" s="5"/>
      <c r="S131" s="4"/>
      <c r="T131" s="4"/>
      <c r="U131" s="4"/>
      <c r="X131" s="5"/>
      <c r="Y131" s="5"/>
    </row>
    <row r="132" spans="1:25">
      <c r="A132" s="4">
        <v>2968</v>
      </c>
      <c r="B132" s="18"/>
      <c r="C132" s="18"/>
      <c r="D132" s="19"/>
      <c r="H132" t="s">
        <v>672</v>
      </c>
      <c r="I132" s="2" t="s">
        <v>111</v>
      </c>
      <c r="J132" s="2" t="s">
        <v>804</v>
      </c>
      <c r="Q132" s="5"/>
      <c r="R132" s="5"/>
      <c r="S132" s="4"/>
      <c r="T132" s="4"/>
      <c r="U132" s="4"/>
      <c r="X132" s="5"/>
      <c r="Y132" s="5"/>
    </row>
    <row r="133" spans="1:25">
      <c r="A133" s="4">
        <v>2969</v>
      </c>
      <c r="B133" s="18" t="str">
        <f>IF('Mode CR'!$C$22=0," ",Data!$I$15)</f>
        <v xml:space="preserve"> </v>
      </c>
      <c r="C133" s="18" t="str">
        <f>IF('Mode CR'!$C$22=0," ",Data!$H$15)</f>
        <v xml:space="preserve"> </v>
      </c>
      <c r="D133" s="19" t="str">
        <f>IF('Mode CR'!$C$22=0," ",$D$86)</f>
        <v xml:space="preserve"> </v>
      </c>
      <c r="H133" t="s">
        <v>673</v>
      </c>
      <c r="I133" s="2" t="s">
        <v>112</v>
      </c>
      <c r="J133" s="2" t="s">
        <v>804</v>
      </c>
      <c r="Q133" s="5"/>
      <c r="R133" s="5"/>
      <c r="S133" s="4"/>
      <c r="T133" s="4"/>
      <c r="U133" s="4"/>
      <c r="X133" s="5"/>
      <c r="Y133" s="5"/>
    </row>
    <row r="134" spans="1:25">
      <c r="A134" s="4">
        <v>2970</v>
      </c>
      <c r="B134" s="18" t="str">
        <f>IF('Mode CR'!$C$22=0," ",Data!$I$35)</f>
        <v xml:space="preserve"> </v>
      </c>
      <c r="C134" s="18" t="str">
        <f>IF('Mode CR'!$C$22=0," ",Data!$H$35)</f>
        <v xml:space="preserve"> </v>
      </c>
      <c r="D134" s="19" t="str">
        <f>IF('Mode CR'!$C$22=0," ",$S$35)</f>
        <v xml:space="preserve"> </v>
      </c>
      <c r="H134" t="s">
        <v>673</v>
      </c>
      <c r="I134" s="2" t="s">
        <v>113</v>
      </c>
      <c r="J134" s="2" t="s">
        <v>804</v>
      </c>
      <c r="Q134" s="5"/>
      <c r="R134" s="5"/>
      <c r="S134" s="4"/>
      <c r="T134" s="4"/>
      <c r="U134" s="4"/>
      <c r="X134" s="5"/>
      <c r="Y134" s="5"/>
    </row>
    <row r="135" spans="1:25">
      <c r="A135" s="4">
        <v>2971</v>
      </c>
      <c r="B135" s="18" t="str">
        <f>IF('Mode CR'!$C$22=0," ",Data!$I$47)</f>
        <v xml:space="preserve"> </v>
      </c>
      <c r="C135" s="18" t="str">
        <f>IF('Mode CR'!$C$22=0," ",$H$47)</f>
        <v xml:space="preserve"> </v>
      </c>
      <c r="D135" s="19" t="str">
        <f>IF('Mode CR'!$C$22=0," ",1)</f>
        <v xml:space="preserve"> </v>
      </c>
      <c r="H135" t="s">
        <v>674</v>
      </c>
      <c r="I135" s="2" t="s">
        <v>114</v>
      </c>
      <c r="J135" s="2" t="s">
        <v>804</v>
      </c>
      <c r="Q135" s="5"/>
      <c r="R135" s="5"/>
      <c r="S135" s="4"/>
      <c r="T135" s="4"/>
      <c r="U135" s="4"/>
      <c r="X135" s="5"/>
      <c r="Y135" s="5"/>
    </row>
    <row r="136" spans="1:25">
      <c r="A136" s="4">
        <v>2972</v>
      </c>
      <c r="B136" s="18"/>
      <c r="C136" s="18"/>
      <c r="D136" s="19"/>
      <c r="H136" t="s">
        <v>674</v>
      </c>
      <c r="I136" s="2" t="s">
        <v>115</v>
      </c>
      <c r="J136" s="2" t="s">
        <v>804</v>
      </c>
      <c r="Q136" s="5"/>
      <c r="R136" s="5"/>
      <c r="S136" s="4"/>
      <c r="T136" s="4"/>
      <c r="U136" s="4"/>
      <c r="X136" s="5"/>
      <c r="Y136" s="5"/>
    </row>
    <row r="137" spans="1:25">
      <c r="A137" s="4">
        <v>2973</v>
      </c>
      <c r="B137" s="18" t="str">
        <f>IF('Mode CR'!$C$22=0," ",Data!$I$81)</f>
        <v xml:space="preserve"> </v>
      </c>
      <c r="C137" s="18" t="str">
        <f>IF('Mode CR'!$C$22=0," ",Data!$H$81)</f>
        <v xml:space="preserve"> </v>
      </c>
      <c r="D137" s="19" t="str">
        <f>IF('Mode CR'!$C$22=0," ",Data!$S$81)</f>
        <v xml:space="preserve"> </v>
      </c>
      <c r="I137" s="2"/>
      <c r="J137" s="2"/>
      <c r="Q137" s="5"/>
      <c r="R137" s="5"/>
      <c r="S137" s="4"/>
      <c r="T137" s="4"/>
      <c r="U137" s="4"/>
      <c r="X137" s="5"/>
      <c r="Y137" s="5"/>
    </row>
    <row r="138" spans="1:25">
      <c r="A138" s="4">
        <v>2974</v>
      </c>
      <c r="B138" s="18" t="str">
        <f>IF('Mode CR'!$C$22=0," ",Data!$I$82)</f>
        <v xml:space="preserve"> </v>
      </c>
      <c r="C138" s="18" t="str">
        <f>IF('Mode CR'!$C$22=0," ",Data!$H$82)</f>
        <v xml:space="preserve"> </v>
      </c>
      <c r="D138" s="19" t="str">
        <f>IF('Mode CR'!$C$22=0," ",Data!$S$82)</f>
        <v xml:space="preserve"> </v>
      </c>
      <c r="H138" t="s">
        <v>675</v>
      </c>
      <c r="I138" s="2" t="s">
        <v>116</v>
      </c>
      <c r="J138" s="2" t="s">
        <v>805</v>
      </c>
      <c r="Q138" s="5"/>
      <c r="R138" s="5"/>
      <c r="S138" s="4"/>
      <c r="T138" s="4"/>
      <c r="U138" s="4"/>
      <c r="X138" s="5"/>
      <c r="Y138" s="5"/>
    </row>
    <row r="139" spans="1:25">
      <c r="A139" s="4">
        <v>2975</v>
      </c>
      <c r="B139" s="18"/>
      <c r="C139" s="18"/>
      <c r="D139" s="19"/>
      <c r="H139" t="s">
        <v>675</v>
      </c>
      <c r="I139" s="2" t="s">
        <v>117</v>
      </c>
      <c r="J139" s="2" t="s">
        <v>805</v>
      </c>
      <c r="Q139" s="5"/>
      <c r="R139" s="5"/>
      <c r="S139" s="4"/>
      <c r="T139" s="4"/>
      <c r="U139" s="4"/>
      <c r="X139" s="5"/>
      <c r="Y139" s="5"/>
    </row>
    <row r="140" spans="1:25">
      <c r="A140" s="4">
        <v>2976</v>
      </c>
      <c r="B140" s="18"/>
      <c r="C140" s="18"/>
      <c r="D140" s="42"/>
      <c r="H140" t="s">
        <v>676</v>
      </c>
      <c r="I140" s="2" t="s">
        <v>118</v>
      </c>
      <c r="J140" s="2" t="s">
        <v>805</v>
      </c>
      <c r="Q140" s="5"/>
      <c r="R140" s="5"/>
      <c r="S140" s="4"/>
      <c r="T140" s="4"/>
      <c r="U140" s="4"/>
      <c r="X140" s="5"/>
      <c r="Y140" s="5"/>
    </row>
    <row r="141" spans="1:25">
      <c r="A141" s="4">
        <v>2977</v>
      </c>
      <c r="B141" s="14"/>
      <c r="C141" s="14"/>
      <c r="D141" s="15"/>
      <c r="H141" t="s">
        <v>676</v>
      </c>
      <c r="I141" s="2" t="s">
        <v>119</v>
      </c>
      <c r="J141" s="2" t="s">
        <v>805</v>
      </c>
      <c r="Q141" s="5"/>
      <c r="R141" s="5"/>
      <c r="S141" s="4"/>
      <c r="T141" s="4"/>
      <c r="U141" s="4"/>
      <c r="X141" s="5"/>
      <c r="Y141" s="5"/>
    </row>
    <row r="142" spans="1:25">
      <c r="A142" s="4">
        <v>2978</v>
      </c>
      <c r="B142" s="38" t="s">
        <v>336</v>
      </c>
      <c r="C142" s="39"/>
      <c r="D142" s="40"/>
      <c r="H142" t="s">
        <v>677</v>
      </c>
      <c r="I142" s="2" t="s">
        <v>120</v>
      </c>
      <c r="J142" s="2" t="s">
        <v>805</v>
      </c>
      <c r="Q142" s="5"/>
      <c r="R142" s="5"/>
      <c r="S142" s="4"/>
      <c r="T142" s="4"/>
      <c r="U142" s="4"/>
      <c r="X142" s="5"/>
      <c r="Y142" s="5"/>
    </row>
    <row r="143" spans="1:25">
      <c r="A143" s="4">
        <v>2979</v>
      </c>
      <c r="B143" s="18"/>
      <c r="C143" s="18"/>
      <c r="D143" s="19"/>
      <c r="H143" t="s">
        <v>677</v>
      </c>
      <c r="I143" s="2" t="s">
        <v>121</v>
      </c>
      <c r="J143" s="2" t="s">
        <v>805</v>
      </c>
      <c r="Q143" s="5"/>
      <c r="R143" s="5"/>
      <c r="S143" s="4"/>
      <c r="T143" s="4"/>
      <c r="U143" s="4"/>
      <c r="X143" s="5"/>
      <c r="Y143" s="5"/>
    </row>
    <row r="144" spans="1:25">
      <c r="A144" s="4">
        <v>2980</v>
      </c>
      <c r="B144" s="18"/>
      <c r="C144" s="18"/>
      <c r="D144" s="19"/>
      <c r="H144" t="s">
        <v>678</v>
      </c>
      <c r="I144" s="2" t="s">
        <v>122</v>
      </c>
      <c r="J144" s="2" t="s">
        <v>805</v>
      </c>
      <c r="Q144" s="5"/>
      <c r="R144" s="5"/>
      <c r="S144" s="4"/>
      <c r="T144" s="4"/>
      <c r="U144" s="4"/>
      <c r="X144" s="5"/>
      <c r="Y144" s="5"/>
    </row>
    <row r="145" spans="1:25">
      <c r="A145" s="4">
        <v>2981</v>
      </c>
      <c r="B145" s="18"/>
      <c r="C145" s="18" t="str">
        <f>IF('Mode CR'!$C$22=0," ",Data!$T$8)</f>
        <v xml:space="preserve"> </v>
      </c>
      <c r="D145" s="41">
        <f>IF('Mode CR'!$C$22=0,0,$R$6)</f>
        <v>0</v>
      </c>
      <c r="H145" t="s">
        <v>678</v>
      </c>
      <c r="I145" s="2" t="s">
        <v>123</v>
      </c>
      <c r="J145" s="2" t="s">
        <v>805</v>
      </c>
      <c r="Q145" s="5"/>
      <c r="R145" s="5"/>
      <c r="S145" s="4"/>
      <c r="T145" s="4"/>
      <c r="U145" s="4"/>
      <c r="X145" s="5"/>
      <c r="Y145" s="5"/>
    </row>
    <row r="146" spans="1:25">
      <c r="A146" s="4">
        <v>2982</v>
      </c>
      <c r="B146" s="18"/>
      <c r="C146" s="29" t="str">
        <f>Data!$Q$7</f>
        <v xml:space="preserve"> </v>
      </c>
      <c r="D146" s="41" t="str">
        <f>IF('Mode CR'!$C$22=0," ",$R$6)</f>
        <v xml:space="preserve"> </v>
      </c>
      <c r="H146" t="s">
        <v>679</v>
      </c>
      <c r="I146" s="2" t="s">
        <v>124</v>
      </c>
      <c r="J146" s="2" t="s">
        <v>805</v>
      </c>
      <c r="Q146" s="5"/>
      <c r="R146" s="5"/>
      <c r="S146" s="4"/>
      <c r="T146" s="4"/>
      <c r="U146" s="4"/>
      <c r="X146" s="5"/>
      <c r="Y146" s="5"/>
    </row>
    <row r="147" spans="1:25">
      <c r="A147" s="4">
        <v>2983</v>
      </c>
      <c r="B147" s="18"/>
      <c r="C147" s="29"/>
      <c r="D147" s="11" t="str">
        <f>IF('Mode CR'!$C$22=0," ","On target!")</f>
        <v xml:space="preserve"> </v>
      </c>
      <c r="H147" t="s">
        <v>679</v>
      </c>
      <c r="I147" s="2" t="s">
        <v>125</v>
      </c>
      <c r="J147" s="2" t="s">
        <v>805</v>
      </c>
      <c r="Q147" s="5"/>
      <c r="R147" s="5"/>
      <c r="S147" s="4"/>
      <c r="T147" s="4"/>
      <c r="U147" s="4"/>
      <c r="X147" s="5"/>
      <c r="Y147" s="5"/>
    </row>
    <row r="148" spans="1:25">
      <c r="A148" s="4">
        <v>2984</v>
      </c>
      <c r="B148" s="18"/>
      <c r="C148" s="18"/>
      <c r="D148" s="19"/>
      <c r="H148" t="s">
        <v>680</v>
      </c>
      <c r="I148" s="2" t="s">
        <v>126</v>
      </c>
      <c r="J148" s="2" t="s">
        <v>805</v>
      </c>
      <c r="Q148" s="5"/>
      <c r="R148" s="5"/>
      <c r="S148" s="4"/>
      <c r="T148" s="4"/>
      <c r="U148" s="4"/>
      <c r="X148" s="5"/>
      <c r="Y148" s="5"/>
    </row>
    <row r="149" spans="1:25">
      <c r="A149" s="4">
        <v>2985</v>
      </c>
      <c r="B149" s="14" t="str">
        <f>Data!$Q$8</f>
        <v xml:space="preserve"> </v>
      </c>
      <c r="C149" s="14" t="str">
        <f>Data!$R$8</f>
        <v xml:space="preserve"> </v>
      </c>
      <c r="D149" s="15" t="str">
        <f>Data!$S$8</f>
        <v xml:space="preserve"> </v>
      </c>
      <c r="H149" t="s">
        <v>680</v>
      </c>
      <c r="I149" s="2" t="s">
        <v>127</v>
      </c>
      <c r="J149" s="2" t="s">
        <v>805</v>
      </c>
      <c r="Q149" s="5"/>
      <c r="R149" s="5"/>
      <c r="S149" s="4"/>
      <c r="T149" s="4"/>
      <c r="U149" s="4"/>
      <c r="X149" s="5"/>
      <c r="Y149" s="5"/>
    </row>
    <row r="150" spans="1:25">
      <c r="A150" s="4">
        <v>2986</v>
      </c>
      <c r="B150" s="18"/>
      <c r="C150" s="18" t="s">
        <v>784</v>
      </c>
      <c r="D150" s="19">
        <f>IF('Mode CR'!$C$22=0,0,Data!$T$26+D152)</f>
        <v>0</v>
      </c>
      <c r="H150" t="s">
        <v>681</v>
      </c>
      <c r="I150" s="2" t="s">
        <v>128</v>
      </c>
      <c r="J150" s="2" t="s">
        <v>805</v>
      </c>
      <c r="Q150" s="5"/>
      <c r="R150" s="5"/>
      <c r="S150" s="4"/>
      <c r="T150" s="4"/>
      <c r="U150" s="4"/>
      <c r="X150" s="5"/>
      <c r="Y150" s="5"/>
    </row>
    <row r="151" spans="1:25">
      <c r="A151" s="4">
        <v>2987</v>
      </c>
      <c r="B151" s="18" t="str">
        <f>IF('Mode CR'!$C$22=0," ",Data!$I$26)</f>
        <v xml:space="preserve"> </v>
      </c>
      <c r="C151" s="18" t="str">
        <f>IF('Mode CR'!$C$22=0," ",$C$58)</f>
        <v xml:space="preserve"> </v>
      </c>
      <c r="D151" s="19" t="str">
        <f>IF('Mode CR'!$C$22=0," ",Data!$T$26)</f>
        <v xml:space="preserve"> </v>
      </c>
      <c r="H151" t="s">
        <v>681</v>
      </c>
      <c r="I151" s="2" t="s">
        <v>129</v>
      </c>
      <c r="J151" s="2" t="s">
        <v>805</v>
      </c>
      <c r="Q151" s="5"/>
      <c r="R151" s="5"/>
      <c r="S151" s="4"/>
      <c r="T151" s="4"/>
      <c r="U151" s="4"/>
      <c r="X151" s="5"/>
      <c r="Y151" s="5"/>
    </row>
    <row r="152" spans="1:25">
      <c r="A152" s="4">
        <v>2988</v>
      </c>
      <c r="B152" s="18" t="str">
        <f>IF('Mode CR'!$C$22=0," ",Data!$I$29)</f>
        <v xml:space="preserve"> </v>
      </c>
      <c r="C152" s="18" t="str">
        <f>IF('Mode CR'!$C$22=0," ",Data!$H$29)</f>
        <v xml:space="preserve"> </v>
      </c>
      <c r="D152" s="19" t="str">
        <f>IF('Mode CR'!$C$22=0," ",Data!$T$28)</f>
        <v xml:space="preserve"> </v>
      </c>
      <c r="H152" t="s">
        <v>682</v>
      </c>
      <c r="I152" s="2" t="s">
        <v>130</v>
      </c>
      <c r="J152" s="2" t="s">
        <v>805</v>
      </c>
      <c r="Q152" s="5"/>
      <c r="R152" s="5"/>
      <c r="S152" s="4"/>
      <c r="T152" s="4"/>
      <c r="U152" s="4"/>
      <c r="X152" s="5"/>
      <c r="Y152" s="5"/>
    </row>
    <row r="153" spans="1:25">
      <c r="A153" s="4">
        <v>2989</v>
      </c>
      <c r="B153" s="18"/>
      <c r="C153" s="18"/>
      <c r="D153" s="19"/>
      <c r="H153" t="s">
        <v>682</v>
      </c>
      <c r="I153" s="2" t="s">
        <v>131</v>
      </c>
      <c r="J153" s="2" t="s">
        <v>805</v>
      </c>
      <c r="Q153" s="5"/>
      <c r="R153" s="5"/>
      <c r="S153" s="4"/>
      <c r="T153" s="4"/>
      <c r="U153" s="4"/>
      <c r="X153" s="5"/>
      <c r="Y153" s="5"/>
    </row>
    <row r="154" spans="1:25">
      <c r="A154" s="4">
        <v>2990</v>
      </c>
      <c r="B154" s="18" t="str">
        <f>IF('Mode CR'!$C$22=0," ",Data!$I$15)</f>
        <v xml:space="preserve"> </v>
      </c>
      <c r="C154" s="18" t="str">
        <f>IF('Mode CR'!$C$22=0," ",Data!$H$15)</f>
        <v xml:space="preserve"> </v>
      </c>
      <c r="D154" s="19" t="str">
        <f>IF('Mode CR'!$C$22=0," ",$E$86)</f>
        <v xml:space="preserve"> </v>
      </c>
      <c r="H154" t="s">
        <v>683</v>
      </c>
      <c r="I154" s="2" t="s">
        <v>132</v>
      </c>
      <c r="J154" s="2" t="s">
        <v>805</v>
      </c>
      <c r="Q154" s="5"/>
      <c r="R154" s="5"/>
      <c r="S154" s="4"/>
      <c r="T154" s="4"/>
      <c r="U154" s="4"/>
      <c r="X154" s="5"/>
      <c r="Y154" s="5"/>
    </row>
    <row r="155" spans="1:25">
      <c r="A155" s="4">
        <v>2991</v>
      </c>
      <c r="B155" s="18" t="str">
        <f>IF('Mode CR'!$C$22=0," ",Data!$I$42)</f>
        <v xml:space="preserve"> </v>
      </c>
      <c r="C155" s="18" t="str">
        <f>IF('Mode CR'!$C$22=0," ",Data!$H$42)</f>
        <v xml:space="preserve"> </v>
      </c>
      <c r="D155" s="19" t="str">
        <f>IF('Mode CR'!$C$22=0," ",Data!$T$40)</f>
        <v xml:space="preserve"> </v>
      </c>
      <c r="H155" t="s">
        <v>683</v>
      </c>
      <c r="I155" s="2" t="s">
        <v>133</v>
      </c>
      <c r="J155" s="2" t="s">
        <v>805</v>
      </c>
      <c r="Q155" s="5"/>
      <c r="R155" s="5"/>
      <c r="S155" s="4"/>
      <c r="T155" s="4"/>
      <c r="U155" s="4"/>
      <c r="X155" s="5"/>
      <c r="Y155" s="5"/>
    </row>
    <row r="156" spans="1:25">
      <c r="A156" s="4">
        <v>2992</v>
      </c>
      <c r="B156" s="18" t="str">
        <f>IF('Mode CR'!$C$22=0," ",Data!$I$46)</f>
        <v xml:space="preserve"> </v>
      </c>
      <c r="C156" s="18" t="str">
        <f>IF('Mode CR'!$C$22=0," ",Data!$H$46)</f>
        <v xml:space="preserve"> </v>
      </c>
      <c r="D156" s="19" t="str">
        <f>IF('Mode CR'!$C$22=0," ",Data!$T$45)</f>
        <v xml:space="preserve"> </v>
      </c>
      <c r="H156" t="s">
        <v>684</v>
      </c>
      <c r="I156" s="2" t="s">
        <v>134</v>
      </c>
      <c r="J156" s="2" t="s">
        <v>805</v>
      </c>
      <c r="Q156" s="5"/>
      <c r="R156" s="5"/>
      <c r="S156" s="4"/>
      <c r="T156" s="4"/>
      <c r="U156" s="4"/>
      <c r="X156" s="5"/>
      <c r="Y156" s="5"/>
    </row>
    <row r="157" spans="1:25">
      <c r="A157" s="4">
        <v>2993</v>
      </c>
      <c r="B157" s="18" t="str">
        <f>IF('Mode CR'!$C$22=0," ",Data!$I$47)</f>
        <v xml:space="preserve"> </v>
      </c>
      <c r="C157" s="18" t="str">
        <f>IF('Mode CR'!$C$22=0," ",$H$47)</f>
        <v xml:space="preserve"> </v>
      </c>
      <c r="D157" s="19" t="str">
        <f>IF('Mode CR'!$C$22=0," ",1)</f>
        <v xml:space="preserve"> </v>
      </c>
      <c r="H157" t="s">
        <v>684</v>
      </c>
      <c r="I157" s="2" t="s">
        <v>135</v>
      </c>
      <c r="J157" s="2" t="s">
        <v>805</v>
      </c>
      <c r="Q157" s="5"/>
      <c r="R157" s="5"/>
      <c r="S157" s="4"/>
      <c r="T157" s="4"/>
      <c r="U157" s="4"/>
      <c r="X157" s="5"/>
      <c r="Y157" s="5"/>
    </row>
    <row r="158" spans="1:25">
      <c r="A158" s="4">
        <v>2994</v>
      </c>
      <c r="B158" s="18" t="str">
        <f>IF('Mode CR'!$C$22=0," ",Data!$I$81)</f>
        <v xml:space="preserve"> </v>
      </c>
      <c r="C158" s="18" t="str">
        <f>IF('Mode CR'!$C$22=0," ",Data!$H$81)</f>
        <v xml:space="preserve"> </v>
      </c>
      <c r="D158" s="19" t="str">
        <f>IF('Mode CR'!$C$22=0," ",Data!$T$81)</f>
        <v xml:space="preserve"> </v>
      </c>
      <c r="H158" t="s">
        <v>685</v>
      </c>
      <c r="I158" s="2" t="s">
        <v>136</v>
      </c>
      <c r="J158" s="2" t="s">
        <v>805</v>
      </c>
      <c r="Q158" s="5"/>
      <c r="R158" s="5"/>
      <c r="S158" s="4"/>
      <c r="T158" s="4"/>
      <c r="U158" s="4"/>
      <c r="X158" s="5"/>
      <c r="Y158" s="5"/>
    </row>
    <row r="159" spans="1:25">
      <c r="A159" s="4">
        <v>2995</v>
      </c>
      <c r="B159" s="18" t="str">
        <f>IF('Mode CR'!$C$22=0," ",Data!$I$82)</f>
        <v xml:space="preserve"> </v>
      </c>
      <c r="C159" s="18" t="str">
        <f>IF('Mode CR'!$C$22=0," ",Data!$H$82)</f>
        <v xml:space="preserve"> </v>
      </c>
      <c r="D159" s="19" t="str">
        <f>IF('Mode CR'!$C$22=0," ",Data!$T$82)</f>
        <v xml:space="preserve"> </v>
      </c>
      <c r="H159" t="s">
        <v>685</v>
      </c>
      <c r="I159" s="2" t="s">
        <v>137</v>
      </c>
      <c r="J159" s="2" t="s">
        <v>805</v>
      </c>
      <c r="Q159" s="5"/>
      <c r="R159" s="5"/>
      <c r="S159" s="4"/>
      <c r="T159" s="4"/>
      <c r="U159" s="4"/>
      <c r="X159" s="5"/>
      <c r="Y159" s="5"/>
    </row>
    <row r="160" spans="1:25">
      <c r="A160" s="4">
        <v>2996</v>
      </c>
      <c r="B160" s="18"/>
      <c r="C160" s="18"/>
      <c r="D160" s="19"/>
      <c r="H160" t="s">
        <v>686</v>
      </c>
      <c r="I160" s="2" t="s">
        <v>138</v>
      </c>
      <c r="J160" s="2" t="s">
        <v>805</v>
      </c>
      <c r="Q160" s="5"/>
      <c r="R160" s="5"/>
      <c r="S160" s="4"/>
      <c r="T160" s="4"/>
      <c r="U160" s="4"/>
      <c r="X160" s="5"/>
      <c r="Y160" s="5"/>
    </row>
    <row r="161" spans="1:25">
      <c r="A161" s="4">
        <v>2997</v>
      </c>
      <c r="B161" s="18"/>
      <c r="C161" s="18"/>
      <c r="D161" s="42"/>
      <c r="H161" t="s">
        <v>686</v>
      </c>
      <c r="I161" s="2" t="s">
        <v>139</v>
      </c>
      <c r="J161" s="2" t="s">
        <v>805</v>
      </c>
      <c r="Q161" s="5"/>
      <c r="R161" s="5"/>
      <c r="S161" s="4"/>
      <c r="T161" s="4"/>
      <c r="U161" s="4"/>
      <c r="X161" s="5"/>
      <c r="Y161" s="5"/>
    </row>
    <row r="162" spans="1:25">
      <c r="A162" s="4">
        <v>2998</v>
      </c>
      <c r="B162" s="18"/>
      <c r="C162" s="18"/>
      <c r="D162" s="42"/>
      <c r="I162" s="2"/>
      <c r="J162" s="2"/>
      <c r="Q162" s="5"/>
      <c r="R162" s="5"/>
      <c r="S162" s="4"/>
      <c r="T162" s="4"/>
      <c r="U162" s="4"/>
      <c r="X162" s="5"/>
      <c r="Y162" s="5"/>
    </row>
    <row r="163" spans="1:25">
      <c r="A163" s="4">
        <v>2999</v>
      </c>
      <c r="B163" s="18"/>
      <c r="C163" s="18"/>
      <c r="D163" s="19"/>
      <c r="H163" t="s">
        <v>687</v>
      </c>
      <c r="I163" s="2" t="s">
        <v>140</v>
      </c>
      <c r="J163" s="2" t="s">
        <v>806</v>
      </c>
      <c r="Q163" s="5"/>
      <c r="R163" s="5"/>
      <c r="S163" s="4"/>
      <c r="T163" s="4"/>
      <c r="U163" s="4"/>
      <c r="X163" s="5"/>
      <c r="Y163" s="5"/>
    </row>
    <row r="164" spans="1:25">
      <c r="A164" s="4">
        <v>3000</v>
      </c>
      <c r="H164" t="s">
        <v>687</v>
      </c>
      <c r="I164" s="2" t="s">
        <v>141</v>
      </c>
      <c r="J164" s="2" t="s">
        <v>806</v>
      </c>
      <c r="Q164" s="5"/>
      <c r="R164" s="5"/>
      <c r="S164" s="4"/>
      <c r="T164" s="4"/>
      <c r="U164" s="4"/>
      <c r="X164" s="5"/>
      <c r="Y164" s="5"/>
    </row>
    <row r="165" spans="1:25">
      <c r="A165" s="4">
        <v>3001</v>
      </c>
      <c r="B165" s="51" t="s">
        <v>403</v>
      </c>
      <c r="C165" s="51"/>
      <c r="D165" s="149">
        <f>IF('Mode CR'!$C$22&gt;1,Data!$X$16,0)</f>
        <v>0</v>
      </c>
      <c r="H165" t="s">
        <v>688</v>
      </c>
      <c r="I165" s="2" t="s">
        <v>142</v>
      </c>
      <c r="J165" s="2" t="s">
        <v>806</v>
      </c>
      <c r="Q165" s="5"/>
      <c r="R165" s="5"/>
      <c r="S165" s="4"/>
      <c r="T165" s="4"/>
      <c r="U165" s="4"/>
      <c r="X165" s="5"/>
      <c r="Y165" s="5"/>
    </row>
    <row r="166" spans="1:25">
      <c r="A166" s="4">
        <v>3002</v>
      </c>
      <c r="H166" t="s">
        <v>688</v>
      </c>
      <c r="I166" s="2" t="s">
        <v>143</v>
      </c>
      <c r="J166" s="2" t="s">
        <v>806</v>
      </c>
      <c r="Q166" s="5"/>
      <c r="R166" s="5"/>
      <c r="S166" s="4"/>
      <c r="T166" s="4"/>
      <c r="U166" s="4"/>
      <c r="X166" s="5"/>
      <c r="Y166" s="5"/>
    </row>
    <row r="167" spans="1:25">
      <c r="A167" s="4">
        <v>3003</v>
      </c>
      <c r="B167" s="11"/>
      <c r="C167" s="29"/>
      <c r="D167" s="41" t="str">
        <f>IF('Mode CR'!$C$22&gt;1,Data!$X$16," ")</f>
        <v xml:space="preserve"> </v>
      </c>
      <c r="E167" s="41" t="str">
        <f>IF('Mode CR'!$C$22&gt;1,"mm "," ")</f>
        <v xml:space="preserve"> </v>
      </c>
      <c r="H167" t="s">
        <v>689</v>
      </c>
      <c r="I167" s="2" t="s">
        <v>143</v>
      </c>
      <c r="J167" s="2" t="s">
        <v>806</v>
      </c>
      <c r="Q167" s="5"/>
      <c r="R167" s="5"/>
      <c r="S167" s="4"/>
      <c r="T167" s="4"/>
      <c r="U167" s="4"/>
      <c r="X167" s="5"/>
      <c r="Y167" s="5"/>
    </row>
    <row r="168" spans="1:25">
      <c r="A168" s="4">
        <v>3004</v>
      </c>
      <c r="B168" s="18"/>
      <c r="C168" s="45" t="str">
        <f>IF('Mode CR'!$C$22&gt;1,"above the target"," ")</f>
        <v xml:space="preserve"> </v>
      </c>
      <c r="D168" s="19" t="str">
        <f>IF('Mode CR'!C22&gt;1,Data!$W$13," ")</f>
        <v xml:space="preserve"> </v>
      </c>
      <c r="E168" s="41" t="str">
        <f>IF('Mode CR'!$C$22&gt;1,"+"," ")</f>
        <v xml:space="preserve"> </v>
      </c>
      <c r="H168" t="s">
        <v>689</v>
      </c>
      <c r="I168" s="2" t="s">
        <v>144</v>
      </c>
      <c r="J168" s="2" t="s">
        <v>806</v>
      </c>
      <c r="Q168" s="5"/>
      <c r="R168" s="5"/>
      <c r="S168" s="4"/>
      <c r="T168" s="4"/>
      <c r="U168" s="4"/>
      <c r="X168" s="5"/>
      <c r="Y168" s="5"/>
    </row>
    <row r="169" spans="1:25">
      <c r="A169" s="4">
        <v>3005</v>
      </c>
      <c r="B169" s="18"/>
      <c r="C169" s="18"/>
      <c r="D169" s="19"/>
      <c r="H169" t="s">
        <v>690</v>
      </c>
      <c r="I169" s="2" t="s">
        <v>145</v>
      </c>
      <c r="J169" s="2" t="s">
        <v>806</v>
      </c>
      <c r="Q169" s="5"/>
      <c r="R169" s="5"/>
      <c r="S169" s="4"/>
      <c r="T169" s="4"/>
      <c r="U169" s="4"/>
      <c r="X169" s="5"/>
      <c r="Y169" s="5"/>
    </row>
    <row r="170" spans="1:25">
      <c r="A170" s="4">
        <v>3006</v>
      </c>
      <c r="B170" s="14"/>
      <c r="C170" s="14"/>
      <c r="D170" s="15"/>
      <c r="H170" t="s">
        <v>690</v>
      </c>
      <c r="I170" s="2" t="s">
        <v>146</v>
      </c>
      <c r="J170" s="2" t="s">
        <v>806</v>
      </c>
      <c r="Q170" s="5"/>
      <c r="R170" s="5"/>
      <c r="S170" s="4"/>
      <c r="T170" s="4"/>
      <c r="U170" s="4"/>
      <c r="X170" s="5"/>
      <c r="Y170" s="5"/>
    </row>
    <row r="171" spans="1:25">
      <c r="A171" s="4">
        <v>3007</v>
      </c>
      <c r="B171" s="18"/>
      <c r="C171" s="18" t="s">
        <v>784</v>
      </c>
      <c r="D171" s="19">
        <f>IF('Mode CR'!$C$22&gt;1,Data!$X$26,0)</f>
        <v>0</v>
      </c>
      <c r="H171" t="s">
        <v>691</v>
      </c>
      <c r="I171" s="2" t="s">
        <v>147</v>
      </c>
      <c r="J171" s="2" t="s">
        <v>806</v>
      </c>
      <c r="Q171" s="5"/>
      <c r="R171" s="5"/>
      <c r="S171" s="4"/>
      <c r="T171" s="4"/>
      <c r="U171" s="4"/>
      <c r="X171" s="5"/>
      <c r="Y171" s="5"/>
    </row>
    <row r="172" spans="1:25">
      <c r="A172" s="4">
        <v>3008</v>
      </c>
      <c r="B172" s="18" t="str">
        <f>IF('Mode CR'!$C$22&gt;1,Data!$I$26," ")</f>
        <v xml:space="preserve"> </v>
      </c>
      <c r="C172" s="18" t="str">
        <f>IF('Mode CR'!$C$22&gt;1,$C$58," ")</f>
        <v xml:space="preserve"> </v>
      </c>
      <c r="D172" s="19" t="str">
        <f>IF('Mode CR'!$C$22&gt;1,Data!$X$26," ")</f>
        <v xml:space="preserve"> </v>
      </c>
      <c r="H172" t="s">
        <v>691</v>
      </c>
      <c r="I172" s="2" t="s">
        <v>148</v>
      </c>
      <c r="J172" s="2" t="s">
        <v>806</v>
      </c>
      <c r="Q172" s="5"/>
      <c r="R172" s="5"/>
      <c r="S172" s="4"/>
      <c r="T172" s="4"/>
      <c r="U172" s="4"/>
      <c r="X172" s="5"/>
      <c r="Y172" s="5"/>
    </row>
    <row r="173" spans="1:25">
      <c r="A173" s="4">
        <v>3009</v>
      </c>
      <c r="B173" s="18"/>
      <c r="C173" s="18"/>
      <c r="D173" s="19"/>
      <c r="H173" t="s">
        <v>692</v>
      </c>
      <c r="I173" s="2" t="s">
        <v>149</v>
      </c>
      <c r="J173" s="2" t="s">
        <v>806</v>
      </c>
      <c r="Q173" s="5"/>
      <c r="R173" s="5"/>
      <c r="S173" s="4"/>
      <c r="T173" s="4"/>
      <c r="U173" s="4"/>
      <c r="X173" s="5"/>
      <c r="Y173" s="5"/>
    </row>
    <row r="174" spans="1:25">
      <c r="A174" s="4">
        <v>3010</v>
      </c>
      <c r="B174" s="18" t="str">
        <f>IF('Mode CR'!$C$22&gt;1,Data!$I$15," ")</f>
        <v xml:space="preserve"> </v>
      </c>
      <c r="C174" s="18" t="str">
        <f>IF('Mode CR'!$C$22&gt;1,Data!$H$15," ")</f>
        <v xml:space="preserve"> </v>
      </c>
      <c r="D174" s="19" t="str">
        <f>IF('Mode CR'!$C$22&gt;1,$B$87," ")</f>
        <v xml:space="preserve"> </v>
      </c>
      <c r="H174" t="s">
        <v>692</v>
      </c>
      <c r="I174" s="2" t="s">
        <v>150</v>
      </c>
      <c r="J174" s="2" t="s">
        <v>806</v>
      </c>
      <c r="Q174" s="5"/>
      <c r="R174" s="5"/>
      <c r="S174" s="4"/>
      <c r="T174" s="4"/>
      <c r="U174" s="4"/>
      <c r="X174" s="5"/>
      <c r="Y174" s="5"/>
    </row>
    <row r="175" spans="1:25">
      <c r="A175" s="4">
        <v>3011</v>
      </c>
      <c r="B175" s="18" t="str">
        <f>IF('Mode CR'!$C$22&gt;1,Data!$I$47," ")</f>
        <v xml:space="preserve"> </v>
      </c>
      <c r="C175" s="18" t="str">
        <f>IF('Mode CR'!$C$22&gt;1,$H$47," ")</f>
        <v xml:space="preserve"> </v>
      </c>
      <c r="D175" s="19" t="str">
        <f>IF('Mode CR'!$C$22&gt;1,1," ")</f>
        <v xml:space="preserve"> </v>
      </c>
      <c r="H175" t="s">
        <v>693</v>
      </c>
      <c r="I175" s="2" t="s">
        <v>151</v>
      </c>
      <c r="J175" s="2" t="s">
        <v>806</v>
      </c>
      <c r="Q175" s="5"/>
      <c r="R175" s="5"/>
      <c r="S175" s="4"/>
      <c r="T175" s="4"/>
      <c r="U175" s="4"/>
      <c r="X175" s="5"/>
      <c r="Y175" s="5"/>
    </row>
    <row r="176" spans="1:25">
      <c r="A176" s="4">
        <v>3012</v>
      </c>
      <c r="B176" s="18"/>
      <c r="C176" s="18"/>
      <c r="D176" s="19"/>
      <c r="H176" t="s">
        <v>693</v>
      </c>
      <c r="I176" s="2" t="s">
        <v>152</v>
      </c>
      <c r="J176" s="2" t="s">
        <v>806</v>
      </c>
      <c r="Q176" s="5"/>
      <c r="R176" s="5"/>
      <c r="S176" s="4"/>
      <c r="T176" s="4"/>
      <c r="U176" s="4"/>
      <c r="X176" s="5"/>
      <c r="Y176" s="5"/>
    </row>
    <row r="177" spans="1:25">
      <c r="A177" s="4">
        <v>3013</v>
      </c>
      <c r="B177" s="18" t="str">
        <f>IF('Mode CR'!$C$22&gt;1,Data!$I$81," ")</f>
        <v xml:space="preserve"> </v>
      </c>
      <c r="C177" s="18" t="str">
        <f>IF('Mode CR'!$C$22&gt;1,Data!$H$81," ")</f>
        <v xml:space="preserve"> </v>
      </c>
      <c r="D177" s="19" t="str">
        <f>IF('Mode CR'!$C$22&gt;1,Data!$X$81," ")</f>
        <v xml:space="preserve"> </v>
      </c>
      <c r="H177" t="s">
        <v>694</v>
      </c>
      <c r="I177" s="2" t="s">
        <v>153</v>
      </c>
      <c r="J177" s="2" t="s">
        <v>806</v>
      </c>
      <c r="Q177" s="5"/>
      <c r="R177" s="5"/>
      <c r="S177" s="4"/>
      <c r="T177" s="4"/>
      <c r="U177" s="4"/>
      <c r="X177" s="5"/>
      <c r="Y177" s="5"/>
    </row>
    <row r="178" spans="1:25">
      <c r="A178" s="4">
        <v>3014</v>
      </c>
      <c r="B178" s="18" t="str">
        <f>IF('Mode CR'!$C$22&gt;1,Data!$I$82," ")</f>
        <v xml:space="preserve"> </v>
      </c>
      <c r="C178" s="18" t="str">
        <f>IF('Mode CR'!$C$22&gt;1,Data!$H$82," ")</f>
        <v xml:space="preserve"> </v>
      </c>
      <c r="D178" s="19" t="str">
        <f>IF('Mode CR'!$C$22&gt;1,Data!$X$82," ")</f>
        <v xml:space="preserve"> </v>
      </c>
      <c r="H178" t="s">
        <v>694</v>
      </c>
      <c r="I178" s="2" t="s">
        <v>154</v>
      </c>
      <c r="J178" s="2" t="s">
        <v>806</v>
      </c>
      <c r="Q178" s="5"/>
      <c r="R178" s="5"/>
      <c r="S178" s="4"/>
      <c r="T178" s="4"/>
      <c r="U178" s="4"/>
      <c r="X178" s="5"/>
      <c r="Y178" s="5"/>
    </row>
    <row r="179" spans="1:25">
      <c r="A179" s="4">
        <v>3015</v>
      </c>
      <c r="B179" s="18"/>
      <c r="C179" s="18"/>
      <c r="D179" s="19"/>
      <c r="H179" t="s">
        <v>695</v>
      </c>
      <c r="I179" s="2" t="s">
        <v>155</v>
      </c>
      <c r="J179" s="2" t="s">
        <v>806</v>
      </c>
    </row>
    <row r="180" spans="1:25">
      <c r="A180" s="4">
        <v>3016</v>
      </c>
      <c r="B180" s="18"/>
      <c r="C180" s="18"/>
      <c r="D180" s="42"/>
      <c r="H180" t="s">
        <v>695</v>
      </c>
      <c r="I180" s="2" t="s">
        <v>156</v>
      </c>
      <c r="J180" s="2" t="s">
        <v>806</v>
      </c>
    </row>
    <row r="181" spans="1:25">
      <c r="A181" s="4">
        <v>3017</v>
      </c>
      <c r="B181" s="14"/>
      <c r="C181" s="14"/>
      <c r="D181" s="36"/>
      <c r="H181" t="s">
        <v>696</v>
      </c>
      <c r="I181" s="2" t="s">
        <v>157</v>
      </c>
      <c r="J181" s="2" t="s">
        <v>806</v>
      </c>
    </row>
    <row r="182" spans="1:25">
      <c r="A182" s="4">
        <v>3018</v>
      </c>
      <c r="B182" s="38"/>
      <c r="C182" s="39"/>
      <c r="D182" s="40"/>
      <c r="H182" t="s">
        <v>696</v>
      </c>
      <c r="I182" s="2" t="s">
        <v>158</v>
      </c>
      <c r="J182" s="2" t="s">
        <v>806</v>
      </c>
    </row>
    <row r="183" spans="1:25">
      <c r="A183" s="4">
        <v>3019</v>
      </c>
      <c r="B183" s="18"/>
      <c r="C183" s="18"/>
      <c r="D183" s="19"/>
      <c r="H183" t="s">
        <v>697</v>
      </c>
      <c r="I183" s="2" t="s">
        <v>159</v>
      </c>
      <c r="J183" s="2" t="s">
        <v>806</v>
      </c>
    </row>
    <row r="184" spans="1:25">
      <c r="A184" s="4">
        <v>3020</v>
      </c>
      <c r="B184" s="18"/>
      <c r="C184" s="18"/>
      <c r="D184" s="41">
        <f>IF('Mode CR'!$C$22&gt;1,Data!$Y$16,0)</f>
        <v>0</v>
      </c>
      <c r="H184" t="s">
        <v>697</v>
      </c>
      <c r="I184" s="2" t="s">
        <v>160</v>
      </c>
      <c r="J184" s="2" t="s">
        <v>806</v>
      </c>
    </row>
    <row r="185" spans="1:25">
      <c r="A185" s="4">
        <v>3021</v>
      </c>
      <c r="B185" s="18"/>
      <c r="C185" s="29" t="str">
        <f>Data!$Q$7</f>
        <v xml:space="preserve"> </v>
      </c>
      <c r="D185" s="41" t="str">
        <f>IF('Mode CR'!$C$22&gt;1,Data!$Y$16," ")</f>
        <v xml:space="preserve"> </v>
      </c>
      <c r="H185" t="s">
        <v>698</v>
      </c>
      <c r="I185" s="2" t="s">
        <v>161</v>
      </c>
      <c r="J185" s="2" t="s">
        <v>806</v>
      </c>
    </row>
    <row r="186" spans="1:25">
      <c r="A186" s="4">
        <v>3022</v>
      </c>
      <c r="B186" s="18"/>
      <c r="C186" s="29" t="str">
        <f>IF('Mode CR'!C22&gt;1,"Below the target"," ")</f>
        <v xml:space="preserve"> </v>
      </c>
      <c r="D186" s="19" t="str">
        <f>IF('Mode CR'!$C$22&gt;1,$Y$13," ")</f>
        <v xml:space="preserve"> </v>
      </c>
      <c r="H186" t="s">
        <v>698</v>
      </c>
      <c r="I186" s="2" t="s">
        <v>162</v>
      </c>
      <c r="J186" s="2" t="s">
        <v>806</v>
      </c>
    </row>
    <row r="187" spans="1:25">
      <c r="A187" s="4">
        <v>3023</v>
      </c>
      <c r="B187" s="18"/>
      <c r="C187" s="18"/>
      <c r="D187" s="19"/>
      <c r="I187" s="2"/>
      <c r="J187" s="2"/>
    </row>
    <row r="188" spans="1:25">
      <c r="A188" s="4">
        <v>3024</v>
      </c>
      <c r="B188" s="14" t="str">
        <f>Data!$Q$8</f>
        <v xml:space="preserve"> </v>
      </c>
      <c r="C188" s="14" t="str">
        <f>Data!$R$8</f>
        <v xml:space="preserve"> </v>
      </c>
      <c r="D188" s="15" t="str">
        <f>Data!$S$8</f>
        <v xml:space="preserve"> </v>
      </c>
      <c r="H188" t="s">
        <v>699</v>
      </c>
      <c r="I188" s="2" t="s">
        <v>163</v>
      </c>
      <c r="J188" s="2" t="s">
        <v>807</v>
      </c>
    </row>
    <row r="189" spans="1:25">
      <c r="A189" s="4">
        <v>3025</v>
      </c>
      <c r="B189" s="18"/>
      <c r="C189" s="18" t="s">
        <v>784</v>
      </c>
      <c r="D189" s="19">
        <f>IF('Mode CR'!$C$22&gt;1,Data!$Y$26,0)</f>
        <v>0</v>
      </c>
      <c r="H189" t="s">
        <v>699</v>
      </c>
      <c r="I189" s="2" t="s">
        <v>164</v>
      </c>
      <c r="J189" s="2" t="s">
        <v>807</v>
      </c>
    </row>
    <row r="190" spans="1:25">
      <c r="A190" s="4">
        <v>3026</v>
      </c>
      <c r="B190" s="18" t="str">
        <f>IF('Mode CR'!$C$22&gt;1,Data!$I$26," ")</f>
        <v xml:space="preserve"> </v>
      </c>
      <c r="C190" s="18" t="str">
        <f>IF('Mode CR'!$C$22&gt;1,$C$58," ")</f>
        <v xml:space="preserve"> </v>
      </c>
      <c r="D190" s="19" t="str">
        <f>IF('Mode CR'!$C$22&gt;1,Data!$Y$26," ")</f>
        <v xml:space="preserve"> </v>
      </c>
      <c r="H190" t="s">
        <v>700</v>
      </c>
      <c r="I190" s="2" t="s">
        <v>165</v>
      </c>
      <c r="J190" s="2" t="s">
        <v>807</v>
      </c>
    </row>
    <row r="191" spans="1:25">
      <c r="A191" s="4">
        <v>3027</v>
      </c>
      <c r="B191" s="18"/>
      <c r="C191" s="18"/>
      <c r="D191" s="19"/>
      <c r="H191" t="s">
        <v>700</v>
      </c>
      <c r="I191" s="2" t="s">
        <v>166</v>
      </c>
      <c r="J191" s="2" t="s">
        <v>807</v>
      </c>
    </row>
    <row r="192" spans="1:25">
      <c r="A192" s="4">
        <v>3028</v>
      </c>
      <c r="B192" s="18" t="str">
        <f>IF('Mode CR'!$C$22&gt;1,Data!$I$15," ")</f>
        <v xml:space="preserve"> </v>
      </c>
      <c r="C192" s="18" t="str">
        <f>IF('Mode CR'!$C$22&gt;1,Data!$H$15," ")</f>
        <v xml:space="preserve"> </v>
      </c>
      <c r="D192" s="19" t="str">
        <f>IF('Mode CR'!$C$22&gt;1,$C$87," ")</f>
        <v xml:space="preserve"> </v>
      </c>
      <c r="H192" t="s">
        <v>701</v>
      </c>
      <c r="I192" s="2" t="s">
        <v>167</v>
      </c>
      <c r="J192" s="2" t="s">
        <v>807</v>
      </c>
    </row>
    <row r="193" spans="1:10">
      <c r="A193" s="4">
        <v>3029</v>
      </c>
      <c r="B193" s="18" t="str">
        <f>IF('Mode CR'!$C$22&gt;1,Data!$I$47," ")</f>
        <v xml:space="preserve"> </v>
      </c>
      <c r="C193" s="18" t="str">
        <f>IF('Mode CR'!$C$22&gt;1,$H$47," ")</f>
        <v xml:space="preserve"> </v>
      </c>
      <c r="D193" s="19" t="str">
        <f>IF('Mode CR'!$C$22&gt;1,1," ")</f>
        <v xml:space="preserve"> </v>
      </c>
      <c r="H193" t="s">
        <v>701</v>
      </c>
      <c r="I193" s="2" t="s">
        <v>168</v>
      </c>
      <c r="J193" s="2" t="s">
        <v>807</v>
      </c>
    </row>
    <row r="194" spans="1:10">
      <c r="A194" s="4">
        <v>3030</v>
      </c>
      <c r="B194" s="18"/>
      <c r="C194" s="18"/>
      <c r="D194" s="19"/>
      <c r="H194" t="s">
        <v>702</v>
      </c>
      <c r="I194" s="2" t="s">
        <v>169</v>
      </c>
      <c r="J194" s="2" t="s">
        <v>807</v>
      </c>
    </row>
    <row r="195" spans="1:10">
      <c r="A195" s="4">
        <v>3031</v>
      </c>
      <c r="B195" s="18" t="str">
        <f>IF('Mode CR'!$C$22&gt;1,Data!$I$81," ")</f>
        <v xml:space="preserve"> </v>
      </c>
      <c r="C195" s="18" t="str">
        <f>IF('Mode CR'!$C$22&gt;1,Data!$H$81," ")</f>
        <v xml:space="preserve"> </v>
      </c>
      <c r="D195" s="19" t="str">
        <f>IF('Mode CR'!$C$22&gt;1,Data!$Y$81," ")</f>
        <v xml:space="preserve"> </v>
      </c>
      <c r="H195" t="s">
        <v>702</v>
      </c>
      <c r="I195" s="2" t="s">
        <v>170</v>
      </c>
      <c r="J195" s="2" t="s">
        <v>807</v>
      </c>
    </row>
    <row r="196" spans="1:10">
      <c r="A196" s="4">
        <v>3032</v>
      </c>
      <c r="B196" s="18" t="str">
        <f>IF('Mode CR'!$C$22&gt;1,Data!$I$82," ")</f>
        <v xml:space="preserve"> </v>
      </c>
      <c r="C196" s="18" t="str">
        <f>IF('Mode CR'!$C$22&gt;1,Data!$H$82," ")</f>
        <v xml:space="preserve"> </v>
      </c>
      <c r="D196" s="19" t="str">
        <f>IF('Mode CR'!$C$22&gt;1,Data!$Y$82," ")</f>
        <v xml:space="preserve"> </v>
      </c>
      <c r="H196" t="s">
        <v>703</v>
      </c>
      <c r="I196" s="2" t="s">
        <v>171</v>
      </c>
      <c r="J196" s="2" t="s">
        <v>807</v>
      </c>
    </row>
    <row r="197" spans="1:10">
      <c r="A197" s="4">
        <v>3033</v>
      </c>
      <c r="B197" s="18"/>
      <c r="C197" s="18"/>
      <c r="D197" s="19"/>
      <c r="H197" t="s">
        <v>703</v>
      </c>
      <c r="I197" s="2" t="s">
        <v>172</v>
      </c>
      <c r="J197" s="2" t="s">
        <v>807</v>
      </c>
    </row>
    <row r="198" spans="1:10">
      <c r="A198" s="4">
        <v>3034</v>
      </c>
      <c r="B198" s="18"/>
      <c r="C198" s="18"/>
      <c r="D198" s="42"/>
      <c r="H198" t="s">
        <v>704</v>
      </c>
      <c r="I198" s="2" t="s">
        <v>173</v>
      </c>
      <c r="J198" s="2" t="s">
        <v>807</v>
      </c>
    </row>
    <row r="199" spans="1:10">
      <c r="A199" s="4">
        <v>3035</v>
      </c>
      <c r="B199" s="14"/>
      <c r="C199" s="14"/>
      <c r="D199" s="15"/>
      <c r="H199" t="s">
        <v>704</v>
      </c>
      <c r="I199" s="2" t="s">
        <v>174</v>
      </c>
      <c r="J199" s="2" t="s">
        <v>807</v>
      </c>
    </row>
    <row r="200" spans="1:10">
      <c r="A200" s="4">
        <v>3036</v>
      </c>
      <c r="B200" s="38" t="s">
        <v>67</v>
      </c>
      <c r="C200" s="39"/>
      <c r="D200" s="40"/>
      <c r="H200" t="s">
        <v>705</v>
      </c>
      <c r="I200" s="2" t="s">
        <v>175</v>
      </c>
      <c r="J200" s="2" t="s">
        <v>807</v>
      </c>
    </row>
    <row r="201" spans="1:10">
      <c r="A201" s="4">
        <v>3037</v>
      </c>
      <c r="B201" s="18"/>
      <c r="C201" s="18"/>
      <c r="D201" s="19"/>
      <c r="H201" t="s">
        <v>705</v>
      </c>
      <c r="I201" s="2" t="s">
        <v>176</v>
      </c>
      <c r="J201" s="2" t="s">
        <v>807</v>
      </c>
    </row>
    <row r="202" spans="1:10">
      <c r="A202" s="4">
        <v>3038</v>
      </c>
      <c r="B202" s="18"/>
      <c r="C202" s="18"/>
      <c r="D202" s="41">
        <f>IF('Mode CR'!$C$22&gt;1,Data!$Z$16,0)</f>
        <v>0</v>
      </c>
      <c r="H202" t="s">
        <v>706</v>
      </c>
      <c r="I202" s="2" t="s">
        <v>177</v>
      </c>
      <c r="J202" s="2" t="s">
        <v>807</v>
      </c>
    </row>
    <row r="203" spans="1:10">
      <c r="A203" s="4">
        <v>3039</v>
      </c>
      <c r="B203" s="18"/>
      <c r="C203" s="29" t="str">
        <f>Data!$Q$7</f>
        <v xml:space="preserve"> </v>
      </c>
      <c r="D203" s="41" t="str">
        <f>IF('Mode CR'!$C$22&gt;1,Data!$Z$16," ")</f>
        <v xml:space="preserve"> </v>
      </c>
      <c r="H203" t="s">
        <v>706</v>
      </c>
      <c r="I203" s="2" t="s">
        <v>178</v>
      </c>
      <c r="J203" s="2" t="s">
        <v>807</v>
      </c>
    </row>
    <row r="204" spans="1:10">
      <c r="A204" s="4">
        <v>3040</v>
      </c>
      <c r="B204" s="18"/>
      <c r="C204" s="29" t="str">
        <f>Data!$C$90</f>
        <v xml:space="preserve"> </v>
      </c>
      <c r="D204" s="19" t="str">
        <f>IF('Mode CR'!$C$22&gt;1,$Z$13," ")</f>
        <v xml:space="preserve"> </v>
      </c>
      <c r="H204" t="s">
        <v>707</v>
      </c>
      <c r="I204" s="2" t="s">
        <v>179</v>
      </c>
      <c r="J204" s="2" t="s">
        <v>807</v>
      </c>
    </row>
    <row r="205" spans="1:10">
      <c r="A205" s="4">
        <v>3041</v>
      </c>
      <c r="B205" s="18"/>
      <c r="C205" s="18"/>
      <c r="D205" s="19"/>
      <c r="H205" t="s">
        <v>707</v>
      </c>
      <c r="I205" s="2" t="s">
        <v>180</v>
      </c>
      <c r="J205" s="2" t="s">
        <v>807</v>
      </c>
    </row>
    <row r="206" spans="1:10">
      <c r="A206" s="4">
        <v>3042</v>
      </c>
      <c r="B206" s="14" t="str">
        <f>Data!$Q$8</f>
        <v xml:space="preserve"> </v>
      </c>
      <c r="C206" s="14" t="str">
        <f>Data!$R$8</f>
        <v xml:space="preserve"> </v>
      </c>
      <c r="D206" s="15" t="str">
        <f>Data!$S$8</f>
        <v xml:space="preserve"> </v>
      </c>
      <c r="H206" t="s">
        <v>708</v>
      </c>
      <c r="I206" s="2" t="s">
        <v>181</v>
      </c>
      <c r="J206" s="2" t="s">
        <v>807</v>
      </c>
    </row>
    <row r="207" spans="1:10">
      <c r="A207" s="4">
        <v>3043</v>
      </c>
      <c r="B207" s="18"/>
      <c r="C207" s="18" t="s">
        <v>784</v>
      </c>
      <c r="D207" s="19"/>
      <c r="H207" t="s">
        <v>708</v>
      </c>
      <c r="I207" s="2" t="s">
        <v>182</v>
      </c>
      <c r="J207" s="2" t="s">
        <v>807</v>
      </c>
    </row>
    <row r="208" spans="1:10">
      <c r="A208" s="4">
        <v>3044</v>
      </c>
      <c r="B208" s="18" t="str">
        <f>IF('Mode CR'!$C$22&gt;1,Data!$I$26," ")</f>
        <v xml:space="preserve"> </v>
      </c>
      <c r="C208" s="18" t="str">
        <f>IF('Mode CR'!$C$22&gt;1,$C$58," ")</f>
        <v xml:space="preserve"> </v>
      </c>
      <c r="D208" s="19" t="str">
        <f>IF('Mode CR'!$C$22&gt;1,Data!$Z$26," ")</f>
        <v xml:space="preserve"> </v>
      </c>
      <c r="H208" t="s">
        <v>709</v>
      </c>
      <c r="I208" s="2" t="s">
        <v>183</v>
      </c>
      <c r="J208" s="2" t="s">
        <v>807</v>
      </c>
    </row>
    <row r="209" spans="1:10">
      <c r="A209" s="4">
        <v>3045</v>
      </c>
      <c r="B209" s="18" t="str">
        <f>IF('Mode CR'!$C$22&gt;1,Data!$I$30," ")</f>
        <v xml:space="preserve"> </v>
      </c>
      <c r="C209" s="18" t="str">
        <f>IF('Mode CR'!$C$22&gt;1,Data!$H$30," ")</f>
        <v xml:space="preserve"> </v>
      </c>
      <c r="D209" s="19" t="str">
        <f>IF('Mode CR'!$C$22&gt;1,Data!$Z$28," ")</f>
        <v xml:space="preserve"> </v>
      </c>
      <c r="H209" t="s">
        <v>709</v>
      </c>
      <c r="I209" s="2" t="s">
        <v>184</v>
      </c>
      <c r="J209" s="2" t="s">
        <v>807</v>
      </c>
    </row>
    <row r="210" spans="1:10">
      <c r="A210" s="4">
        <v>3046</v>
      </c>
      <c r="B210" s="18"/>
      <c r="C210" s="18"/>
      <c r="D210" s="19"/>
      <c r="H210" t="s">
        <v>710</v>
      </c>
      <c r="I210" s="2" t="s">
        <v>185</v>
      </c>
      <c r="J210" s="2" t="s">
        <v>807</v>
      </c>
    </row>
    <row r="211" spans="1:10">
      <c r="A211" s="4">
        <v>3047</v>
      </c>
      <c r="B211" s="18" t="str">
        <f>IF('Mode CR'!$C$22&gt;1,Data!$I$15," ")</f>
        <v xml:space="preserve"> </v>
      </c>
      <c r="C211" s="18" t="str">
        <f>IF('Mode CR'!$C$22&gt;1,Data!$H$15," ")</f>
        <v xml:space="preserve"> </v>
      </c>
      <c r="D211" s="19" t="str">
        <f>IF('Mode CR'!$C$22&gt;1,$D$87," ")</f>
        <v xml:space="preserve"> </v>
      </c>
      <c r="H211" t="s">
        <v>710</v>
      </c>
      <c r="I211" s="2" t="s">
        <v>186</v>
      </c>
      <c r="J211" s="2" t="s">
        <v>807</v>
      </c>
    </row>
    <row r="212" spans="1:10">
      <c r="A212" s="4">
        <v>3048</v>
      </c>
      <c r="B212" s="18" t="str">
        <f>IF('Mode CR'!$C$22&gt;1,Data!$I$36," ")</f>
        <v xml:space="preserve"> </v>
      </c>
      <c r="C212" s="18" t="str">
        <f>IF('Mode CR'!$C$22&gt;1,Data!$H$36," ")</f>
        <v xml:space="preserve"> </v>
      </c>
      <c r="D212" s="19" t="str">
        <f>IF('Mode CR'!$C$22&gt;1,Data!$Z$35," ")</f>
        <v xml:space="preserve"> </v>
      </c>
      <c r="I212" s="2"/>
      <c r="J212" s="2"/>
    </row>
    <row r="213" spans="1:10">
      <c r="A213" s="4">
        <v>3049</v>
      </c>
      <c r="B213" s="18" t="str">
        <f>IF('Mode CR'!$C$22&gt;1,Data!$I$47," ")</f>
        <v xml:space="preserve"> </v>
      </c>
      <c r="C213" s="18" t="str">
        <f>IF('Mode CR'!$C$22&gt;1,$H$47," ")</f>
        <v xml:space="preserve"> </v>
      </c>
      <c r="D213" s="19" t="str">
        <f>IF('Mode CR'!$C$22&gt;1,1," ")</f>
        <v xml:space="preserve"> </v>
      </c>
      <c r="H213" t="s">
        <v>711</v>
      </c>
      <c r="I213" s="2" t="s">
        <v>187</v>
      </c>
      <c r="J213" s="2" t="s">
        <v>808</v>
      </c>
    </row>
    <row r="214" spans="1:10">
      <c r="A214" s="4">
        <v>3050</v>
      </c>
      <c r="B214" s="18"/>
      <c r="C214" s="18"/>
      <c r="D214" s="19"/>
      <c r="H214" t="s">
        <v>711</v>
      </c>
      <c r="I214" s="2" t="s">
        <v>188</v>
      </c>
      <c r="J214" s="2" t="s">
        <v>808</v>
      </c>
    </row>
    <row r="215" spans="1:10">
      <c r="A215" s="4">
        <v>3051</v>
      </c>
      <c r="B215" s="18" t="str">
        <f>IF('Mode CR'!$C$22&gt;1,Data!$I$81," ")</f>
        <v xml:space="preserve"> </v>
      </c>
      <c r="C215" s="18" t="str">
        <f>IF('Mode CR'!$C$22&gt;1,Data!$H$81," ")</f>
        <v xml:space="preserve"> </v>
      </c>
      <c r="D215" s="19" t="str">
        <f>IF('Mode CR'!$C$22&gt;1,Data!$Z$81," ")</f>
        <v xml:space="preserve"> </v>
      </c>
      <c r="H215" t="s">
        <v>712</v>
      </c>
      <c r="I215" s="2" t="s">
        <v>189</v>
      </c>
      <c r="J215" s="2" t="s">
        <v>808</v>
      </c>
    </row>
    <row r="216" spans="1:10">
      <c r="A216" s="4">
        <v>3052</v>
      </c>
      <c r="B216" s="18" t="str">
        <f>IF('Mode CR'!$C$22&gt;1,Data!$I$82," ")</f>
        <v xml:space="preserve"> </v>
      </c>
      <c r="C216" s="18" t="str">
        <f>IF('Mode CR'!$C$22&gt;1,Data!$H$82," ")</f>
        <v xml:space="preserve"> </v>
      </c>
      <c r="D216" s="19" t="str">
        <f>IF('Mode CR'!$C$22&gt;1,Data!$Z$82," ")</f>
        <v xml:space="preserve"> </v>
      </c>
      <c r="H216" t="s">
        <v>712</v>
      </c>
      <c r="I216" s="2" t="s">
        <v>190</v>
      </c>
      <c r="J216" s="2" t="s">
        <v>808</v>
      </c>
    </row>
    <row r="217" spans="1:10">
      <c r="A217" s="4">
        <v>3053</v>
      </c>
      <c r="B217" s="18"/>
      <c r="C217" s="18"/>
      <c r="D217" s="19"/>
      <c r="H217" t="s">
        <v>713</v>
      </c>
      <c r="I217" s="2" t="s">
        <v>191</v>
      </c>
      <c r="J217" s="2" t="s">
        <v>808</v>
      </c>
    </row>
    <row r="218" spans="1:10">
      <c r="A218" s="4">
        <v>3054</v>
      </c>
      <c r="B218" s="18"/>
      <c r="C218" s="18"/>
      <c r="D218" s="42"/>
      <c r="H218" t="s">
        <v>713</v>
      </c>
      <c r="I218" s="2" t="s">
        <v>192</v>
      </c>
      <c r="J218" s="2" t="s">
        <v>808</v>
      </c>
    </row>
    <row r="219" spans="1:10">
      <c r="A219" s="4">
        <v>3055</v>
      </c>
      <c r="B219" s="14"/>
      <c r="C219" s="14"/>
      <c r="D219" s="15"/>
      <c r="H219" t="s">
        <v>714</v>
      </c>
      <c r="I219" s="2" t="s">
        <v>193</v>
      </c>
      <c r="J219" s="2" t="s">
        <v>808</v>
      </c>
    </row>
    <row r="220" spans="1:10">
      <c r="A220" s="4">
        <v>3056</v>
      </c>
      <c r="B220" s="38" t="s">
        <v>336</v>
      </c>
      <c r="C220" s="39"/>
      <c r="D220" s="40"/>
      <c r="H220" t="s">
        <v>714</v>
      </c>
      <c r="I220" s="2" t="s">
        <v>194</v>
      </c>
      <c r="J220" s="2" t="s">
        <v>808</v>
      </c>
    </row>
    <row r="221" spans="1:10">
      <c r="A221" s="4">
        <v>3057</v>
      </c>
      <c r="B221" s="18"/>
      <c r="C221" s="18"/>
      <c r="D221" s="19"/>
      <c r="H221" t="s">
        <v>715</v>
      </c>
      <c r="I221" s="2" t="s">
        <v>195</v>
      </c>
      <c r="J221" s="2" t="s">
        <v>808</v>
      </c>
    </row>
    <row r="222" spans="1:10">
      <c r="A222" s="4">
        <v>3058</v>
      </c>
      <c r="B222" s="18"/>
      <c r="C222" s="18"/>
      <c r="D222" s="19"/>
      <c r="H222" t="s">
        <v>715</v>
      </c>
      <c r="I222" s="2" t="s">
        <v>196</v>
      </c>
      <c r="J222" s="2" t="s">
        <v>808</v>
      </c>
    </row>
    <row r="223" spans="1:10">
      <c r="A223" s="4">
        <v>3059</v>
      </c>
      <c r="B223" s="18"/>
      <c r="C223" s="18" t="str">
        <f>IF('Mode CR'!$C$22&gt;1,Data!$AA$8," ")</f>
        <v xml:space="preserve"> </v>
      </c>
      <c r="D223" s="41">
        <f>IF('Mode CR'!$C$22&gt;1,Data!$Y$6,0)</f>
        <v>0</v>
      </c>
      <c r="H223" t="s">
        <v>716</v>
      </c>
      <c r="I223" s="2" t="s">
        <v>197</v>
      </c>
      <c r="J223" s="2" t="s">
        <v>808</v>
      </c>
    </row>
    <row r="224" spans="1:10">
      <c r="A224" s="4">
        <v>3060</v>
      </c>
      <c r="B224" s="18"/>
      <c r="C224" s="29" t="str">
        <f>Data!$Q$7</f>
        <v xml:space="preserve"> </v>
      </c>
      <c r="D224" s="41" t="str">
        <f>IF('Mode CR'!$C$22&gt;1,Data!$Y$6," ")</f>
        <v xml:space="preserve"> </v>
      </c>
      <c r="H224" t="s">
        <v>716</v>
      </c>
      <c r="I224" s="2" t="s">
        <v>198</v>
      </c>
      <c r="J224" s="2" t="s">
        <v>808</v>
      </c>
    </row>
    <row r="225" spans="1:10">
      <c r="A225" s="4">
        <v>3061</v>
      </c>
      <c r="B225" s="18"/>
      <c r="C225" s="29"/>
      <c r="D225" s="19" t="str">
        <f>IF('Mode CR'!$C$22&gt;1,"On target!"," ")</f>
        <v xml:space="preserve"> </v>
      </c>
      <c r="H225" t="s">
        <v>717</v>
      </c>
      <c r="I225" s="2" t="s">
        <v>199</v>
      </c>
      <c r="J225" s="2" t="s">
        <v>808</v>
      </c>
    </row>
    <row r="226" spans="1:10">
      <c r="A226" s="4">
        <v>3062</v>
      </c>
      <c r="B226" s="18"/>
      <c r="C226" s="18"/>
      <c r="D226" s="19"/>
      <c r="H226" t="s">
        <v>717</v>
      </c>
      <c r="I226" s="2" t="s">
        <v>200</v>
      </c>
      <c r="J226" s="2" t="s">
        <v>808</v>
      </c>
    </row>
    <row r="227" spans="1:10">
      <c r="A227" s="4">
        <v>3063</v>
      </c>
      <c r="B227" s="14" t="str">
        <f>Data!$Q$8</f>
        <v xml:space="preserve"> </v>
      </c>
      <c r="C227" s="14" t="str">
        <f>Data!$R$8</f>
        <v xml:space="preserve"> </v>
      </c>
      <c r="D227" s="15" t="str">
        <f>Data!$S$8</f>
        <v xml:space="preserve"> </v>
      </c>
      <c r="H227" t="s">
        <v>718</v>
      </c>
      <c r="I227" s="2" t="s">
        <v>201</v>
      </c>
      <c r="J227" s="2" t="s">
        <v>808</v>
      </c>
    </row>
    <row r="228" spans="1:10">
      <c r="A228" s="4">
        <v>3064</v>
      </c>
      <c r="B228" s="18"/>
      <c r="C228" s="18" t="s">
        <v>784</v>
      </c>
      <c r="D228" s="19"/>
      <c r="H228" t="s">
        <v>718</v>
      </c>
      <c r="I228" s="2" t="s">
        <v>202</v>
      </c>
      <c r="J228" s="2" t="s">
        <v>808</v>
      </c>
    </row>
    <row r="229" spans="1:10">
      <c r="A229" s="4">
        <v>3065</v>
      </c>
      <c r="B229" s="18" t="str">
        <f>IF('Mode CR'!$C$22&gt;1,Data!$I$26," ")</f>
        <v xml:space="preserve"> </v>
      </c>
      <c r="C229" s="18" t="str">
        <f>IF('Mode CR'!$C$22&gt;1,$C$58," ")</f>
        <v xml:space="preserve"> </v>
      </c>
      <c r="D229" s="19" t="str">
        <f>IF('Mode CR'!$C$22&gt;1,Data!$AA$26," ")</f>
        <v xml:space="preserve"> </v>
      </c>
      <c r="H229" t="s">
        <v>719</v>
      </c>
      <c r="I229" s="2" t="s">
        <v>203</v>
      </c>
      <c r="J229" s="2" t="s">
        <v>808</v>
      </c>
    </row>
    <row r="230" spans="1:10">
      <c r="A230" s="4">
        <v>3066</v>
      </c>
      <c r="B230" s="18" t="str">
        <f>IF('Mode CR'!$C$22&gt;1,Data!$I$30," ")</f>
        <v xml:space="preserve"> </v>
      </c>
      <c r="C230" s="18" t="str">
        <f>IF('Mode CR'!$C$22&gt;1,Data!$H$30," ")</f>
        <v xml:space="preserve"> </v>
      </c>
      <c r="D230" s="19" t="str">
        <f>IF('Mode CR'!$C$22&gt;1,Data!$AA$28," ")</f>
        <v xml:space="preserve"> </v>
      </c>
      <c r="H230" t="s">
        <v>719</v>
      </c>
      <c r="I230" s="2" t="s">
        <v>204</v>
      </c>
      <c r="J230" s="2" t="s">
        <v>808</v>
      </c>
    </row>
    <row r="231" spans="1:10">
      <c r="A231" s="4">
        <v>3067</v>
      </c>
      <c r="B231" s="18"/>
      <c r="C231" s="18"/>
      <c r="D231" s="19"/>
      <c r="H231" t="s">
        <v>720</v>
      </c>
      <c r="I231" s="2" t="s">
        <v>205</v>
      </c>
      <c r="J231" s="2" t="s">
        <v>808</v>
      </c>
    </row>
    <row r="232" spans="1:10">
      <c r="A232" s="4">
        <v>3068</v>
      </c>
      <c r="B232" s="18" t="str">
        <f>IF('Mode CR'!$C$22&gt;1,Data!$I$15," ")</f>
        <v xml:space="preserve"> </v>
      </c>
      <c r="C232" s="18" t="str">
        <f>IF('Mode CR'!$C$22&gt;1,Data!$H$15," ")</f>
        <v xml:space="preserve"> </v>
      </c>
      <c r="D232" s="19" t="str">
        <f>IF('Mode CR'!$C$22&gt;1,$E$87," ")</f>
        <v xml:space="preserve"> </v>
      </c>
      <c r="H232" t="s">
        <v>720</v>
      </c>
      <c r="I232" s="2" t="s">
        <v>206</v>
      </c>
      <c r="J232" s="2" t="s">
        <v>808</v>
      </c>
    </row>
    <row r="233" spans="1:10">
      <c r="A233" s="4">
        <v>3069</v>
      </c>
      <c r="B233" s="30" t="str">
        <f>IF('Mode CR'!$C$22&gt;1,Data!$I$44," ")</f>
        <v xml:space="preserve"> </v>
      </c>
      <c r="C233" s="18" t="str">
        <f>IF('Mode CR'!$C$22&gt;1,Data!$H$44," ")</f>
        <v xml:space="preserve"> </v>
      </c>
      <c r="D233" s="19" t="str">
        <f>IF('Mode CR'!$C$22&gt;1,Data!$AA$42," ")</f>
        <v xml:space="preserve"> </v>
      </c>
      <c r="H233" t="s">
        <v>721</v>
      </c>
      <c r="I233" s="2" t="s">
        <v>207</v>
      </c>
      <c r="J233" s="2" t="s">
        <v>808</v>
      </c>
    </row>
    <row r="234" spans="1:10">
      <c r="A234" s="4">
        <v>3070</v>
      </c>
      <c r="B234" s="18" t="str">
        <f>IF('Mode CR'!$C$22&gt;1,Data!$I$46," ")</f>
        <v xml:space="preserve"> </v>
      </c>
      <c r="C234" s="18" t="str">
        <f>IF('Mode CR'!$C$22&gt;1,Data!$H$48," ")</f>
        <v xml:space="preserve"> </v>
      </c>
      <c r="D234" s="19" t="str">
        <f>IF('Mode CR'!$C$22&gt;1,Data!$AA$45," ")</f>
        <v xml:space="preserve"> </v>
      </c>
      <c r="H234" t="s">
        <v>721</v>
      </c>
      <c r="I234" s="2" t="s">
        <v>208</v>
      </c>
      <c r="J234" s="2" t="s">
        <v>808</v>
      </c>
    </row>
    <row r="235" spans="1:10">
      <c r="A235" s="4">
        <v>3071</v>
      </c>
      <c r="B235" s="18" t="str">
        <f>IF('Mode CR'!$C$22&gt;1,Data!$I$47," ")</f>
        <v xml:space="preserve"> </v>
      </c>
      <c r="C235" s="18" t="str">
        <f>IF('Mode CR'!$C$22&gt;1,$H$47," ")</f>
        <v xml:space="preserve"> </v>
      </c>
      <c r="D235" s="19" t="str">
        <f>IF('Mode CR'!$C$22&gt;1,1," ")</f>
        <v xml:space="preserve"> </v>
      </c>
      <c r="H235" t="s">
        <v>722</v>
      </c>
      <c r="I235" s="2" t="s">
        <v>209</v>
      </c>
      <c r="J235" s="2" t="s">
        <v>808</v>
      </c>
    </row>
    <row r="236" spans="1:10">
      <c r="A236" s="4">
        <v>3072</v>
      </c>
      <c r="B236" s="18" t="str">
        <f>IF('Mode CR'!$C$22&gt;1,Data!$I$81," ")</f>
        <v xml:space="preserve"> </v>
      </c>
      <c r="C236" s="18" t="str">
        <f>IF('Mode CR'!$C$22&gt;1,Data!$H$81," ")</f>
        <v xml:space="preserve"> </v>
      </c>
      <c r="D236" s="19" t="str">
        <f>IF('Mode CR'!$C$22&gt;1,Data!$AA$81," ")</f>
        <v xml:space="preserve"> </v>
      </c>
      <c r="H236" t="s">
        <v>722</v>
      </c>
      <c r="I236" s="2" t="s">
        <v>210</v>
      </c>
      <c r="J236" s="2" t="s">
        <v>808</v>
      </c>
    </row>
    <row r="237" spans="1:10">
      <c r="A237" s="4">
        <v>3073</v>
      </c>
      <c r="B237" s="18" t="str">
        <f>IF('Mode CR'!$C$22&gt;1,Data!$I$82," ")</f>
        <v xml:space="preserve"> </v>
      </c>
      <c r="C237" s="18" t="str">
        <f>IF('Mode CR'!$C$22&gt;1,Data!$H$82," ")</f>
        <v xml:space="preserve"> </v>
      </c>
      <c r="D237" s="19" t="str">
        <f>IF('Mode CR'!$C$22&gt;1,Data!$AA$82," ")</f>
        <v xml:space="preserve"> </v>
      </c>
      <c r="I237" s="2"/>
      <c r="J237" s="2"/>
    </row>
    <row r="238" spans="1:10">
      <c r="A238" s="4">
        <v>3074</v>
      </c>
      <c r="B238" s="18"/>
      <c r="C238" s="18"/>
      <c r="D238" s="19"/>
      <c r="H238" s="4" t="s">
        <v>448</v>
      </c>
      <c r="I238" s="2" t="s">
        <v>211</v>
      </c>
      <c r="J238" s="2" t="s">
        <v>809</v>
      </c>
    </row>
    <row r="239" spans="1:10">
      <c r="A239" s="4">
        <v>3075</v>
      </c>
      <c r="B239" s="18"/>
      <c r="C239" s="18"/>
      <c r="D239" s="42"/>
      <c r="H239" t="s">
        <v>723</v>
      </c>
      <c r="I239" s="2" t="s">
        <v>212</v>
      </c>
      <c r="J239" s="2" t="s">
        <v>809</v>
      </c>
    </row>
    <row r="240" spans="1:10">
      <c r="A240" s="4">
        <v>3076</v>
      </c>
      <c r="B240" s="18"/>
      <c r="C240" s="18"/>
      <c r="D240" s="42"/>
      <c r="H240" t="s">
        <v>723</v>
      </c>
      <c r="I240" s="2" t="s">
        <v>213</v>
      </c>
      <c r="J240" s="2" t="s">
        <v>809</v>
      </c>
    </row>
    <row r="241" spans="1:10">
      <c r="A241" s="4">
        <v>3077</v>
      </c>
      <c r="B241" s="18"/>
      <c r="C241" s="18"/>
      <c r="D241" s="19"/>
      <c r="H241" s="4" t="s">
        <v>449</v>
      </c>
      <c r="I241" s="2" t="s">
        <v>214</v>
      </c>
      <c r="J241" s="2" t="s">
        <v>809</v>
      </c>
    </row>
    <row r="242" spans="1:10">
      <c r="A242" s="4">
        <v>3078</v>
      </c>
      <c r="H242" t="s">
        <v>724</v>
      </c>
      <c r="I242" s="2" t="s">
        <v>215</v>
      </c>
      <c r="J242" s="2" t="s">
        <v>809</v>
      </c>
    </row>
    <row r="243" spans="1:10">
      <c r="A243" s="4">
        <v>3079</v>
      </c>
      <c r="H243" t="s">
        <v>724</v>
      </c>
      <c r="I243" s="2" t="s">
        <v>216</v>
      </c>
      <c r="J243" s="2" t="s">
        <v>809</v>
      </c>
    </row>
    <row r="244" spans="1:10">
      <c r="A244" s="4">
        <v>3080</v>
      </c>
      <c r="C244" s="4"/>
      <c r="H244" s="4" t="s">
        <v>450</v>
      </c>
      <c r="I244" s="2" t="s">
        <v>217</v>
      </c>
      <c r="J244" s="2" t="s">
        <v>809</v>
      </c>
    </row>
    <row r="245" spans="1:10">
      <c r="A245" s="4">
        <v>3081</v>
      </c>
      <c r="B245" t="s">
        <v>776</v>
      </c>
      <c r="D245" t="s">
        <v>780</v>
      </c>
      <c r="E245" t="s">
        <v>781</v>
      </c>
      <c r="F245" t="s">
        <v>510</v>
      </c>
      <c r="G245" t="s">
        <v>511</v>
      </c>
      <c r="H245" t="s">
        <v>725</v>
      </c>
      <c r="I245" s="2" t="s">
        <v>218</v>
      </c>
      <c r="J245" s="2" t="s">
        <v>809</v>
      </c>
    </row>
    <row r="246" spans="1:10">
      <c r="A246" s="4">
        <v>3082</v>
      </c>
      <c r="B246" t="s">
        <v>56</v>
      </c>
      <c r="C246" t="str">
        <f>"Mode CR"&amp;$I$8&amp;" "&amp;$J$16&amp;"mm"&amp;E$90&amp;$D$89&amp;$E$89&amp;$E$168&amp;$D$167&amp;$E$167&amp;$L$5&amp;" "&amp;$I$7&amp;$J$7&amp;$N$7&amp;" "&amp;$G$246&amp;"W"&amp;" "&amp;$K$7&amp;" "&amp;$N$4&amp;" IP20"&amp;$L$4&amp;" "&amp;$O$7</f>
        <v xml:space="preserve">Mode CRS 11280mm      RAL9010 840HE DA 220W W90 L30 IP20W  </v>
      </c>
      <c r="D246" s="4">
        <f>($J$16+$D$88+$D$165)</f>
        <v>11280</v>
      </c>
      <c r="E246" s="5">
        <f>$D$246/1000</f>
        <v>11.28</v>
      </c>
      <c r="F246">
        <f>_xlfn.FLOOR.MATH(E246*'Mode CR'!$C$14,1000)</f>
        <v>33000</v>
      </c>
      <c r="G246">
        <f>_xlfn.FLOOR.MATH(F246/$P$4,1)+2</f>
        <v>220</v>
      </c>
      <c r="H246" t="s">
        <v>725</v>
      </c>
      <c r="I246" s="2" t="s">
        <v>219</v>
      </c>
      <c r="J246" s="2" t="s">
        <v>809</v>
      </c>
    </row>
    <row r="247" spans="1:10">
      <c r="A247" s="4">
        <v>3083</v>
      </c>
      <c r="B247" t="s">
        <v>783</v>
      </c>
      <c r="H247" s="4" t="s">
        <v>451</v>
      </c>
      <c r="I247" s="2" t="s">
        <v>220</v>
      </c>
      <c r="J247" s="2" t="s">
        <v>809</v>
      </c>
    </row>
    <row r="248" spans="1:10">
      <c r="A248" s="4">
        <v>3084</v>
      </c>
      <c r="H248" t="s">
        <v>726</v>
      </c>
      <c r="I248" s="2" t="s">
        <v>221</v>
      </c>
      <c r="J248" s="2" t="s">
        <v>809</v>
      </c>
    </row>
    <row r="249" spans="1:10" ht="14.25" customHeight="1">
      <c r="A249" s="4">
        <v>3085</v>
      </c>
      <c r="B249" t="s">
        <v>777</v>
      </c>
      <c r="C249" s="4" t="str">
        <f>"Mode CR"&amp;$I$8&amp;" "&amp;$K$16&amp;"mm"&amp;E$90&amp;$D$107&amp;$E$89&amp;$E$168&amp;$D$185&amp;$E$167&amp;$L$5&amp;" "&amp;$I$7&amp;$J$7&amp;$N$7&amp;" "&amp;$G$249&amp;"W"&amp;" "&amp;$K$7&amp;" "&amp;$N$4&amp;" IP20"&amp;$L$4&amp;" "&amp;$O$7</f>
        <v xml:space="preserve">Mode CRS 9870mm      RAL9010 840HE DA 193W W90 L30 IP20W  </v>
      </c>
      <c r="D249" s="4">
        <f>($K$16+$D$106+$D$184)</f>
        <v>9870</v>
      </c>
      <c r="E249" s="5">
        <f>$D$249/1000</f>
        <v>9.8699999999999992</v>
      </c>
      <c r="F249" s="4">
        <f>_xlfn.FLOOR.MATH(E249*'Mode CR'!$C$14,1000)</f>
        <v>29000</v>
      </c>
      <c r="G249" s="4">
        <f>_xlfn.FLOOR.MATH(F249/$P$4,1)+2</f>
        <v>193</v>
      </c>
      <c r="H249" t="s">
        <v>726</v>
      </c>
      <c r="I249" s="2" t="s">
        <v>222</v>
      </c>
      <c r="J249" s="2" t="s">
        <v>809</v>
      </c>
    </row>
    <row r="250" spans="1:10">
      <c r="A250" s="4">
        <v>3086</v>
      </c>
      <c r="H250" s="4" t="s">
        <v>452</v>
      </c>
      <c r="I250" s="2" t="s">
        <v>223</v>
      </c>
      <c r="J250" s="2" t="s">
        <v>809</v>
      </c>
    </row>
    <row r="251" spans="1:10">
      <c r="A251" s="4">
        <v>3087</v>
      </c>
      <c r="H251" t="s">
        <v>727</v>
      </c>
      <c r="I251" s="2" t="s">
        <v>224</v>
      </c>
      <c r="J251" s="2" t="s">
        <v>809</v>
      </c>
    </row>
    <row r="252" spans="1:10">
      <c r="A252" s="4">
        <v>3088</v>
      </c>
      <c r="B252" t="s">
        <v>778</v>
      </c>
      <c r="C252" s="4" t="str">
        <f>"Mode CR"&amp;$I$8&amp;" "&amp;$L$16&amp;"mm"&amp;E$90&amp;$D$125&amp;$E$89&amp;$E$168&amp;$D$203&amp;$E$167&amp;$L$5&amp;" "&amp;$I$7&amp;$J$7&amp;$N$7&amp;" "&amp;$G$252&amp;"W"&amp;" "&amp;$K$7&amp;" "&amp;$N$4&amp;" IP20"&amp;$L$4&amp;" "&amp;$O$7</f>
        <v xml:space="preserve">Mode CRS 9870mm      RAL9010 840HE DA 193W W90 L30 IP20W  </v>
      </c>
      <c r="D252" s="4">
        <f>($L$16+$D$124+$D$202)</f>
        <v>9870</v>
      </c>
      <c r="E252" s="5">
        <f>$D$252/1000</f>
        <v>9.8699999999999992</v>
      </c>
      <c r="F252" s="4">
        <f>_xlfn.FLOOR.MATH(E252*'Mode CR'!$C$14,1000)</f>
        <v>29000</v>
      </c>
      <c r="G252" s="4">
        <f>_xlfn.FLOOR.MATH(F252/$P$4,1)+2</f>
        <v>193</v>
      </c>
      <c r="H252" t="s">
        <v>727</v>
      </c>
      <c r="I252" s="2" t="s">
        <v>225</v>
      </c>
      <c r="J252" s="2" t="s">
        <v>809</v>
      </c>
    </row>
    <row r="253" spans="1:10">
      <c r="A253" s="4">
        <v>3089</v>
      </c>
      <c r="H253" s="4" t="s">
        <v>453</v>
      </c>
      <c r="I253" s="2" t="s">
        <v>226</v>
      </c>
      <c r="J253" s="2" t="s">
        <v>809</v>
      </c>
    </row>
    <row r="254" spans="1:10">
      <c r="A254" s="4">
        <v>3090</v>
      </c>
      <c r="H254" t="s">
        <v>728</v>
      </c>
      <c r="I254" s="2" t="s">
        <v>227</v>
      </c>
      <c r="J254" s="2" t="s">
        <v>809</v>
      </c>
    </row>
    <row r="255" spans="1:10">
      <c r="A255" s="4">
        <v>3091</v>
      </c>
      <c r="B255" s="4" t="s">
        <v>336</v>
      </c>
      <c r="C255" s="4" t="str">
        <f>"Mode CR"&amp;$I$8&amp;" "&amp;$I$10&amp;"mm"&amp;E$90&amp;$D$146&amp;$E$89&amp;$E$168&amp;$D$224&amp;$E$167&amp;$L$5&amp;" "&amp;$I$7&amp;$J$7&amp;$N$7&amp;" "&amp;$G$255&amp;"W"&amp;" "&amp;$K$7&amp;" "&amp;$N$4&amp;" IP20"&amp;$L$4&amp;" "&amp;$O$7</f>
        <v xml:space="preserve">Mode CRS 10000mm      RAL9010 840HE DA 193W W90 L30 IP20W  </v>
      </c>
      <c r="D255" s="4">
        <f>($M$16+$D$145+$D$223)</f>
        <v>9870</v>
      </c>
      <c r="E255" s="5">
        <f>$D$255/1000</f>
        <v>9.8699999999999992</v>
      </c>
      <c r="F255" s="4">
        <f>_xlfn.FLOOR.MATH(E255*'Mode CR'!$C$14,1000)</f>
        <v>29000</v>
      </c>
      <c r="G255" s="4">
        <f>_xlfn.FLOOR.MATH(F255/$P$4,1)+2</f>
        <v>193</v>
      </c>
      <c r="H255" t="s">
        <v>728</v>
      </c>
      <c r="I255" s="2" t="s">
        <v>228</v>
      </c>
      <c r="J255" s="2" t="s">
        <v>809</v>
      </c>
    </row>
    <row r="256" spans="1:10">
      <c r="A256" s="4">
        <v>3092</v>
      </c>
      <c r="H256" s="4" t="s">
        <v>454</v>
      </c>
      <c r="I256" s="2" t="s">
        <v>229</v>
      </c>
      <c r="J256" s="2" t="s">
        <v>809</v>
      </c>
    </row>
    <row r="257" spans="1:10">
      <c r="A257" s="4">
        <v>3093</v>
      </c>
      <c r="H257" t="s">
        <v>729</v>
      </c>
      <c r="I257" s="2" t="s">
        <v>230</v>
      </c>
      <c r="J257" s="2" t="s">
        <v>809</v>
      </c>
    </row>
    <row r="258" spans="1:10">
      <c r="A258" s="4">
        <v>3094</v>
      </c>
      <c r="H258" t="s">
        <v>729</v>
      </c>
      <c r="I258" s="2" t="s">
        <v>231</v>
      </c>
      <c r="J258" s="2" t="s">
        <v>809</v>
      </c>
    </row>
    <row r="259" spans="1:10">
      <c r="A259" s="4">
        <v>3095</v>
      </c>
      <c r="H259" s="4" t="s">
        <v>455</v>
      </c>
      <c r="I259" s="2" t="s">
        <v>232</v>
      </c>
      <c r="J259" s="2" t="s">
        <v>809</v>
      </c>
    </row>
    <row r="260" spans="1:10">
      <c r="A260" s="4">
        <v>3096</v>
      </c>
      <c r="B260" t="s">
        <v>1032</v>
      </c>
      <c r="C260" s="4" t="str">
        <f>"Mode CR"&amp;$I$8&amp;" "&amp;$C$271&amp;"mm"&amp;E$90&amp;$D$271&amp;$E$89&amp;$E$168&amp;$E$271&amp;$E$167&amp;$L$5&amp;" "&amp;$I$7&amp;$J$7&amp;$N$7&amp;" "&amp;$G$260&amp;"W"&amp;" "&amp;$K$7&amp;" "&amp;$N$4&amp;" IP20"&amp;$L$4&amp;" "&amp;$O$7</f>
        <v xml:space="preserve">Mode CRS 11280mm      RAL9010 840HE DA 220W W90 L30 IP20W  </v>
      </c>
      <c r="D260">
        <f>C271+D272+E272</f>
        <v>11280</v>
      </c>
      <c r="E260" s="5">
        <f>$D$260/1000</f>
        <v>11.28</v>
      </c>
      <c r="F260" s="4">
        <f>_xlfn.FLOOR.MATH(E260*'Mode CR'!$C$14,1000)</f>
        <v>33000</v>
      </c>
      <c r="G260" s="4">
        <f>_xlfn.FLOOR.MATH(F260/$P$4,1)+2</f>
        <v>220</v>
      </c>
      <c r="H260" t="s">
        <v>730</v>
      </c>
      <c r="I260" s="2" t="s">
        <v>233</v>
      </c>
      <c r="J260" s="2" t="s">
        <v>809</v>
      </c>
    </row>
    <row r="261" spans="1:10">
      <c r="A261" s="4">
        <v>3097</v>
      </c>
      <c r="H261" t="s">
        <v>730</v>
      </c>
      <c r="I261" s="2" t="s">
        <v>234</v>
      </c>
      <c r="J261" s="2" t="s">
        <v>809</v>
      </c>
    </row>
    <row r="262" spans="1:10">
      <c r="A262" s="4">
        <v>3098</v>
      </c>
      <c r="H262" s="4" t="s">
        <v>456</v>
      </c>
      <c r="I262" s="2" t="s">
        <v>442</v>
      </c>
      <c r="J262" s="2" t="s">
        <v>809</v>
      </c>
    </row>
    <row r="263" spans="1:10">
      <c r="A263" s="4">
        <v>3099</v>
      </c>
      <c r="B263" t="s">
        <v>56</v>
      </c>
      <c r="H263" t="s">
        <v>731</v>
      </c>
      <c r="I263" s="2" t="s">
        <v>443</v>
      </c>
      <c r="J263" s="2" t="s">
        <v>809</v>
      </c>
    </row>
    <row r="264" spans="1:10">
      <c r="A264" s="4">
        <v>3100</v>
      </c>
      <c r="B264" t="s">
        <v>64</v>
      </c>
      <c r="H264" t="s">
        <v>731</v>
      </c>
      <c r="I264" s="2" t="s">
        <v>444</v>
      </c>
      <c r="J264" s="2" t="s">
        <v>809</v>
      </c>
    </row>
    <row r="265" spans="1:10">
      <c r="A265" s="4">
        <v>3101</v>
      </c>
      <c r="B265" t="s">
        <v>67</v>
      </c>
      <c r="H265" s="4" t="s">
        <v>457</v>
      </c>
      <c r="I265" s="2" t="s">
        <v>445</v>
      </c>
      <c r="J265" s="2" t="s">
        <v>809</v>
      </c>
    </row>
    <row r="266" spans="1:10">
      <c r="A266" s="4">
        <v>3102</v>
      </c>
      <c r="B266" t="s">
        <v>336</v>
      </c>
      <c r="H266" t="s">
        <v>732</v>
      </c>
      <c r="I266" s="2" t="s">
        <v>446</v>
      </c>
      <c r="J266" s="2" t="s">
        <v>809</v>
      </c>
    </row>
    <row r="267" spans="1:10">
      <c r="A267" s="4">
        <v>3103</v>
      </c>
      <c r="H267" t="s">
        <v>732</v>
      </c>
      <c r="I267" s="2" t="s">
        <v>447</v>
      </c>
      <c r="J267" s="2" t="s">
        <v>809</v>
      </c>
    </row>
    <row r="268" spans="1:10">
      <c r="A268" s="4">
        <v>3104</v>
      </c>
      <c r="H268" s="4" t="s">
        <v>458</v>
      </c>
      <c r="I268" s="2" t="s">
        <v>460</v>
      </c>
      <c r="J268" s="2" t="s">
        <v>809</v>
      </c>
    </row>
    <row r="269" spans="1:10">
      <c r="A269" s="4">
        <v>3105</v>
      </c>
      <c r="E269" s="4"/>
      <c r="H269" t="s">
        <v>733</v>
      </c>
      <c r="I269" s="2" t="s">
        <v>461</v>
      </c>
      <c r="J269" s="2" t="s">
        <v>809</v>
      </c>
    </row>
    <row r="270" spans="1:10">
      <c r="A270" s="4">
        <v>3106</v>
      </c>
      <c r="B270" t="s">
        <v>1032</v>
      </c>
      <c r="C270" t="s">
        <v>1013</v>
      </c>
      <c r="D270" t="s">
        <v>394</v>
      </c>
      <c r="E270" t="s">
        <v>403</v>
      </c>
      <c r="H270" t="s">
        <v>733</v>
      </c>
      <c r="I270" s="2" t="s">
        <v>462</v>
      </c>
      <c r="J270" s="2" t="s">
        <v>809</v>
      </c>
    </row>
    <row r="271" spans="1:10">
      <c r="A271" s="4">
        <v>3107</v>
      </c>
      <c r="C271">
        <f>IF('Mode CR'!F16=Data!B263,Data!C276,IF('Mode CR'!$F$16=Data!B264,Data!C277,IF('Mode CR'!$F$16=Data!B265,Data!C278,Data!C279)))</f>
        <v>11280</v>
      </c>
      <c r="D271" s="4" t="str">
        <f>IF('Mode CR'!$F$17=Data!B263,Data!D276,IF('Mode CR'!$F$17=Data!B264,Data!D277,IF('Mode CR'!$F$17=Data!B265,Data!D278,Data!D279)))</f>
        <v xml:space="preserve"> </v>
      </c>
      <c r="E271" s="4" t="str">
        <f>IF('Mode CR'!F18=Data!B263,Data!E276,IF('Mode CR'!$F$18=Data!B264,Data!E277,IF('Mode CR'!$F$18=Data!B265,Data!E278,Data!E279)))</f>
        <v xml:space="preserve"> </v>
      </c>
      <c r="H271" s="4" t="s">
        <v>459</v>
      </c>
      <c r="I271" s="2" t="s">
        <v>463</v>
      </c>
      <c r="J271" s="2" t="s">
        <v>809</v>
      </c>
    </row>
    <row r="272" spans="1:10">
      <c r="A272" s="4">
        <v>3108</v>
      </c>
      <c r="D272" s="4">
        <f>IF('Mode CR'!$F$17=Data!B263,Data!D281,IF('Mode CR'!$F$17=Data!B264,Data!D282,IF('Mode CR'!$F$17=Data!B265,Data!D283,Data!D284)))</f>
        <v>0</v>
      </c>
      <c r="E272" s="4">
        <f>IF('Mode CR'!$F$18=Data!B263,Data!E281,IF('Mode CR'!$F$18=Data!B264,Data!E282,IF('Mode CR'!$F$18=Data!B265,Data!E283,Data!E284)))</f>
        <v>0</v>
      </c>
      <c r="H272" t="s">
        <v>734</v>
      </c>
      <c r="I272" s="2" t="s">
        <v>464</v>
      </c>
      <c r="J272" s="2" t="s">
        <v>809</v>
      </c>
    </row>
    <row r="273" spans="1:10">
      <c r="A273" s="4">
        <v>3109</v>
      </c>
      <c r="E273" s="4"/>
      <c r="H273" t="s">
        <v>734</v>
      </c>
      <c r="I273" s="2" t="s">
        <v>465</v>
      </c>
      <c r="J273" s="2" t="s">
        <v>809</v>
      </c>
    </row>
    <row r="274" spans="1:10">
      <c r="A274" s="4">
        <v>3110</v>
      </c>
      <c r="D274" t="s">
        <v>1034</v>
      </c>
      <c r="E274" t="s">
        <v>1035</v>
      </c>
      <c r="I274" s="2"/>
      <c r="J274" s="2"/>
    </row>
    <row r="275" spans="1:10">
      <c r="A275" s="4">
        <v>3111</v>
      </c>
      <c r="C275" t="s">
        <v>1033</v>
      </c>
      <c r="E275" s="4"/>
      <c r="H275" s="4" t="s">
        <v>466</v>
      </c>
      <c r="I275" s="2" t="s">
        <v>235</v>
      </c>
      <c r="J275" s="2" t="s">
        <v>810</v>
      </c>
    </row>
    <row r="276" spans="1:10">
      <c r="A276" s="4">
        <v>3112</v>
      </c>
      <c r="C276">
        <f>$J$16</f>
        <v>11280</v>
      </c>
      <c r="D276" t="str">
        <f>$D$89</f>
        <v xml:space="preserve"> </v>
      </c>
      <c r="E276" s="4" t="str">
        <f>$D$167</f>
        <v xml:space="preserve"> </v>
      </c>
      <c r="H276" s="4" t="s">
        <v>735</v>
      </c>
      <c r="I276" s="2" t="s">
        <v>236</v>
      </c>
      <c r="J276" s="2" t="s">
        <v>810</v>
      </c>
    </row>
    <row r="277" spans="1:10">
      <c r="A277" s="4">
        <v>3113</v>
      </c>
      <c r="C277">
        <f>$K$16</f>
        <v>9870</v>
      </c>
      <c r="D277" t="str">
        <f>$D$107</f>
        <v xml:space="preserve"> </v>
      </c>
      <c r="E277" t="str">
        <f>$D$185</f>
        <v xml:space="preserve"> </v>
      </c>
      <c r="H277" s="4" t="s">
        <v>735</v>
      </c>
      <c r="I277" s="2" t="s">
        <v>237</v>
      </c>
      <c r="J277" s="2" t="s">
        <v>810</v>
      </c>
    </row>
    <row r="278" spans="1:10">
      <c r="A278" s="4">
        <v>3114</v>
      </c>
      <c r="C278">
        <f>$L$16</f>
        <v>9870</v>
      </c>
      <c r="D278" t="str">
        <f>$D$125</f>
        <v xml:space="preserve"> </v>
      </c>
      <c r="E278" t="str">
        <f>$D$203</f>
        <v xml:space="preserve"> </v>
      </c>
      <c r="H278" s="4" t="s">
        <v>467</v>
      </c>
      <c r="I278" s="2" t="s">
        <v>238</v>
      </c>
      <c r="J278" s="2" t="s">
        <v>810</v>
      </c>
    </row>
    <row r="279" spans="1:10">
      <c r="A279" s="4">
        <v>3115</v>
      </c>
      <c r="B279" s="55"/>
      <c r="C279">
        <f>I10</f>
        <v>10000</v>
      </c>
      <c r="D279" t="str">
        <f>$D$146</f>
        <v xml:space="preserve"> </v>
      </c>
      <c r="E279" s="4" t="str">
        <f>$D$224</f>
        <v xml:space="preserve"> </v>
      </c>
      <c r="H279" s="4" t="s">
        <v>736</v>
      </c>
      <c r="I279" s="2" t="s">
        <v>239</v>
      </c>
      <c r="J279" s="2" t="s">
        <v>810</v>
      </c>
    </row>
    <row r="280" spans="1:10">
      <c r="A280" s="4">
        <v>3116</v>
      </c>
      <c r="B280" s="55"/>
      <c r="E280" s="4"/>
      <c r="H280" s="4" t="s">
        <v>736</v>
      </c>
      <c r="I280" s="2" t="s">
        <v>240</v>
      </c>
      <c r="J280" s="2" t="s">
        <v>810</v>
      </c>
    </row>
    <row r="281" spans="1:10">
      <c r="A281" s="4">
        <v>3117</v>
      </c>
      <c r="B281" s="55"/>
      <c r="D281">
        <f>D88</f>
        <v>0</v>
      </c>
      <c r="E281" s="4">
        <f>D165</f>
        <v>0</v>
      </c>
      <c r="H281" s="4" t="s">
        <v>468</v>
      </c>
      <c r="I281" s="2" t="s">
        <v>241</v>
      </c>
      <c r="J281" s="2" t="s">
        <v>810</v>
      </c>
    </row>
    <row r="282" spans="1:10">
      <c r="A282" s="4">
        <v>3118</v>
      </c>
      <c r="D282">
        <f>D106</f>
        <v>0</v>
      </c>
      <c r="E282" s="4">
        <f>D184</f>
        <v>0</v>
      </c>
      <c r="H282" s="4" t="s">
        <v>737</v>
      </c>
      <c r="I282" s="2" t="s">
        <v>242</v>
      </c>
      <c r="J282" s="2" t="s">
        <v>810</v>
      </c>
    </row>
    <row r="283" spans="1:10">
      <c r="A283" s="4">
        <v>3119</v>
      </c>
      <c r="D283">
        <f>D124</f>
        <v>0</v>
      </c>
      <c r="E283" s="4">
        <f>D202</f>
        <v>0</v>
      </c>
      <c r="H283" s="4" t="s">
        <v>737</v>
      </c>
      <c r="I283" s="2" t="s">
        <v>243</v>
      </c>
      <c r="J283" s="2" t="s">
        <v>810</v>
      </c>
    </row>
    <row r="284" spans="1:10">
      <c r="A284" s="4">
        <v>3120</v>
      </c>
      <c r="D284">
        <f>D145</f>
        <v>0</v>
      </c>
      <c r="E284" s="4">
        <f>D223</f>
        <v>0</v>
      </c>
      <c r="H284" s="4" t="s">
        <v>469</v>
      </c>
      <c r="I284" s="2" t="s">
        <v>244</v>
      </c>
      <c r="J284" s="2" t="s">
        <v>810</v>
      </c>
    </row>
    <row r="285" spans="1:10">
      <c r="A285" s="4">
        <v>3121</v>
      </c>
      <c r="H285" s="4" t="s">
        <v>738</v>
      </c>
      <c r="I285" s="2" t="s">
        <v>245</v>
      </c>
      <c r="J285" s="2" t="s">
        <v>810</v>
      </c>
    </row>
    <row r="286" spans="1:10">
      <c r="A286" s="4">
        <v>3122</v>
      </c>
      <c r="H286" s="4" t="s">
        <v>738</v>
      </c>
      <c r="I286" s="2" t="s">
        <v>246</v>
      </c>
      <c r="J286" s="2" t="s">
        <v>810</v>
      </c>
    </row>
    <row r="287" spans="1:10">
      <c r="A287" s="4">
        <v>3123</v>
      </c>
      <c r="H287" s="4" t="s">
        <v>470</v>
      </c>
      <c r="I287" s="2" t="s">
        <v>247</v>
      </c>
      <c r="J287" s="2" t="s">
        <v>810</v>
      </c>
    </row>
    <row r="288" spans="1:10">
      <c r="A288" s="4">
        <v>3124</v>
      </c>
      <c r="H288" s="4" t="s">
        <v>739</v>
      </c>
      <c r="I288" s="2" t="s">
        <v>248</v>
      </c>
      <c r="J288" s="2" t="s">
        <v>810</v>
      </c>
    </row>
    <row r="289" spans="1:10">
      <c r="A289" s="4">
        <v>3125</v>
      </c>
      <c r="H289" s="4" t="s">
        <v>739</v>
      </c>
      <c r="I289" s="2" t="s">
        <v>249</v>
      </c>
      <c r="J289" s="2" t="s">
        <v>810</v>
      </c>
    </row>
    <row r="290" spans="1:10">
      <c r="A290" s="4">
        <v>3126</v>
      </c>
      <c r="H290" s="4" t="s">
        <v>471</v>
      </c>
      <c r="I290" s="2" t="s">
        <v>250</v>
      </c>
      <c r="J290" s="2" t="s">
        <v>810</v>
      </c>
    </row>
    <row r="291" spans="1:10">
      <c r="A291" s="4">
        <v>3127</v>
      </c>
      <c r="H291" s="4" t="s">
        <v>740</v>
      </c>
      <c r="I291" s="2" t="s">
        <v>251</v>
      </c>
      <c r="J291" s="2" t="s">
        <v>810</v>
      </c>
    </row>
    <row r="292" spans="1:10">
      <c r="A292" s="4">
        <v>3128</v>
      </c>
      <c r="C292" s="4"/>
      <c r="E292" s="4"/>
      <c r="H292" s="4" t="s">
        <v>740</v>
      </c>
      <c r="I292" s="2" t="s">
        <v>252</v>
      </c>
      <c r="J292" s="2" t="s">
        <v>810</v>
      </c>
    </row>
    <row r="293" spans="1:10">
      <c r="A293" s="4">
        <v>3129</v>
      </c>
      <c r="C293" s="4"/>
      <c r="E293" s="4"/>
      <c r="H293" s="4" t="s">
        <v>472</v>
      </c>
      <c r="I293" s="2" t="s">
        <v>253</v>
      </c>
      <c r="J293" s="2" t="s">
        <v>810</v>
      </c>
    </row>
    <row r="294" spans="1:10">
      <c r="A294" s="4">
        <v>3130</v>
      </c>
      <c r="C294" s="4"/>
      <c r="E294" s="4"/>
      <c r="H294" s="4" t="s">
        <v>741</v>
      </c>
      <c r="I294" s="2" t="s">
        <v>254</v>
      </c>
      <c r="J294" s="2" t="s">
        <v>810</v>
      </c>
    </row>
    <row r="295" spans="1:10">
      <c r="A295" s="4">
        <v>3131</v>
      </c>
      <c r="H295" s="4" t="s">
        <v>741</v>
      </c>
      <c r="I295" s="2" t="s">
        <v>255</v>
      </c>
      <c r="J295" s="2" t="s">
        <v>810</v>
      </c>
    </row>
    <row r="296" spans="1:10">
      <c r="A296" s="4">
        <v>3132</v>
      </c>
      <c r="E296" s="4"/>
      <c r="H296" s="4" t="s">
        <v>473</v>
      </c>
      <c r="I296" s="2" t="s">
        <v>256</v>
      </c>
      <c r="J296" s="2" t="s">
        <v>810</v>
      </c>
    </row>
    <row r="297" spans="1:10">
      <c r="A297" s="4">
        <v>3133</v>
      </c>
      <c r="E297" s="4"/>
      <c r="H297" s="4" t="s">
        <v>742</v>
      </c>
      <c r="I297" s="2" t="s">
        <v>257</v>
      </c>
      <c r="J297" s="2" t="s">
        <v>810</v>
      </c>
    </row>
    <row r="298" spans="1:10">
      <c r="A298" s="4">
        <v>3134</v>
      </c>
      <c r="E298" s="4"/>
      <c r="H298" s="4" t="s">
        <v>742</v>
      </c>
      <c r="I298" s="2" t="s">
        <v>258</v>
      </c>
      <c r="J298" s="2" t="s">
        <v>810</v>
      </c>
    </row>
    <row r="299" spans="1:10">
      <c r="A299" s="4">
        <v>3135</v>
      </c>
      <c r="H299" s="4" t="s">
        <v>474</v>
      </c>
      <c r="I299" s="2" t="s">
        <v>478</v>
      </c>
      <c r="J299" s="2" t="s">
        <v>810</v>
      </c>
    </row>
    <row r="300" spans="1:10">
      <c r="A300" s="4">
        <v>3136</v>
      </c>
      <c r="H300" s="4" t="s">
        <v>743</v>
      </c>
      <c r="I300" s="2" t="s">
        <v>479</v>
      </c>
      <c r="J300" s="2" t="s">
        <v>810</v>
      </c>
    </row>
    <row r="301" spans="1:10">
      <c r="A301" s="4">
        <v>3137</v>
      </c>
      <c r="H301" s="4" t="s">
        <v>743</v>
      </c>
      <c r="I301" s="2" t="s">
        <v>480</v>
      </c>
      <c r="J301" s="2" t="s">
        <v>810</v>
      </c>
    </row>
    <row r="302" spans="1:10">
      <c r="A302" s="4">
        <v>3138</v>
      </c>
      <c r="H302" s="4" t="s">
        <v>475</v>
      </c>
      <c r="I302" s="2" t="s">
        <v>481</v>
      </c>
      <c r="J302" s="2" t="s">
        <v>810</v>
      </c>
    </row>
    <row r="303" spans="1:10">
      <c r="A303" s="4">
        <v>3139</v>
      </c>
      <c r="H303" s="4" t="s">
        <v>744</v>
      </c>
      <c r="I303" s="2" t="s">
        <v>482</v>
      </c>
      <c r="J303" s="2" t="s">
        <v>810</v>
      </c>
    </row>
    <row r="304" spans="1:10">
      <c r="A304" s="4">
        <v>3140</v>
      </c>
      <c r="H304" s="4" t="s">
        <v>744</v>
      </c>
      <c r="I304" s="2" t="s">
        <v>483</v>
      </c>
      <c r="J304" s="2" t="s">
        <v>810</v>
      </c>
    </row>
    <row r="305" spans="1:10">
      <c r="A305" s="4">
        <v>3141</v>
      </c>
      <c r="H305" s="4" t="s">
        <v>476</v>
      </c>
      <c r="I305" s="2" t="s">
        <v>484</v>
      </c>
      <c r="J305" s="2" t="s">
        <v>810</v>
      </c>
    </row>
    <row r="306" spans="1:10">
      <c r="A306" s="4">
        <v>3142</v>
      </c>
      <c r="H306" s="4" t="s">
        <v>745</v>
      </c>
      <c r="I306" s="2" t="s">
        <v>485</v>
      </c>
      <c r="J306" s="2" t="s">
        <v>810</v>
      </c>
    </row>
    <row r="307" spans="1:10">
      <c r="A307" s="4">
        <v>3143</v>
      </c>
      <c r="H307" s="4" t="s">
        <v>745</v>
      </c>
      <c r="I307" s="2" t="s">
        <v>486</v>
      </c>
      <c r="J307" s="2" t="s">
        <v>810</v>
      </c>
    </row>
    <row r="308" spans="1:10">
      <c r="A308" s="4">
        <v>3144</v>
      </c>
      <c r="H308" s="4" t="s">
        <v>477</v>
      </c>
      <c r="I308" s="2" t="s">
        <v>487</v>
      </c>
      <c r="J308" s="2" t="s">
        <v>810</v>
      </c>
    </row>
    <row r="309" spans="1:10">
      <c r="A309" s="4">
        <v>3145</v>
      </c>
      <c r="H309" s="4" t="s">
        <v>746</v>
      </c>
      <c r="I309" s="2" t="s">
        <v>488</v>
      </c>
      <c r="J309" s="2" t="s">
        <v>810</v>
      </c>
    </row>
    <row r="310" spans="1:10">
      <c r="A310" s="4">
        <v>3146</v>
      </c>
      <c r="H310" s="4" t="s">
        <v>746</v>
      </c>
      <c r="I310" s="2" t="s">
        <v>489</v>
      </c>
      <c r="J310" s="2" t="s">
        <v>810</v>
      </c>
    </row>
    <row r="311" spans="1:10">
      <c r="A311" s="4">
        <v>3147</v>
      </c>
      <c r="I311" s="2"/>
      <c r="J311" s="2"/>
    </row>
    <row r="312" spans="1:10">
      <c r="A312" s="4">
        <v>3148</v>
      </c>
      <c r="H312" t="s">
        <v>747</v>
      </c>
      <c r="I312" s="2" t="s">
        <v>259</v>
      </c>
      <c r="J312" s="2" t="s">
        <v>811</v>
      </c>
    </row>
    <row r="313" spans="1:10">
      <c r="A313" s="4">
        <v>3149</v>
      </c>
      <c r="H313" t="s">
        <v>747</v>
      </c>
      <c r="I313" s="2" t="s">
        <v>260</v>
      </c>
      <c r="J313" s="2" t="s">
        <v>811</v>
      </c>
    </row>
    <row r="314" spans="1:10" ht="18" customHeight="1">
      <c r="A314" s="4">
        <v>3150</v>
      </c>
      <c r="H314" t="s">
        <v>748</v>
      </c>
      <c r="I314" s="2" t="s">
        <v>261</v>
      </c>
      <c r="J314" s="2" t="s">
        <v>811</v>
      </c>
    </row>
    <row r="315" spans="1:10">
      <c r="A315" s="4">
        <v>3151</v>
      </c>
      <c r="H315" t="s">
        <v>748</v>
      </c>
      <c r="I315" s="2" t="s">
        <v>262</v>
      </c>
      <c r="J315" s="2" t="s">
        <v>811</v>
      </c>
    </row>
    <row r="316" spans="1:10">
      <c r="A316" s="4">
        <v>3152</v>
      </c>
      <c r="H316" t="s">
        <v>749</v>
      </c>
      <c r="I316" s="2" t="s">
        <v>263</v>
      </c>
      <c r="J316" s="2" t="s">
        <v>811</v>
      </c>
    </row>
    <row r="317" spans="1:10">
      <c r="A317" s="4">
        <v>3153</v>
      </c>
      <c r="H317" t="s">
        <v>749</v>
      </c>
      <c r="I317" s="2" t="s">
        <v>264</v>
      </c>
      <c r="J317" s="2" t="s">
        <v>811</v>
      </c>
    </row>
    <row r="318" spans="1:10">
      <c r="A318" s="4">
        <v>3154</v>
      </c>
      <c r="H318" t="s">
        <v>750</v>
      </c>
      <c r="I318" s="2" t="s">
        <v>265</v>
      </c>
      <c r="J318" s="2" t="s">
        <v>811</v>
      </c>
    </row>
    <row r="319" spans="1:10">
      <c r="A319" s="4">
        <v>3155</v>
      </c>
      <c r="H319" t="s">
        <v>750</v>
      </c>
      <c r="I319" s="2" t="s">
        <v>266</v>
      </c>
      <c r="J319" s="2" t="s">
        <v>811</v>
      </c>
    </row>
    <row r="320" spans="1:10">
      <c r="A320" s="4">
        <v>3156</v>
      </c>
      <c r="H320" t="s">
        <v>751</v>
      </c>
      <c r="I320" s="2" t="s">
        <v>267</v>
      </c>
      <c r="J320" s="2" t="s">
        <v>811</v>
      </c>
    </row>
    <row r="321" spans="1:10">
      <c r="A321" s="4">
        <v>3157</v>
      </c>
      <c r="H321" t="s">
        <v>751</v>
      </c>
      <c r="I321" s="2" t="s">
        <v>268</v>
      </c>
      <c r="J321" s="2" t="s">
        <v>811</v>
      </c>
    </row>
    <row r="322" spans="1:10">
      <c r="A322" s="4">
        <v>3158</v>
      </c>
      <c r="H322" t="s">
        <v>752</v>
      </c>
      <c r="I322" s="2" t="s">
        <v>269</v>
      </c>
      <c r="J322" s="2" t="s">
        <v>811</v>
      </c>
    </row>
    <row r="323" spans="1:10">
      <c r="A323" s="4">
        <v>3159</v>
      </c>
      <c r="H323" t="s">
        <v>752</v>
      </c>
      <c r="I323" s="2" t="s">
        <v>270</v>
      </c>
      <c r="J323" s="2" t="s">
        <v>811</v>
      </c>
    </row>
    <row r="324" spans="1:10">
      <c r="A324" s="4">
        <v>3160</v>
      </c>
      <c r="H324" t="s">
        <v>753</v>
      </c>
      <c r="I324" s="2" t="s">
        <v>271</v>
      </c>
      <c r="J324" s="2" t="s">
        <v>812</v>
      </c>
    </row>
    <row r="325" spans="1:10">
      <c r="A325" s="4">
        <v>3161</v>
      </c>
      <c r="H325" t="s">
        <v>753</v>
      </c>
      <c r="I325" s="2" t="s">
        <v>272</v>
      </c>
      <c r="J325" s="2" t="s">
        <v>812</v>
      </c>
    </row>
    <row r="326" spans="1:10">
      <c r="A326" s="4">
        <v>3162</v>
      </c>
      <c r="H326" t="s">
        <v>754</v>
      </c>
      <c r="I326" s="2" t="s">
        <v>273</v>
      </c>
      <c r="J326" s="2" t="s">
        <v>812</v>
      </c>
    </row>
    <row r="327" spans="1:10">
      <c r="A327" s="4">
        <v>3163</v>
      </c>
      <c r="H327" t="s">
        <v>754</v>
      </c>
      <c r="I327" s="2" t="s">
        <v>274</v>
      </c>
      <c r="J327" s="2" t="s">
        <v>812</v>
      </c>
    </row>
    <row r="328" spans="1:10">
      <c r="A328" s="4">
        <v>3164</v>
      </c>
      <c r="H328" t="s">
        <v>755</v>
      </c>
      <c r="I328" s="2" t="s">
        <v>275</v>
      </c>
      <c r="J328" s="2" t="s">
        <v>812</v>
      </c>
    </row>
    <row r="329" spans="1:10">
      <c r="A329" s="4">
        <v>3165</v>
      </c>
      <c r="H329" t="s">
        <v>755</v>
      </c>
      <c r="I329" s="2" t="s">
        <v>276</v>
      </c>
      <c r="J329" s="2" t="s">
        <v>812</v>
      </c>
    </row>
    <row r="330" spans="1:10" ht="370.5" customHeight="1">
      <c r="A330" s="4">
        <v>3166</v>
      </c>
      <c r="C330" s="56" t="s">
        <v>490</v>
      </c>
      <c r="H330" t="s">
        <v>756</v>
      </c>
      <c r="I330" s="2" t="s">
        <v>277</v>
      </c>
      <c r="J330" s="2" t="s">
        <v>812</v>
      </c>
    </row>
    <row r="331" spans="1:10">
      <c r="A331" s="4">
        <v>3167</v>
      </c>
      <c r="H331" t="s">
        <v>756</v>
      </c>
      <c r="I331" s="2" t="s">
        <v>278</v>
      </c>
      <c r="J331" s="2" t="s">
        <v>812</v>
      </c>
    </row>
    <row r="332" spans="1:10">
      <c r="A332" s="4">
        <v>3168</v>
      </c>
      <c r="H332" t="s">
        <v>757</v>
      </c>
      <c r="I332" s="2" t="s">
        <v>279</v>
      </c>
      <c r="J332" s="2" t="s">
        <v>812</v>
      </c>
    </row>
    <row r="333" spans="1:10">
      <c r="A333" s="4">
        <v>3169</v>
      </c>
      <c r="H333" t="s">
        <v>757</v>
      </c>
      <c r="I333" s="2" t="s">
        <v>280</v>
      </c>
      <c r="J333" s="2" t="s">
        <v>812</v>
      </c>
    </row>
    <row r="334" spans="1:10">
      <c r="A334" s="4">
        <v>3170</v>
      </c>
      <c r="H334" t="s">
        <v>758</v>
      </c>
      <c r="I334" s="2" t="s">
        <v>281</v>
      </c>
      <c r="J334" s="2" t="s">
        <v>812</v>
      </c>
    </row>
    <row r="335" spans="1:10">
      <c r="A335" s="4">
        <v>3171</v>
      </c>
      <c r="H335" t="s">
        <v>758</v>
      </c>
      <c r="I335" s="2" t="s">
        <v>282</v>
      </c>
      <c r="J335" s="2" t="s">
        <v>812</v>
      </c>
    </row>
    <row r="336" spans="1:10">
      <c r="A336" s="4">
        <v>3172</v>
      </c>
      <c r="I336" s="2"/>
      <c r="J336" s="2"/>
    </row>
    <row r="337" spans="1:10">
      <c r="A337" s="4">
        <v>3173</v>
      </c>
      <c r="C337" t="str">
        <f>IF('Mode CR'!C22=0,"Eka",IF('Mode CR'!C22=1,"Kaks",IF('Mode CR'!C22=2,"Kolm")))</f>
        <v>Eka</v>
      </c>
      <c r="H337" t="s">
        <v>759</v>
      </c>
      <c r="I337" s="2" t="s">
        <v>283</v>
      </c>
      <c r="J337" s="2" t="s">
        <v>813</v>
      </c>
    </row>
    <row r="338" spans="1:10">
      <c r="A338" s="4">
        <v>3174</v>
      </c>
      <c r="H338" t="s">
        <v>759</v>
      </c>
      <c r="I338" s="2" t="s">
        <v>284</v>
      </c>
      <c r="J338" s="2" t="s">
        <v>813</v>
      </c>
    </row>
    <row r="339" spans="1:10">
      <c r="A339" s="4">
        <v>3175</v>
      </c>
      <c r="H339" t="s">
        <v>760</v>
      </c>
      <c r="I339" s="2" t="s">
        <v>285</v>
      </c>
      <c r="J339" s="2" t="s">
        <v>813</v>
      </c>
    </row>
    <row r="340" spans="1:10">
      <c r="A340" s="4">
        <v>3176</v>
      </c>
      <c r="H340" t="s">
        <v>760</v>
      </c>
      <c r="I340" s="2" t="s">
        <v>286</v>
      </c>
      <c r="J340" s="2" t="s">
        <v>813</v>
      </c>
    </row>
    <row r="341" spans="1:10">
      <c r="A341" s="4">
        <v>3177</v>
      </c>
      <c r="H341" t="s">
        <v>761</v>
      </c>
      <c r="I341" s="2" t="s">
        <v>287</v>
      </c>
      <c r="J341" s="2" t="s">
        <v>813</v>
      </c>
    </row>
    <row r="342" spans="1:10">
      <c r="A342" s="4">
        <v>3178</v>
      </c>
      <c r="H342" t="s">
        <v>761</v>
      </c>
      <c r="I342" s="2" t="s">
        <v>288</v>
      </c>
      <c r="J342" s="2" t="s">
        <v>813</v>
      </c>
    </row>
    <row r="343" spans="1:10">
      <c r="A343" s="4">
        <v>3179</v>
      </c>
      <c r="H343" t="s">
        <v>762</v>
      </c>
      <c r="I343" s="2" t="s">
        <v>289</v>
      </c>
      <c r="J343" s="2" t="s">
        <v>813</v>
      </c>
    </row>
    <row r="344" spans="1:10">
      <c r="A344" s="4">
        <v>3180</v>
      </c>
      <c r="H344" t="s">
        <v>762</v>
      </c>
      <c r="I344" s="2" t="s">
        <v>290</v>
      </c>
      <c r="J344" s="2" t="s">
        <v>813</v>
      </c>
    </row>
    <row r="345" spans="1:10">
      <c r="A345" s="4">
        <v>3181</v>
      </c>
      <c r="H345" t="s">
        <v>763</v>
      </c>
      <c r="I345" s="2" t="s">
        <v>291</v>
      </c>
      <c r="J345" s="2" t="s">
        <v>813</v>
      </c>
    </row>
    <row r="346" spans="1:10">
      <c r="A346" s="4">
        <v>3182</v>
      </c>
      <c r="H346" t="s">
        <v>763</v>
      </c>
      <c r="I346" s="2" t="s">
        <v>292</v>
      </c>
      <c r="J346" s="2" t="s">
        <v>813</v>
      </c>
    </row>
    <row r="347" spans="1:10">
      <c r="A347" s="4">
        <v>3183</v>
      </c>
      <c r="H347" t="s">
        <v>764</v>
      </c>
      <c r="I347" s="2" t="s">
        <v>293</v>
      </c>
      <c r="J347" s="2" t="s">
        <v>813</v>
      </c>
    </row>
    <row r="348" spans="1:10">
      <c r="A348" s="4">
        <v>3184</v>
      </c>
      <c r="H348" t="s">
        <v>764</v>
      </c>
      <c r="I348" s="2" t="s">
        <v>294</v>
      </c>
      <c r="J348" s="2" t="s">
        <v>813</v>
      </c>
    </row>
    <row r="349" spans="1:10">
      <c r="A349" s="4">
        <v>3185</v>
      </c>
      <c r="H349" t="s">
        <v>765</v>
      </c>
      <c r="I349" s="2" t="s">
        <v>295</v>
      </c>
      <c r="J349" s="2" t="s">
        <v>814</v>
      </c>
    </row>
    <row r="350" spans="1:10">
      <c r="A350" s="4">
        <v>3186</v>
      </c>
      <c r="H350" t="s">
        <v>765</v>
      </c>
      <c r="I350" s="2" t="s">
        <v>296</v>
      </c>
      <c r="J350" s="2" t="s">
        <v>814</v>
      </c>
    </row>
    <row r="351" spans="1:10">
      <c r="A351" s="4">
        <v>3187</v>
      </c>
      <c r="H351" t="s">
        <v>766</v>
      </c>
      <c r="I351" s="2" t="s">
        <v>297</v>
      </c>
      <c r="J351" s="2" t="s">
        <v>814</v>
      </c>
    </row>
    <row r="352" spans="1:10">
      <c r="A352" s="4">
        <v>3188</v>
      </c>
      <c r="H352" t="s">
        <v>766</v>
      </c>
      <c r="I352" s="2" t="s">
        <v>298</v>
      </c>
      <c r="J352" s="2" t="s">
        <v>814</v>
      </c>
    </row>
    <row r="353" spans="1:10">
      <c r="A353" s="4">
        <v>3189</v>
      </c>
      <c r="H353" t="s">
        <v>767</v>
      </c>
      <c r="I353" s="2" t="s">
        <v>299</v>
      </c>
      <c r="J353" s="2" t="s">
        <v>814</v>
      </c>
    </row>
    <row r="354" spans="1:10">
      <c r="A354" s="4">
        <v>3190</v>
      </c>
      <c r="H354" t="s">
        <v>767</v>
      </c>
      <c r="I354" s="2" t="s">
        <v>300</v>
      </c>
      <c r="J354" s="2" t="s">
        <v>814</v>
      </c>
    </row>
    <row r="355" spans="1:10">
      <c r="A355" s="4">
        <v>3191</v>
      </c>
      <c r="H355" t="s">
        <v>768</v>
      </c>
      <c r="I355" s="2" t="s">
        <v>301</v>
      </c>
      <c r="J355" s="2" t="s">
        <v>814</v>
      </c>
    </row>
    <row r="356" spans="1:10">
      <c r="A356" s="4">
        <v>3192</v>
      </c>
      <c r="H356" t="s">
        <v>768</v>
      </c>
      <c r="I356" s="2" t="s">
        <v>302</v>
      </c>
      <c r="J356" s="2" t="s">
        <v>814</v>
      </c>
    </row>
    <row r="357" spans="1:10">
      <c r="A357" s="4">
        <v>3193</v>
      </c>
      <c r="H357" t="s">
        <v>769</v>
      </c>
      <c r="I357" s="2" t="s">
        <v>303</v>
      </c>
      <c r="J357" s="2" t="s">
        <v>814</v>
      </c>
    </row>
    <row r="358" spans="1:10">
      <c r="A358" s="4">
        <v>3194</v>
      </c>
      <c r="H358" t="s">
        <v>769</v>
      </c>
      <c r="I358" s="2" t="s">
        <v>304</v>
      </c>
      <c r="J358" s="2" t="s">
        <v>814</v>
      </c>
    </row>
    <row r="359" spans="1:10">
      <c r="A359" s="4">
        <v>3195</v>
      </c>
      <c r="H359" t="s">
        <v>770</v>
      </c>
      <c r="I359" s="2" t="s">
        <v>305</v>
      </c>
      <c r="J359" s="2" t="s">
        <v>814</v>
      </c>
    </row>
    <row r="360" spans="1:10">
      <c r="A360" s="4">
        <v>3196</v>
      </c>
      <c r="H360" t="s">
        <v>770</v>
      </c>
      <c r="I360" s="2" t="s">
        <v>306</v>
      </c>
      <c r="J360" s="2" t="s">
        <v>814</v>
      </c>
    </row>
    <row r="361" spans="1:10">
      <c r="A361" s="4">
        <v>3197</v>
      </c>
      <c r="J361" s="4"/>
    </row>
    <row r="362" spans="1:10">
      <c r="A362" s="4">
        <v>3198</v>
      </c>
      <c r="J362" s="4"/>
    </row>
    <row r="363" spans="1:10">
      <c r="A363" s="4">
        <v>3199</v>
      </c>
      <c r="J363" s="4"/>
    </row>
    <row r="364" spans="1:10">
      <c r="A364" s="4">
        <v>3200</v>
      </c>
      <c r="J364" s="4"/>
    </row>
    <row r="365" spans="1:10">
      <c r="A365" s="4">
        <v>3201</v>
      </c>
      <c r="J365" s="4"/>
    </row>
    <row r="366" spans="1:10">
      <c r="A366" s="4">
        <v>3202</v>
      </c>
      <c r="J366" s="4"/>
    </row>
    <row r="367" spans="1:10">
      <c r="A367" s="4">
        <v>3203</v>
      </c>
      <c r="J367" s="4"/>
    </row>
    <row r="368" spans="1:10">
      <c r="A368" s="4">
        <v>3204</v>
      </c>
      <c r="J368" s="4"/>
    </row>
    <row r="369" spans="1:10">
      <c r="A369" s="4">
        <v>3205</v>
      </c>
      <c r="J369" s="4"/>
    </row>
    <row r="370" spans="1:10">
      <c r="A370" s="4">
        <v>3206</v>
      </c>
      <c r="J370" s="4"/>
    </row>
    <row r="371" spans="1:10">
      <c r="A371" s="4">
        <v>3207</v>
      </c>
      <c r="J371" s="4"/>
    </row>
    <row r="372" spans="1:10">
      <c r="A372" s="4">
        <v>3208</v>
      </c>
      <c r="J372" s="4"/>
    </row>
    <row r="373" spans="1:10">
      <c r="A373" s="4">
        <v>3209</v>
      </c>
      <c r="J373" s="4"/>
    </row>
    <row r="374" spans="1:10">
      <c r="A374" s="4">
        <v>3210</v>
      </c>
      <c r="J374" s="4"/>
    </row>
    <row r="375" spans="1:10">
      <c r="A375" s="4">
        <v>3211</v>
      </c>
      <c r="J375" s="4"/>
    </row>
    <row r="376" spans="1:10">
      <c r="A376" s="4">
        <v>3212</v>
      </c>
      <c r="J376" s="4"/>
    </row>
    <row r="377" spans="1:10">
      <c r="A377" s="4">
        <v>3213</v>
      </c>
      <c r="J377" s="4"/>
    </row>
    <row r="378" spans="1:10">
      <c r="A378" s="4">
        <v>3214</v>
      </c>
      <c r="J378" s="4"/>
    </row>
    <row r="379" spans="1:10">
      <c r="A379" s="4">
        <v>3215</v>
      </c>
      <c r="J379" s="4"/>
    </row>
    <row r="380" spans="1:10">
      <c r="A380" s="4">
        <v>3216</v>
      </c>
      <c r="J380" s="4"/>
    </row>
    <row r="381" spans="1:10">
      <c r="A381" s="4">
        <v>3217</v>
      </c>
      <c r="J381" s="4"/>
    </row>
    <row r="382" spans="1:10">
      <c r="A382" s="4">
        <v>3218</v>
      </c>
      <c r="J382" s="4"/>
    </row>
    <row r="383" spans="1:10">
      <c r="A383" s="4">
        <v>3219</v>
      </c>
      <c r="J383" s="4"/>
    </row>
    <row r="384" spans="1:10">
      <c r="A384" s="4">
        <v>3220</v>
      </c>
      <c r="J384" s="4"/>
    </row>
    <row r="385" spans="1:10">
      <c r="A385" s="4">
        <v>3221</v>
      </c>
      <c r="J385" s="4"/>
    </row>
    <row r="386" spans="1:10">
      <c r="A386" s="4">
        <v>3222</v>
      </c>
      <c r="J386" s="4"/>
    </row>
    <row r="387" spans="1:10">
      <c r="A387" s="4">
        <v>3223</v>
      </c>
      <c r="J387" s="4"/>
    </row>
    <row r="388" spans="1:10">
      <c r="A388" s="4">
        <v>3224</v>
      </c>
      <c r="J388" s="4"/>
    </row>
    <row r="389" spans="1:10">
      <c r="A389" s="4">
        <v>3225</v>
      </c>
      <c r="J389" s="4"/>
    </row>
    <row r="390" spans="1:10">
      <c r="A390" s="4">
        <v>3226</v>
      </c>
      <c r="J390" s="4"/>
    </row>
    <row r="391" spans="1:10">
      <c r="A391" s="4">
        <v>3227</v>
      </c>
      <c r="J391" s="4"/>
    </row>
    <row r="392" spans="1:10">
      <c r="A392" s="4">
        <v>3228</v>
      </c>
      <c r="J392" s="4"/>
    </row>
    <row r="393" spans="1:10">
      <c r="A393" s="4">
        <v>3229</v>
      </c>
      <c r="J393" s="4"/>
    </row>
    <row r="394" spans="1:10">
      <c r="A394" s="4">
        <v>3230</v>
      </c>
      <c r="J394" s="4"/>
    </row>
    <row r="395" spans="1:10">
      <c r="A395" s="4">
        <v>3231</v>
      </c>
      <c r="J395" s="4"/>
    </row>
    <row r="396" spans="1:10">
      <c r="A396" s="4">
        <v>3232</v>
      </c>
      <c r="J396" s="4"/>
    </row>
    <row r="397" spans="1:10">
      <c r="A397" s="4">
        <v>3233</v>
      </c>
      <c r="J397" s="4"/>
    </row>
    <row r="398" spans="1:10">
      <c r="A398" s="4">
        <v>3234</v>
      </c>
      <c r="J398" s="4"/>
    </row>
    <row r="399" spans="1:10">
      <c r="A399" s="4">
        <v>3235</v>
      </c>
      <c r="J399" s="4"/>
    </row>
    <row r="400" spans="1:10">
      <c r="A400" s="4">
        <v>3236</v>
      </c>
      <c r="J400" s="4"/>
    </row>
    <row r="401" spans="1:10">
      <c r="A401" s="4">
        <v>3237</v>
      </c>
      <c r="J401" s="4"/>
    </row>
    <row r="402" spans="1:10">
      <c r="A402" s="4">
        <v>3238</v>
      </c>
      <c r="J402" s="4"/>
    </row>
    <row r="403" spans="1:10">
      <c r="A403" s="4">
        <v>3239</v>
      </c>
      <c r="J403" s="4"/>
    </row>
    <row r="404" spans="1:10">
      <c r="A404" s="4">
        <v>3240</v>
      </c>
      <c r="J404" s="4"/>
    </row>
    <row r="405" spans="1:10">
      <c r="A405" s="4">
        <v>3241</v>
      </c>
      <c r="J405" s="4"/>
    </row>
    <row r="406" spans="1:10">
      <c r="A406" s="4">
        <v>3242</v>
      </c>
      <c r="J406" s="4"/>
    </row>
    <row r="407" spans="1:10">
      <c r="A407" s="4">
        <v>3243</v>
      </c>
      <c r="J407" s="4"/>
    </row>
    <row r="408" spans="1:10">
      <c r="A408" s="4">
        <v>3244</v>
      </c>
      <c r="J408" s="4"/>
    </row>
    <row r="409" spans="1:10">
      <c r="A409" s="4">
        <v>3245</v>
      </c>
      <c r="J409" s="4"/>
    </row>
    <row r="410" spans="1:10">
      <c r="A410" s="4">
        <v>3246</v>
      </c>
      <c r="J410" s="4"/>
    </row>
    <row r="411" spans="1:10">
      <c r="A411" s="4">
        <v>3247</v>
      </c>
      <c r="J411" s="4"/>
    </row>
    <row r="412" spans="1:10">
      <c r="A412" s="4">
        <v>3248</v>
      </c>
      <c r="J412" s="4"/>
    </row>
    <row r="413" spans="1:10">
      <c r="A413" s="4">
        <v>3249</v>
      </c>
      <c r="J413" s="4"/>
    </row>
    <row r="414" spans="1:10">
      <c r="A414" s="4">
        <v>3250</v>
      </c>
      <c r="J414" s="4"/>
    </row>
    <row r="415" spans="1:10">
      <c r="A415" s="4">
        <v>3251</v>
      </c>
      <c r="J415" s="4"/>
    </row>
    <row r="416" spans="1:10">
      <c r="A416" s="4">
        <v>3252</v>
      </c>
      <c r="J416" s="4"/>
    </row>
    <row r="417" spans="1:10">
      <c r="A417" s="4">
        <v>3253</v>
      </c>
      <c r="J417" s="4"/>
    </row>
    <row r="418" spans="1:10">
      <c r="A418" s="4">
        <v>3254</v>
      </c>
      <c r="J418" s="4"/>
    </row>
    <row r="419" spans="1:10">
      <c r="A419" s="4">
        <v>3255</v>
      </c>
      <c r="J419" s="4"/>
    </row>
    <row r="420" spans="1:10">
      <c r="A420" s="4">
        <v>3256</v>
      </c>
      <c r="J420" s="4"/>
    </row>
    <row r="421" spans="1:10">
      <c r="A421" s="4">
        <v>3257</v>
      </c>
      <c r="J421" s="4"/>
    </row>
    <row r="422" spans="1:10">
      <c r="A422" s="4">
        <v>3258</v>
      </c>
      <c r="J422" s="4"/>
    </row>
    <row r="423" spans="1:10">
      <c r="A423" s="4">
        <v>3259</v>
      </c>
      <c r="J423" s="4"/>
    </row>
    <row r="424" spans="1:10">
      <c r="A424" s="4">
        <v>3260</v>
      </c>
      <c r="J424" s="4"/>
    </row>
    <row r="425" spans="1:10">
      <c r="A425" s="4">
        <v>3261</v>
      </c>
      <c r="J425" s="4"/>
    </row>
    <row r="426" spans="1:10">
      <c r="A426" s="4">
        <v>3262</v>
      </c>
      <c r="J426" s="4"/>
    </row>
    <row r="427" spans="1:10">
      <c r="A427" s="4">
        <v>3263</v>
      </c>
      <c r="J427" s="4"/>
    </row>
    <row r="428" spans="1:10">
      <c r="A428" s="4">
        <v>3264</v>
      </c>
      <c r="J428" s="4"/>
    </row>
    <row r="429" spans="1:10">
      <c r="A429" s="4">
        <v>3265</v>
      </c>
      <c r="J429" s="4"/>
    </row>
    <row r="430" spans="1:10">
      <c r="A430" s="4">
        <v>3266</v>
      </c>
      <c r="J430" s="4"/>
    </row>
    <row r="431" spans="1:10">
      <c r="A431" s="4">
        <v>3267</v>
      </c>
      <c r="J431" s="4"/>
    </row>
    <row r="432" spans="1:10">
      <c r="A432" s="4">
        <v>3268</v>
      </c>
      <c r="J432" s="4"/>
    </row>
    <row r="433" spans="1:10">
      <c r="A433" s="4">
        <v>3269</v>
      </c>
      <c r="J433" s="4"/>
    </row>
    <row r="434" spans="1:10">
      <c r="A434" s="4">
        <v>3270</v>
      </c>
      <c r="J434" s="4"/>
    </row>
    <row r="435" spans="1:10">
      <c r="A435" s="4">
        <v>3271</v>
      </c>
      <c r="J435" s="4"/>
    </row>
    <row r="436" spans="1:10">
      <c r="A436" s="4">
        <v>3272</v>
      </c>
      <c r="J436" s="4"/>
    </row>
    <row r="437" spans="1:10">
      <c r="A437" s="4">
        <v>3273</v>
      </c>
      <c r="J437" s="4"/>
    </row>
    <row r="438" spans="1:10">
      <c r="A438" s="4">
        <v>3274</v>
      </c>
      <c r="J438" s="4"/>
    </row>
    <row r="439" spans="1:10">
      <c r="A439" s="4">
        <v>3275</v>
      </c>
      <c r="J439" s="4"/>
    </row>
    <row r="440" spans="1:10">
      <c r="A440" s="4">
        <v>3276</v>
      </c>
      <c r="J440" s="4"/>
    </row>
    <row r="441" spans="1:10">
      <c r="A441" s="4">
        <v>3277</v>
      </c>
      <c r="J441" s="4"/>
    </row>
    <row r="442" spans="1:10">
      <c r="A442" s="4">
        <v>3278</v>
      </c>
      <c r="J442" s="4"/>
    </row>
    <row r="443" spans="1:10">
      <c r="A443" s="4">
        <v>3279</v>
      </c>
      <c r="J443" s="4"/>
    </row>
    <row r="444" spans="1:10">
      <c r="A444" s="4">
        <v>3280</v>
      </c>
      <c r="J444" s="4"/>
    </row>
    <row r="445" spans="1:10">
      <c r="A445" s="4">
        <v>3281</v>
      </c>
      <c r="J445" s="4"/>
    </row>
    <row r="446" spans="1:10">
      <c r="A446" s="4">
        <v>3282</v>
      </c>
      <c r="J446" s="4"/>
    </row>
    <row r="447" spans="1:10">
      <c r="A447" s="4">
        <v>3283</v>
      </c>
      <c r="J447" s="4"/>
    </row>
    <row r="448" spans="1:10">
      <c r="A448" s="4">
        <v>3284</v>
      </c>
      <c r="J448" s="4"/>
    </row>
    <row r="449" spans="1:10">
      <c r="A449" s="4">
        <v>3285</v>
      </c>
      <c r="J449" s="4"/>
    </row>
    <row r="450" spans="1:10">
      <c r="A450" s="4">
        <v>3286</v>
      </c>
      <c r="J450" s="4"/>
    </row>
    <row r="451" spans="1:10">
      <c r="A451" s="4">
        <v>3287</v>
      </c>
      <c r="J451" s="4"/>
    </row>
    <row r="452" spans="1:10">
      <c r="A452" s="4">
        <v>3288</v>
      </c>
      <c r="J452" s="4"/>
    </row>
    <row r="453" spans="1:10">
      <c r="A453" s="4">
        <v>3289</v>
      </c>
      <c r="J453" s="4"/>
    </row>
    <row r="454" spans="1:10">
      <c r="A454" s="4">
        <v>3290</v>
      </c>
      <c r="J454" s="4"/>
    </row>
    <row r="455" spans="1:10">
      <c r="A455" s="4">
        <v>3291</v>
      </c>
      <c r="J455" s="4"/>
    </row>
    <row r="456" spans="1:10">
      <c r="A456" s="4">
        <v>3292</v>
      </c>
      <c r="J456" s="4"/>
    </row>
    <row r="457" spans="1:10">
      <c r="A457" s="4">
        <v>3293</v>
      </c>
      <c r="J457" s="4"/>
    </row>
    <row r="458" spans="1:10">
      <c r="A458" s="4">
        <v>3294</v>
      </c>
      <c r="J458" s="4"/>
    </row>
    <row r="459" spans="1:10">
      <c r="A459" s="4">
        <v>3295</v>
      </c>
      <c r="J459" s="4"/>
    </row>
    <row r="460" spans="1:10">
      <c r="A460" s="4">
        <v>3296</v>
      </c>
      <c r="J460" s="4"/>
    </row>
    <row r="461" spans="1:10">
      <c r="A461" s="4">
        <v>3297</v>
      </c>
      <c r="J461" s="4"/>
    </row>
    <row r="462" spans="1:10">
      <c r="A462" s="4">
        <v>3298</v>
      </c>
      <c r="J462" s="4"/>
    </row>
    <row r="463" spans="1:10">
      <c r="A463" s="4">
        <v>3299</v>
      </c>
      <c r="J463" s="4"/>
    </row>
    <row r="464" spans="1:10">
      <c r="A464" s="4">
        <v>3300</v>
      </c>
      <c r="J464" s="4"/>
    </row>
    <row r="465" spans="1:10">
      <c r="A465" s="4">
        <v>3301</v>
      </c>
      <c r="J465" s="4"/>
    </row>
    <row r="466" spans="1:10">
      <c r="A466" s="4">
        <v>3302</v>
      </c>
      <c r="J466" s="4"/>
    </row>
    <row r="467" spans="1:10">
      <c r="A467" s="4">
        <v>3303</v>
      </c>
      <c r="J467" s="4"/>
    </row>
    <row r="468" spans="1:10">
      <c r="A468" s="4">
        <v>3304</v>
      </c>
      <c r="J468" s="4"/>
    </row>
    <row r="469" spans="1:10">
      <c r="A469" s="4">
        <v>3305</v>
      </c>
      <c r="J469" s="4"/>
    </row>
    <row r="470" spans="1:10">
      <c r="A470" s="4">
        <v>3306</v>
      </c>
      <c r="J470" s="4"/>
    </row>
    <row r="471" spans="1:10">
      <c r="A471" s="4">
        <v>3307</v>
      </c>
      <c r="J471" s="4"/>
    </row>
    <row r="472" spans="1:10">
      <c r="A472" s="4">
        <v>3308</v>
      </c>
      <c r="J472" s="4"/>
    </row>
    <row r="473" spans="1:10">
      <c r="A473" s="4">
        <v>3309</v>
      </c>
      <c r="J473" s="4"/>
    </row>
    <row r="474" spans="1:10">
      <c r="A474" s="4">
        <v>3310</v>
      </c>
      <c r="J474" s="4"/>
    </row>
    <row r="475" spans="1:10">
      <c r="A475" s="4">
        <v>3311</v>
      </c>
      <c r="J475" s="4"/>
    </row>
    <row r="476" spans="1:10">
      <c r="A476" s="4">
        <v>3312</v>
      </c>
      <c r="J476" s="4"/>
    </row>
    <row r="477" spans="1:10">
      <c r="A477" s="4">
        <v>3313</v>
      </c>
      <c r="J477" s="4"/>
    </row>
    <row r="478" spans="1:10">
      <c r="A478" s="4">
        <v>3314</v>
      </c>
      <c r="J478" s="4"/>
    </row>
    <row r="479" spans="1:10">
      <c r="A479" s="4">
        <v>3315</v>
      </c>
      <c r="J479" s="4"/>
    </row>
    <row r="480" spans="1:10">
      <c r="A480" s="4">
        <v>3316</v>
      </c>
      <c r="J480" s="4"/>
    </row>
    <row r="481" spans="1:10">
      <c r="A481" s="4">
        <v>3317</v>
      </c>
      <c r="J481" s="4"/>
    </row>
    <row r="482" spans="1:10">
      <c r="A482" s="4">
        <v>3318</v>
      </c>
      <c r="J482" s="4"/>
    </row>
    <row r="483" spans="1:10">
      <c r="A483" s="4">
        <v>3319</v>
      </c>
      <c r="J483" s="4"/>
    </row>
    <row r="484" spans="1:10">
      <c r="A484" s="4">
        <v>3320</v>
      </c>
      <c r="J484" s="4"/>
    </row>
    <row r="485" spans="1:10">
      <c r="A485" s="4">
        <v>3321</v>
      </c>
      <c r="J485" s="4"/>
    </row>
    <row r="486" spans="1:10">
      <c r="A486" s="4">
        <v>3322</v>
      </c>
      <c r="J486" s="4"/>
    </row>
    <row r="487" spans="1:10">
      <c r="A487" s="4">
        <v>3323</v>
      </c>
      <c r="J487" s="4"/>
    </row>
    <row r="488" spans="1:10">
      <c r="A488" s="4">
        <v>3324</v>
      </c>
      <c r="J488" s="4"/>
    </row>
    <row r="489" spans="1:10">
      <c r="A489" s="4">
        <v>3325</v>
      </c>
      <c r="J489" s="4"/>
    </row>
    <row r="490" spans="1:10">
      <c r="A490" s="4">
        <v>3326</v>
      </c>
      <c r="J490" s="4"/>
    </row>
    <row r="491" spans="1:10">
      <c r="A491" s="4">
        <v>3327</v>
      </c>
      <c r="J491" s="4"/>
    </row>
    <row r="492" spans="1:10">
      <c r="A492" s="4">
        <v>3328</v>
      </c>
      <c r="J492" s="4"/>
    </row>
    <row r="493" spans="1:10">
      <c r="A493" s="4">
        <v>3329</v>
      </c>
      <c r="J493" s="4"/>
    </row>
    <row r="494" spans="1:10">
      <c r="A494" s="4">
        <v>3330</v>
      </c>
      <c r="J494" s="4"/>
    </row>
    <row r="495" spans="1:10">
      <c r="A495" s="4">
        <v>3331</v>
      </c>
      <c r="J495" s="4"/>
    </row>
    <row r="496" spans="1:10">
      <c r="A496" s="4">
        <v>3332</v>
      </c>
      <c r="J496" s="4"/>
    </row>
    <row r="497" spans="1:10">
      <c r="A497" s="4">
        <v>3333</v>
      </c>
      <c r="J497" s="4"/>
    </row>
    <row r="498" spans="1:10">
      <c r="A498" s="4">
        <v>3334</v>
      </c>
      <c r="J498" s="4"/>
    </row>
    <row r="499" spans="1:10">
      <c r="A499" s="4">
        <v>3335</v>
      </c>
      <c r="J499" s="4"/>
    </row>
    <row r="500" spans="1:10">
      <c r="A500" s="4">
        <v>3336</v>
      </c>
      <c r="J500" s="4"/>
    </row>
    <row r="501" spans="1:10">
      <c r="A501" s="4">
        <v>3337</v>
      </c>
      <c r="J501" s="4"/>
    </row>
    <row r="502" spans="1:10">
      <c r="A502" s="4">
        <v>3338</v>
      </c>
      <c r="J502" s="4"/>
    </row>
    <row r="503" spans="1:10">
      <c r="A503" s="4">
        <v>3339</v>
      </c>
      <c r="J503" s="4"/>
    </row>
    <row r="504" spans="1:10">
      <c r="A504" s="4">
        <v>3340</v>
      </c>
      <c r="J504" s="4"/>
    </row>
    <row r="505" spans="1:10">
      <c r="A505" s="4">
        <v>3341</v>
      </c>
      <c r="J505" s="4"/>
    </row>
    <row r="506" spans="1:10">
      <c r="A506" s="4">
        <v>3342</v>
      </c>
      <c r="J506" s="4"/>
    </row>
    <row r="507" spans="1:10">
      <c r="A507" s="4">
        <v>3343</v>
      </c>
      <c r="J507" s="4"/>
    </row>
    <row r="508" spans="1:10">
      <c r="A508" s="4">
        <v>3344</v>
      </c>
      <c r="J508" s="4"/>
    </row>
    <row r="509" spans="1:10">
      <c r="A509" s="4">
        <v>3345</v>
      </c>
      <c r="J509" s="4"/>
    </row>
    <row r="510" spans="1:10">
      <c r="A510" s="4">
        <v>3346</v>
      </c>
      <c r="J510" s="4"/>
    </row>
    <row r="511" spans="1:10">
      <c r="A511" s="4">
        <v>3347</v>
      </c>
      <c r="J511" s="4"/>
    </row>
    <row r="512" spans="1:10">
      <c r="A512" s="4">
        <v>3348</v>
      </c>
      <c r="J512" s="4"/>
    </row>
    <row r="513" spans="1:10">
      <c r="A513" s="4">
        <v>3349</v>
      </c>
      <c r="J513" s="4"/>
    </row>
    <row r="514" spans="1:10">
      <c r="A514" s="4">
        <v>3350</v>
      </c>
      <c r="J514" s="4"/>
    </row>
    <row r="515" spans="1:10">
      <c r="A515" s="4">
        <v>3351</v>
      </c>
      <c r="J515" s="4"/>
    </row>
    <row r="516" spans="1:10">
      <c r="A516" s="4">
        <v>3352</v>
      </c>
      <c r="J516" s="4"/>
    </row>
    <row r="517" spans="1:10">
      <c r="A517" s="4">
        <v>3353</v>
      </c>
      <c r="J517" s="4"/>
    </row>
    <row r="518" spans="1:10">
      <c r="A518" s="4">
        <v>3354</v>
      </c>
      <c r="J518" s="4"/>
    </row>
    <row r="519" spans="1:10">
      <c r="A519" s="4">
        <v>3355</v>
      </c>
      <c r="J519" s="4"/>
    </row>
    <row r="520" spans="1:10">
      <c r="A520" s="4">
        <v>3356</v>
      </c>
      <c r="J520" s="4"/>
    </row>
    <row r="521" spans="1:10">
      <c r="A521" s="4">
        <v>3357</v>
      </c>
      <c r="J521" s="4"/>
    </row>
    <row r="522" spans="1:10">
      <c r="A522" s="4">
        <v>3358</v>
      </c>
      <c r="J522" s="4"/>
    </row>
    <row r="523" spans="1:10">
      <c r="A523" s="4">
        <v>3359</v>
      </c>
      <c r="J523" s="4"/>
    </row>
    <row r="524" spans="1:10">
      <c r="A524" s="4">
        <v>3360</v>
      </c>
      <c r="J524" s="4"/>
    </row>
    <row r="525" spans="1:10">
      <c r="A525" s="4">
        <v>3361</v>
      </c>
      <c r="J525" s="4"/>
    </row>
    <row r="526" spans="1:10">
      <c r="A526" s="4">
        <v>3362</v>
      </c>
      <c r="J526" s="4"/>
    </row>
    <row r="527" spans="1:10">
      <c r="A527" s="4">
        <v>3363</v>
      </c>
      <c r="J527" s="4"/>
    </row>
    <row r="528" spans="1:10">
      <c r="A528" s="4">
        <v>3364</v>
      </c>
      <c r="J528" s="4"/>
    </row>
    <row r="529" spans="1:10">
      <c r="A529" s="4">
        <v>3365</v>
      </c>
      <c r="J529" s="4"/>
    </row>
    <row r="530" spans="1:10">
      <c r="A530" s="4">
        <v>3366</v>
      </c>
      <c r="J530" s="4"/>
    </row>
    <row r="531" spans="1:10">
      <c r="A531" s="4">
        <v>3367</v>
      </c>
      <c r="J531" s="4"/>
    </row>
    <row r="532" spans="1:10">
      <c r="A532" s="4">
        <v>3368</v>
      </c>
      <c r="J532" s="4"/>
    </row>
    <row r="533" spans="1:10">
      <c r="A533" s="4">
        <v>3369</v>
      </c>
      <c r="J533" s="4"/>
    </row>
    <row r="534" spans="1:10">
      <c r="A534" s="4">
        <v>3370</v>
      </c>
      <c r="J534" s="4"/>
    </row>
    <row r="535" spans="1:10">
      <c r="A535" s="4">
        <v>3371</v>
      </c>
      <c r="J535" s="4"/>
    </row>
    <row r="536" spans="1:10">
      <c r="A536" s="4">
        <v>3372</v>
      </c>
      <c r="J536" s="4"/>
    </row>
    <row r="537" spans="1:10">
      <c r="A537" s="4">
        <v>3373</v>
      </c>
      <c r="J537" s="4"/>
    </row>
    <row r="538" spans="1:10">
      <c r="A538" s="4">
        <v>3374</v>
      </c>
      <c r="J538" s="4"/>
    </row>
    <row r="539" spans="1:10">
      <c r="A539" s="4">
        <v>3375</v>
      </c>
      <c r="J539" s="4"/>
    </row>
    <row r="540" spans="1:10">
      <c r="A540" s="4">
        <v>3376</v>
      </c>
      <c r="J540" s="4"/>
    </row>
    <row r="541" spans="1:10">
      <c r="A541" s="4">
        <v>3377</v>
      </c>
      <c r="J541" s="4"/>
    </row>
    <row r="542" spans="1:10">
      <c r="A542" s="4">
        <v>3378</v>
      </c>
      <c r="J542" s="4"/>
    </row>
    <row r="543" spans="1:10">
      <c r="A543" s="4">
        <v>3379</v>
      </c>
      <c r="J543" s="4"/>
    </row>
    <row r="544" spans="1:10">
      <c r="A544" s="4">
        <v>3380</v>
      </c>
      <c r="J544" s="4"/>
    </row>
    <row r="545" spans="1:10">
      <c r="A545" s="4">
        <v>3381</v>
      </c>
      <c r="J545" s="4"/>
    </row>
    <row r="546" spans="1:10">
      <c r="A546" s="4">
        <v>3382</v>
      </c>
      <c r="J546" s="4"/>
    </row>
    <row r="547" spans="1:10">
      <c r="A547" s="4">
        <v>3383</v>
      </c>
      <c r="J547" s="4"/>
    </row>
    <row r="548" spans="1:10">
      <c r="A548" s="4">
        <v>3384</v>
      </c>
      <c r="J548" s="4"/>
    </row>
    <row r="549" spans="1:10">
      <c r="A549" s="4">
        <v>3385</v>
      </c>
      <c r="J549" s="4"/>
    </row>
    <row r="550" spans="1:10">
      <c r="A550" s="4">
        <v>3386</v>
      </c>
      <c r="J550" s="4"/>
    </row>
    <row r="551" spans="1:10">
      <c r="A551" s="4">
        <v>3387</v>
      </c>
      <c r="J551" s="4"/>
    </row>
    <row r="552" spans="1:10">
      <c r="A552" s="4">
        <v>3388</v>
      </c>
      <c r="J552" s="4"/>
    </row>
    <row r="553" spans="1:10">
      <c r="A553" s="4">
        <v>3389</v>
      </c>
      <c r="J553" s="4"/>
    </row>
    <row r="554" spans="1:10">
      <c r="A554" s="4">
        <v>3390</v>
      </c>
      <c r="J554" s="4"/>
    </row>
    <row r="555" spans="1:10">
      <c r="A555" s="4">
        <v>3391</v>
      </c>
      <c r="J555" s="4"/>
    </row>
    <row r="556" spans="1:10">
      <c r="A556" s="4">
        <v>3392</v>
      </c>
      <c r="J556" s="4"/>
    </row>
    <row r="557" spans="1:10">
      <c r="A557" s="4">
        <v>3393</v>
      </c>
      <c r="J557" s="4"/>
    </row>
    <row r="558" spans="1:10">
      <c r="A558" s="4">
        <v>3394</v>
      </c>
      <c r="J558" s="4"/>
    </row>
    <row r="559" spans="1:10">
      <c r="A559" s="4">
        <v>3395</v>
      </c>
      <c r="J559" s="4"/>
    </row>
    <row r="560" spans="1:10">
      <c r="A560" s="4">
        <v>3396</v>
      </c>
      <c r="J560" s="4"/>
    </row>
    <row r="561" spans="1:10">
      <c r="A561" s="4">
        <v>3397</v>
      </c>
      <c r="J561" s="4"/>
    </row>
    <row r="562" spans="1:10">
      <c r="A562" s="4">
        <v>3398</v>
      </c>
      <c r="J562" s="4"/>
    </row>
    <row r="563" spans="1:10">
      <c r="A563" s="4">
        <v>3399</v>
      </c>
      <c r="J563" s="4"/>
    </row>
    <row r="564" spans="1:10">
      <c r="A564" s="4">
        <v>3400</v>
      </c>
      <c r="J564" s="4"/>
    </row>
    <row r="565" spans="1:10">
      <c r="A565" s="4">
        <v>3401</v>
      </c>
      <c r="J565" s="4"/>
    </row>
    <row r="566" spans="1:10">
      <c r="A566" s="4">
        <v>3402</v>
      </c>
      <c r="J566" s="4"/>
    </row>
    <row r="567" spans="1:10">
      <c r="A567" s="4">
        <v>3403</v>
      </c>
      <c r="J567" s="4"/>
    </row>
    <row r="568" spans="1:10">
      <c r="A568" s="4">
        <v>3404</v>
      </c>
      <c r="J568" s="4"/>
    </row>
    <row r="569" spans="1:10">
      <c r="A569" s="4">
        <v>3405</v>
      </c>
      <c r="J569" s="4"/>
    </row>
    <row r="570" spans="1:10">
      <c r="A570" s="4">
        <v>3406</v>
      </c>
      <c r="J570" s="4"/>
    </row>
    <row r="571" spans="1:10">
      <c r="A571" s="4">
        <v>3407</v>
      </c>
      <c r="J571" s="4"/>
    </row>
    <row r="572" spans="1:10">
      <c r="A572" s="4">
        <v>3408</v>
      </c>
      <c r="J572" s="4"/>
    </row>
    <row r="573" spans="1:10">
      <c r="A573" s="4">
        <v>3409</v>
      </c>
      <c r="J573" s="4"/>
    </row>
    <row r="574" spans="1:10">
      <c r="A574" s="4">
        <v>3410</v>
      </c>
      <c r="J574" s="4"/>
    </row>
    <row r="575" spans="1:10">
      <c r="A575" s="4">
        <v>3411</v>
      </c>
      <c r="J575" s="4"/>
    </row>
    <row r="576" spans="1:10">
      <c r="A576" s="4">
        <v>3412</v>
      </c>
      <c r="J576" s="4"/>
    </row>
    <row r="577" spans="1:10">
      <c r="A577" s="4">
        <v>3413</v>
      </c>
      <c r="J577" s="4"/>
    </row>
    <row r="578" spans="1:10">
      <c r="A578" s="4">
        <v>3414</v>
      </c>
      <c r="J578" s="4"/>
    </row>
    <row r="579" spans="1:10">
      <c r="A579" s="4">
        <v>3415</v>
      </c>
      <c r="J579" s="4"/>
    </row>
    <row r="580" spans="1:10">
      <c r="A580" s="4">
        <v>3416</v>
      </c>
      <c r="J580" s="4"/>
    </row>
    <row r="581" spans="1:10">
      <c r="A581" s="4">
        <v>3417</v>
      </c>
      <c r="J581" s="4"/>
    </row>
    <row r="582" spans="1:10">
      <c r="A582" s="4">
        <v>3418</v>
      </c>
      <c r="J582" s="4"/>
    </row>
    <row r="583" spans="1:10">
      <c r="A583" s="4">
        <v>3419</v>
      </c>
      <c r="J583" s="4"/>
    </row>
    <row r="584" spans="1:10">
      <c r="A584" s="4">
        <v>3420</v>
      </c>
      <c r="J584" s="4"/>
    </row>
    <row r="585" spans="1:10">
      <c r="A585" s="4">
        <v>3421</v>
      </c>
      <c r="J585" s="4"/>
    </row>
    <row r="586" spans="1:10">
      <c r="A586" s="4">
        <v>3422</v>
      </c>
      <c r="J586" s="4"/>
    </row>
    <row r="587" spans="1:10">
      <c r="A587" s="4">
        <v>3423</v>
      </c>
      <c r="J587" s="4"/>
    </row>
    <row r="588" spans="1:10">
      <c r="A588" s="4">
        <v>3424</v>
      </c>
      <c r="J588" s="4"/>
    </row>
    <row r="589" spans="1:10">
      <c r="A589" s="4">
        <v>3425</v>
      </c>
      <c r="J589" s="4"/>
    </row>
    <row r="590" spans="1:10">
      <c r="A590" s="4">
        <v>3426</v>
      </c>
      <c r="J590" s="4"/>
    </row>
    <row r="591" spans="1:10">
      <c r="A591" s="4">
        <v>3427</v>
      </c>
      <c r="J591" s="4"/>
    </row>
    <row r="592" spans="1:10">
      <c r="A592" s="4">
        <v>3428</v>
      </c>
      <c r="J592" s="4"/>
    </row>
    <row r="593" spans="1:10">
      <c r="A593" s="4">
        <v>3429</v>
      </c>
      <c r="J593" s="4"/>
    </row>
    <row r="594" spans="1:10">
      <c r="A594" s="4">
        <v>3430</v>
      </c>
      <c r="J594" s="4"/>
    </row>
    <row r="595" spans="1:10">
      <c r="A595" s="4">
        <v>3431</v>
      </c>
      <c r="J595" s="4"/>
    </row>
    <row r="596" spans="1:10">
      <c r="A596" s="4">
        <v>3432</v>
      </c>
      <c r="J596" s="4"/>
    </row>
    <row r="597" spans="1:10">
      <c r="A597" s="4">
        <v>3433</v>
      </c>
      <c r="J597" s="4"/>
    </row>
    <row r="598" spans="1:10">
      <c r="A598" s="4">
        <v>3434</v>
      </c>
      <c r="J598" s="4"/>
    </row>
    <row r="599" spans="1:10">
      <c r="A599" s="4">
        <v>3435</v>
      </c>
      <c r="J599" s="4"/>
    </row>
    <row r="600" spans="1:10">
      <c r="A600" s="4">
        <v>3436</v>
      </c>
      <c r="J600" s="4"/>
    </row>
    <row r="601" spans="1:10">
      <c r="A601" s="4">
        <v>3437</v>
      </c>
      <c r="J601" s="4"/>
    </row>
    <row r="602" spans="1:10">
      <c r="A602" s="4">
        <v>3438</v>
      </c>
      <c r="J602" s="4"/>
    </row>
    <row r="603" spans="1:10">
      <c r="A603" s="4">
        <v>3439</v>
      </c>
      <c r="J603" s="4"/>
    </row>
    <row r="604" spans="1:10">
      <c r="A604" s="4">
        <v>3440</v>
      </c>
      <c r="J604" s="4"/>
    </row>
    <row r="605" spans="1:10">
      <c r="A605" s="4">
        <v>3441</v>
      </c>
      <c r="J605" s="4"/>
    </row>
    <row r="606" spans="1:10">
      <c r="A606" s="4">
        <v>3442</v>
      </c>
      <c r="J606" s="4"/>
    </row>
    <row r="607" spans="1:10">
      <c r="A607" s="4">
        <v>3443</v>
      </c>
      <c r="J607" s="4"/>
    </row>
    <row r="608" spans="1:10">
      <c r="A608" s="4">
        <v>3444</v>
      </c>
      <c r="J608" s="4"/>
    </row>
    <row r="609" spans="1:10">
      <c r="A609" s="4">
        <v>3445</v>
      </c>
      <c r="J609" s="4"/>
    </row>
    <row r="610" spans="1:10">
      <c r="A610" s="4">
        <v>3446</v>
      </c>
      <c r="J610" s="4"/>
    </row>
    <row r="611" spans="1:10">
      <c r="A611" s="4">
        <v>3447</v>
      </c>
      <c r="J611" s="4"/>
    </row>
    <row r="612" spans="1:10">
      <c r="A612" s="4">
        <v>3448</v>
      </c>
      <c r="J612" s="4"/>
    </row>
    <row r="613" spans="1:10">
      <c r="A613" s="4">
        <v>3449</v>
      </c>
      <c r="J613" s="4"/>
    </row>
    <row r="614" spans="1:10">
      <c r="A614" s="4">
        <v>3450</v>
      </c>
      <c r="J614" s="4"/>
    </row>
    <row r="615" spans="1:10">
      <c r="A615" s="4">
        <v>3451</v>
      </c>
      <c r="J615" s="4"/>
    </row>
    <row r="616" spans="1:10">
      <c r="A616" s="4">
        <v>3452</v>
      </c>
      <c r="J616" s="4"/>
    </row>
    <row r="617" spans="1:10">
      <c r="A617" s="4">
        <v>3453</v>
      </c>
      <c r="J617" s="4"/>
    </row>
    <row r="618" spans="1:10">
      <c r="A618" s="4">
        <v>3454</v>
      </c>
      <c r="J618" s="4"/>
    </row>
    <row r="619" spans="1:10">
      <c r="A619" s="4">
        <v>3455</v>
      </c>
      <c r="J619" s="4"/>
    </row>
    <row r="620" spans="1:10">
      <c r="A620" s="4">
        <v>3456</v>
      </c>
      <c r="J620" s="4"/>
    </row>
    <row r="621" spans="1:10">
      <c r="A621" s="4">
        <v>3457</v>
      </c>
      <c r="J621" s="4"/>
    </row>
    <row r="622" spans="1:10">
      <c r="A622" s="4">
        <v>3458</v>
      </c>
      <c r="J622" s="4"/>
    </row>
    <row r="623" spans="1:10">
      <c r="A623" s="4">
        <v>3459</v>
      </c>
      <c r="J623" s="4"/>
    </row>
    <row r="624" spans="1:10">
      <c r="A624" s="4">
        <v>3460</v>
      </c>
      <c r="J624" s="4"/>
    </row>
    <row r="625" spans="1:10">
      <c r="A625" s="4">
        <v>3461</v>
      </c>
      <c r="J625" s="4"/>
    </row>
    <row r="626" spans="1:10">
      <c r="A626" s="4">
        <v>3462</v>
      </c>
      <c r="J626" s="4"/>
    </row>
    <row r="627" spans="1:10">
      <c r="A627" s="4">
        <v>3463</v>
      </c>
      <c r="J627" s="4"/>
    </row>
    <row r="628" spans="1:10">
      <c r="A628" s="4">
        <v>3464</v>
      </c>
      <c r="J628" s="4"/>
    </row>
    <row r="629" spans="1:10">
      <c r="A629" s="4">
        <v>3465</v>
      </c>
      <c r="J629" s="4"/>
    </row>
    <row r="630" spans="1:10">
      <c r="A630" s="4">
        <v>3466</v>
      </c>
      <c r="J630" s="4"/>
    </row>
    <row r="631" spans="1:10">
      <c r="A631" s="4">
        <v>3467</v>
      </c>
      <c r="J631" s="4"/>
    </row>
    <row r="632" spans="1:10">
      <c r="A632" s="4">
        <v>3468</v>
      </c>
      <c r="J632" s="4"/>
    </row>
    <row r="633" spans="1:10">
      <c r="A633" s="4">
        <v>3469</v>
      </c>
      <c r="J633" s="4"/>
    </row>
    <row r="634" spans="1:10">
      <c r="A634" s="4">
        <v>3470</v>
      </c>
      <c r="J634" s="4"/>
    </row>
    <row r="635" spans="1:10">
      <c r="A635" s="4">
        <v>3471</v>
      </c>
      <c r="J635" s="4"/>
    </row>
    <row r="636" spans="1:10">
      <c r="A636" s="4">
        <v>3472</v>
      </c>
      <c r="J636" s="4"/>
    </row>
    <row r="637" spans="1:10">
      <c r="A637" s="4">
        <v>3473</v>
      </c>
      <c r="J637" s="4"/>
    </row>
    <row r="638" spans="1:10">
      <c r="A638" s="4">
        <v>3474</v>
      </c>
      <c r="J638" s="4"/>
    </row>
    <row r="639" spans="1:10">
      <c r="A639" s="4">
        <v>3475</v>
      </c>
      <c r="J639" s="4"/>
    </row>
    <row r="640" spans="1:10">
      <c r="A640" s="4">
        <v>3476</v>
      </c>
      <c r="J640" s="4"/>
    </row>
    <row r="641" spans="1:10">
      <c r="A641" s="4">
        <v>3477</v>
      </c>
      <c r="J641" s="4"/>
    </row>
    <row r="642" spans="1:10">
      <c r="A642" s="4">
        <v>3478</v>
      </c>
      <c r="J642" s="4"/>
    </row>
    <row r="643" spans="1:10">
      <c r="A643" s="4">
        <v>3479</v>
      </c>
      <c r="J643" s="4"/>
    </row>
    <row r="644" spans="1:10">
      <c r="A644" s="4">
        <v>3480</v>
      </c>
      <c r="J644" s="4"/>
    </row>
    <row r="645" spans="1:10">
      <c r="A645" s="4">
        <v>3481</v>
      </c>
      <c r="J645" s="4"/>
    </row>
    <row r="646" spans="1:10">
      <c r="A646" s="4">
        <v>3482</v>
      </c>
      <c r="J646" s="4"/>
    </row>
    <row r="647" spans="1:10">
      <c r="A647" s="4">
        <v>3483</v>
      </c>
      <c r="J647" s="4"/>
    </row>
    <row r="648" spans="1:10">
      <c r="A648" s="4">
        <v>3484</v>
      </c>
      <c r="J648" s="4"/>
    </row>
    <row r="649" spans="1:10">
      <c r="A649" s="4">
        <v>3485</v>
      </c>
      <c r="J649" s="4"/>
    </row>
    <row r="650" spans="1:10">
      <c r="A650" s="4">
        <v>3486</v>
      </c>
      <c r="J650" s="4"/>
    </row>
    <row r="651" spans="1:10">
      <c r="A651" s="4">
        <v>3487</v>
      </c>
      <c r="J651" s="4"/>
    </row>
    <row r="652" spans="1:10">
      <c r="A652" s="4">
        <v>3488</v>
      </c>
      <c r="J652" s="4"/>
    </row>
    <row r="653" spans="1:10">
      <c r="A653" s="4">
        <v>3489</v>
      </c>
      <c r="J653" s="4"/>
    </row>
    <row r="654" spans="1:10">
      <c r="A654" s="4">
        <v>3490</v>
      </c>
      <c r="J654" s="4"/>
    </row>
    <row r="655" spans="1:10">
      <c r="A655" s="4">
        <v>3491</v>
      </c>
      <c r="J655" s="4"/>
    </row>
    <row r="656" spans="1:10">
      <c r="A656" s="4">
        <v>3492</v>
      </c>
      <c r="J656" s="4"/>
    </row>
    <row r="657" spans="1:10">
      <c r="A657" s="4">
        <v>3493</v>
      </c>
      <c r="J657" s="4"/>
    </row>
    <row r="658" spans="1:10">
      <c r="A658" s="4">
        <v>3494</v>
      </c>
      <c r="J658" s="4"/>
    </row>
    <row r="659" spans="1:10">
      <c r="A659" s="4">
        <v>3495</v>
      </c>
      <c r="J659" s="4"/>
    </row>
    <row r="660" spans="1:10">
      <c r="A660" s="4">
        <v>3496</v>
      </c>
      <c r="J660" s="4"/>
    </row>
    <row r="661" spans="1:10">
      <c r="A661" s="4">
        <v>3497</v>
      </c>
      <c r="J661" s="4"/>
    </row>
    <row r="662" spans="1:10">
      <c r="A662" s="4">
        <v>3498</v>
      </c>
      <c r="J662" s="4"/>
    </row>
    <row r="663" spans="1:10">
      <c r="A663" s="4">
        <v>3499</v>
      </c>
      <c r="J663" s="4"/>
    </row>
    <row r="664" spans="1:10">
      <c r="A664" s="4">
        <v>3500</v>
      </c>
      <c r="J664" s="4"/>
    </row>
    <row r="665" spans="1:10">
      <c r="A665" s="4">
        <v>3501</v>
      </c>
      <c r="J665" s="4"/>
    </row>
    <row r="666" spans="1:10">
      <c r="A666" s="4">
        <v>3502</v>
      </c>
      <c r="J666" s="4"/>
    </row>
    <row r="667" spans="1:10">
      <c r="A667" s="4">
        <v>3503</v>
      </c>
      <c r="J667" s="4"/>
    </row>
    <row r="668" spans="1:10">
      <c r="A668" s="4">
        <v>3504</v>
      </c>
      <c r="J668" s="4"/>
    </row>
    <row r="669" spans="1:10">
      <c r="A669" s="4">
        <v>3505</v>
      </c>
      <c r="J669" s="4"/>
    </row>
    <row r="670" spans="1:10">
      <c r="A670" s="4">
        <v>3506</v>
      </c>
      <c r="J670" s="4"/>
    </row>
    <row r="671" spans="1:10">
      <c r="A671" s="4">
        <v>3507</v>
      </c>
      <c r="J671" s="4"/>
    </row>
    <row r="672" spans="1:10">
      <c r="A672" s="4">
        <v>3508</v>
      </c>
      <c r="J672" s="4"/>
    </row>
    <row r="673" spans="1:10">
      <c r="A673" s="4">
        <v>3509</v>
      </c>
      <c r="J673" s="4"/>
    </row>
    <row r="674" spans="1:10">
      <c r="A674" s="4">
        <v>3510</v>
      </c>
      <c r="J674" s="4"/>
    </row>
    <row r="675" spans="1:10">
      <c r="A675" s="4">
        <v>3511</v>
      </c>
      <c r="J675" s="4"/>
    </row>
    <row r="676" spans="1:10">
      <c r="A676" s="4">
        <v>3512</v>
      </c>
      <c r="J676" s="4"/>
    </row>
    <row r="677" spans="1:10">
      <c r="A677" s="4">
        <v>3513</v>
      </c>
      <c r="J677" s="4"/>
    </row>
    <row r="678" spans="1:10">
      <c r="A678" s="4">
        <v>3514</v>
      </c>
      <c r="J678" s="4"/>
    </row>
    <row r="679" spans="1:10">
      <c r="A679" s="4">
        <v>3515</v>
      </c>
      <c r="J679" s="4"/>
    </row>
    <row r="680" spans="1:10">
      <c r="A680" s="4">
        <v>3516</v>
      </c>
      <c r="J680" s="4"/>
    </row>
    <row r="681" spans="1:10">
      <c r="A681" s="4">
        <v>3517</v>
      </c>
      <c r="J681" s="4"/>
    </row>
    <row r="682" spans="1:10">
      <c r="A682" s="4">
        <v>3518</v>
      </c>
      <c r="J682" s="4"/>
    </row>
    <row r="683" spans="1:10">
      <c r="A683" s="4">
        <v>3519</v>
      </c>
      <c r="J683" s="4"/>
    </row>
    <row r="684" spans="1:10">
      <c r="A684" s="4">
        <v>3520</v>
      </c>
      <c r="J684" s="4"/>
    </row>
    <row r="685" spans="1:10">
      <c r="A685" s="4">
        <v>3521</v>
      </c>
      <c r="J685" s="4"/>
    </row>
    <row r="686" spans="1:10">
      <c r="A686" s="4">
        <v>3522</v>
      </c>
      <c r="J686" s="4"/>
    </row>
    <row r="687" spans="1:10">
      <c r="A687" s="4">
        <v>3523</v>
      </c>
      <c r="J687" s="4"/>
    </row>
    <row r="688" spans="1:10">
      <c r="A688" s="4">
        <v>3524</v>
      </c>
      <c r="J688" s="4"/>
    </row>
    <row r="689" spans="1:10">
      <c r="A689" s="4">
        <v>3525</v>
      </c>
      <c r="J689" s="4"/>
    </row>
    <row r="690" spans="1:10">
      <c r="A690" s="4">
        <v>3526</v>
      </c>
      <c r="J690" s="4"/>
    </row>
    <row r="691" spans="1:10">
      <c r="A691" s="4">
        <v>3527</v>
      </c>
      <c r="J691" s="4"/>
    </row>
    <row r="692" spans="1:10">
      <c r="A692" s="4">
        <v>3528</v>
      </c>
      <c r="J692" s="4"/>
    </row>
    <row r="693" spans="1:10">
      <c r="A693" s="4">
        <v>3529</v>
      </c>
      <c r="J693" s="4"/>
    </row>
    <row r="694" spans="1:10">
      <c r="A694" s="4">
        <v>3530</v>
      </c>
      <c r="J694" s="4"/>
    </row>
    <row r="695" spans="1:10">
      <c r="A695" s="4">
        <v>3531</v>
      </c>
      <c r="J695" s="4"/>
    </row>
    <row r="696" spans="1:10">
      <c r="A696" s="4">
        <v>3532</v>
      </c>
      <c r="J696" s="4"/>
    </row>
    <row r="697" spans="1:10">
      <c r="A697" s="4">
        <v>3533</v>
      </c>
      <c r="J697" s="4"/>
    </row>
    <row r="698" spans="1:10">
      <c r="A698" s="4">
        <v>3534</v>
      </c>
      <c r="J698" s="4"/>
    </row>
    <row r="699" spans="1:10">
      <c r="A699" s="4">
        <v>3535</v>
      </c>
      <c r="J699" s="4"/>
    </row>
    <row r="700" spans="1:10">
      <c r="A700" s="4">
        <v>3536</v>
      </c>
      <c r="J700" s="4"/>
    </row>
    <row r="701" spans="1:10">
      <c r="A701" s="4">
        <v>3537</v>
      </c>
      <c r="J701" s="4"/>
    </row>
    <row r="702" spans="1:10">
      <c r="A702" s="4">
        <v>3538</v>
      </c>
      <c r="J702" s="4"/>
    </row>
    <row r="703" spans="1:10">
      <c r="A703" s="4">
        <v>3539</v>
      </c>
      <c r="J703" s="4"/>
    </row>
    <row r="704" spans="1:10">
      <c r="A704" s="4">
        <v>3540</v>
      </c>
      <c r="J704" s="4"/>
    </row>
    <row r="705" spans="1:10">
      <c r="A705" s="4">
        <v>3541</v>
      </c>
      <c r="J705" s="4"/>
    </row>
    <row r="706" spans="1:10">
      <c r="A706" s="4">
        <v>3542</v>
      </c>
      <c r="J706" s="4"/>
    </row>
    <row r="707" spans="1:10">
      <c r="A707" s="4">
        <v>3543</v>
      </c>
      <c r="J707" s="4"/>
    </row>
    <row r="708" spans="1:10">
      <c r="A708" s="4">
        <v>3544</v>
      </c>
      <c r="J708" s="4"/>
    </row>
    <row r="709" spans="1:10">
      <c r="A709" s="4">
        <v>3545</v>
      </c>
      <c r="J709" s="4"/>
    </row>
    <row r="710" spans="1:10">
      <c r="A710" s="4">
        <v>3546</v>
      </c>
      <c r="J710" s="4"/>
    </row>
    <row r="711" spans="1:10">
      <c r="A711" s="4">
        <v>3547</v>
      </c>
      <c r="J711" s="4"/>
    </row>
    <row r="712" spans="1:10">
      <c r="A712" s="4">
        <v>3548</v>
      </c>
      <c r="J712" s="4"/>
    </row>
    <row r="713" spans="1:10">
      <c r="A713" s="4">
        <v>3549</v>
      </c>
      <c r="J713" s="4"/>
    </row>
    <row r="714" spans="1:10">
      <c r="A714" s="4">
        <v>3550</v>
      </c>
      <c r="J714" s="4"/>
    </row>
    <row r="715" spans="1:10">
      <c r="A715" s="4">
        <v>3551</v>
      </c>
      <c r="J715" s="4"/>
    </row>
    <row r="716" spans="1:10">
      <c r="A716" s="4">
        <v>3552</v>
      </c>
      <c r="J716" s="4"/>
    </row>
    <row r="717" spans="1:10">
      <c r="A717" s="4">
        <v>3553</v>
      </c>
      <c r="J717" s="4"/>
    </row>
    <row r="718" spans="1:10">
      <c r="A718" s="4">
        <v>3554</v>
      </c>
      <c r="J718" s="4"/>
    </row>
    <row r="719" spans="1:10">
      <c r="A719" s="4">
        <v>3555</v>
      </c>
      <c r="J719" s="4"/>
    </row>
    <row r="720" spans="1:10">
      <c r="A720" s="4">
        <v>3556</v>
      </c>
      <c r="J720" s="4"/>
    </row>
    <row r="721" spans="1:10">
      <c r="A721" s="4">
        <v>3557</v>
      </c>
      <c r="J721" s="4"/>
    </row>
    <row r="722" spans="1:10">
      <c r="A722" s="4">
        <v>3558</v>
      </c>
      <c r="J722" s="4"/>
    </row>
    <row r="723" spans="1:10">
      <c r="A723" s="4">
        <v>3559</v>
      </c>
      <c r="J723" s="4"/>
    </row>
    <row r="724" spans="1:10">
      <c r="A724" s="4">
        <v>3560</v>
      </c>
      <c r="J724" s="4"/>
    </row>
    <row r="725" spans="1:10">
      <c r="A725" s="4">
        <v>3561</v>
      </c>
      <c r="J725" s="4"/>
    </row>
    <row r="726" spans="1:10">
      <c r="A726" s="4">
        <v>3562</v>
      </c>
      <c r="J726" s="4"/>
    </row>
    <row r="727" spans="1:10">
      <c r="A727" s="4">
        <v>3563</v>
      </c>
      <c r="J727" s="4"/>
    </row>
    <row r="728" spans="1:10">
      <c r="A728" s="4">
        <v>3564</v>
      </c>
      <c r="J728" s="4"/>
    </row>
    <row r="729" spans="1:10">
      <c r="A729" s="4">
        <v>3565</v>
      </c>
      <c r="J729" s="4"/>
    </row>
    <row r="730" spans="1:10">
      <c r="A730" s="4">
        <v>3566</v>
      </c>
      <c r="J730" s="4"/>
    </row>
    <row r="731" spans="1:10">
      <c r="A731" s="4">
        <v>3567</v>
      </c>
      <c r="J731" s="4"/>
    </row>
    <row r="732" spans="1:10">
      <c r="A732" s="4">
        <v>3568</v>
      </c>
      <c r="J732" s="4"/>
    </row>
    <row r="733" spans="1:10">
      <c r="A733" s="4">
        <v>3569</v>
      </c>
      <c r="J733" s="4"/>
    </row>
    <row r="734" spans="1:10">
      <c r="A734" s="4">
        <v>3570</v>
      </c>
      <c r="J734" s="4"/>
    </row>
    <row r="735" spans="1:10">
      <c r="A735" s="4">
        <v>3571</v>
      </c>
      <c r="J735" s="4"/>
    </row>
    <row r="736" spans="1:10">
      <c r="A736" s="4">
        <v>3572</v>
      </c>
      <c r="J736" s="4"/>
    </row>
    <row r="737" spans="1:10">
      <c r="A737" s="4">
        <v>3573</v>
      </c>
      <c r="J737" s="4"/>
    </row>
    <row r="738" spans="1:10">
      <c r="A738" s="4">
        <v>3574</v>
      </c>
      <c r="J738" s="4"/>
    </row>
    <row r="739" spans="1:10">
      <c r="A739" s="4">
        <v>3575</v>
      </c>
      <c r="J739" s="4"/>
    </row>
    <row r="740" spans="1:10">
      <c r="A740" s="4">
        <v>3576</v>
      </c>
      <c r="J740" s="4"/>
    </row>
    <row r="741" spans="1:10">
      <c r="A741" s="4">
        <v>3577</v>
      </c>
      <c r="J741" s="4"/>
    </row>
    <row r="742" spans="1:10">
      <c r="A742" s="4">
        <v>3578</v>
      </c>
      <c r="J742" s="4"/>
    </row>
    <row r="743" spans="1:10">
      <c r="A743" s="4">
        <v>3579</v>
      </c>
      <c r="J743" s="4"/>
    </row>
    <row r="744" spans="1:10">
      <c r="A744" s="4">
        <v>3580</v>
      </c>
      <c r="J744" s="4"/>
    </row>
    <row r="745" spans="1:10">
      <c r="A745" s="4">
        <v>3581</v>
      </c>
      <c r="J745" s="4"/>
    </row>
    <row r="746" spans="1:10">
      <c r="A746" s="4">
        <v>3582</v>
      </c>
      <c r="J746" s="4"/>
    </row>
    <row r="747" spans="1:10">
      <c r="A747" s="4">
        <v>3583</v>
      </c>
      <c r="J747" s="4"/>
    </row>
    <row r="748" spans="1:10">
      <c r="A748" s="4">
        <v>3584</v>
      </c>
      <c r="J748" s="4"/>
    </row>
    <row r="749" spans="1:10">
      <c r="A749" s="4">
        <v>3585</v>
      </c>
      <c r="J749" s="4"/>
    </row>
    <row r="750" spans="1:10">
      <c r="A750" s="4">
        <v>3586</v>
      </c>
      <c r="J750" s="4"/>
    </row>
    <row r="751" spans="1:10">
      <c r="A751" s="4">
        <v>3587</v>
      </c>
      <c r="J751" s="4"/>
    </row>
    <row r="752" spans="1:10">
      <c r="A752" s="4">
        <v>3588</v>
      </c>
      <c r="J752" s="4"/>
    </row>
    <row r="753" spans="1:1">
      <c r="A753" s="4">
        <v>3589</v>
      </c>
    </row>
    <row r="754" spans="1:1">
      <c r="A754" s="4">
        <v>3590</v>
      </c>
    </row>
    <row r="755" spans="1:1">
      <c r="A755" s="4">
        <v>3591</v>
      </c>
    </row>
    <row r="756" spans="1:1">
      <c r="A756" s="4">
        <v>3592</v>
      </c>
    </row>
    <row r="757" spans="1:1">
      <c r="A757" s="4">
        <v>3593</v>
      </c>
    </row>
    <row r="758" spans="1:1">
      <c r="A758" s="4">
        <v>3594</v>
      </c>
    </row>
    <row r="759" spans="1:1">
      <c r="A759" s="4">
        <v>3595</v>
      </c>
    </row>
    <row r="760" spans="1:1">
      <c r="A760" s="4">
        <v>3596</v>
      </c>
    </row>
    <row r="761" spans="1:1">
      <c r="A761" s="4">
        <v>3597</v>
      </c>
    </row>
    <row r="762" spans="1:1">
      <c r="A762" s="4">
        <v>3598</v>
      </c>
    </row>
    <row r="763" spans="1:1">
      <c r="A763" s="4">
        <v>3599</v>
      </c>
    </row>
    <row r="764" spans="1:1">
      <c r="A764" s="4">
        <v>3600</v>
      </c>
    </row>
    <row r="765" spans="1:1">
      <c r="A765" s="4">
        <v>3601</v>
      </c>
    </row>
    <row r="766" spans="1:1">
      <c r="A766" s="4">
        <v>3602</v>
      </c>
    </row>
    <row r="767" spans="1:1">
      <c r="A767" s="4">
        <v>3603</v>
      </c>
    </row>
    <row r="768" spans="1:1">
      <c r="A768" s="4">
        <v>3604</v>
      </c>
    </row>
    <row r="769" spans="1:1">
      <c r="A769" s="4">
        <v>3605</v>
      </c>
    </row>
    <row r="770" spans="1:1">
      <c r="A770" s="4">
        <v>3606</v>
      </c>
    </row>
    <row r="771" spans="1:1">
      <c r="A771" s="4">
        <v>3607</v>
      </c>
    </row>
    <row r="772" spans="1:1">
      <c r="A772" s="4">
        <v>3608</v>
      </c>
    </row>
    <row r="773" spans="1:1">
      <c r="A773" s="4">
        <v>3609</v>
      </c>
    </row>
    <row r="774" spans="1:1">
      <c r="A774" s="4">
        <v>3610</v>
      </c>
    </row>
    <row r="775" spans="1:1">
      <c r="A775" s="4">
        <v>3611</v>
      </c>
    </row>
    <row r="776" spans="1:1">
      <c r="A776" s="4">
        <v>3612</v>
      </c>
    </row>
    <row r="777" spans="1:1">
      <c r="A777" s="4">
        <v>3613</v>
      </c>
    </row>
    <row r="778" spans="1:1">
      <c r="A778" s="4">
        <v>3614</v>
      </c>
    </row>
    <row r="779" spans="1:1">
      <c r="A779" s="4">
        <v>3615</v>
      </c>
    </row>
    <row r="780" spans="1:1">
      <c r="A780" s="4">
        <v>3616</v>
      </c>
    </row>
    <row r="781" spans="1:1">
      <c r="A781" s="4">
        <v>3617</v>
      </c>
    </row>
    <row r="782" spans="1:1">
      <c r="A782" s="4">
        <v>3618</v>
      </c>
    </row>
    <row r="783" spans="1:1">
      <c r="A783" s="4">
        <v>3619</v>
      </c>
    </row>
    <row r="784" spans="1:1">
      <c r="A784" s="4">
        <v>3620</v>
      </c>
    </row>
    <row r="785" spans="1:1">
      <c r="A785" s="4">
        <v>3621</v>
      </c>
    </row>
    <row r="786" spans="1:1">
      <c r="A786" s="4">
        <v>3622</v>
      </c>
    </row>
    <row r="787" spans="1:1">
      <c r="A787" s="4">
        <v>3623</v>
      </c>
    </row>
    <row r="788" spans="1:1">
      <c r="A788" s="4">
        <v>3624</v>
      </c>
    </row>
    <row r="789" spans="1:1">
      <c r="A789" s="4">
        <v>3625</v>
      </c>
    </row>
    <row r="790" spans="1:1">
      <c r="A790" s="4">
        <v>3626</v>
      </c>
    </row>
    <row r="791" spans="1:1">
      <c r="A791" s="4">
        <v>3627</v>
      </c>
    </row>
    <row r="792" spans="1:1">
      <c r="A792" s="4">
        <v>3628</v>
      </c>
    </row>
    <row r="793" spans="1:1">
      <c r="A793" s="4">
        <v>3629</v>
      </c>
    </row>
    <row r="794" spans="1:1">
      <c r="A794" s="4">
        <v>3630</v>
      </c>
    </row>
    <row r="795" spans="1:1">
      <c r="A795" s="4">
        <v>3631</v>
      </c>
    </row>
    <row r="796" spans="1:1">
      <c r="A796" s="4">
        <v>3632</v>
      </c>
    </row>
    <row r="797" spans="1:1">
      <c r="A797" s="4">
        <v>3633</v>
      </c>
    </row>
    <row r="798" spans="1:1">
      <c r="A798" s="4">
        <v>3634</v>
      </c>
    </row>
    <row r="799" spans="1:1">
      <c r="A799" s="4">
        <v>3635</v>
      </c>
    </row>
    <row r="800" spans="1:1">
      <c r="A800" s="4">
        <v>3636</v>
      </c>
    </row>
    <row r="801" spans="1:1">
      <c r="A801" s="4">
        <v>3637</v>
      </c>
    </row>
    <row r="802" spans="1:1">
      <c r="A802" s="4">
        <v>3638</v>
      </c>
    </row>
    <row r="803" spans="1:1">
      <c r="A803" s="4">
        <v>3639</v>
      </c>
    </row>
    <row r="804" spans="1:1">
      <c r="A804" s="4">
        <v>3640</v>
      </c>
    </row>
    <row r="805" spans="1:1">
      <c r="A805" s="4">
        <v>3641</v>
      </c>
    </row>
    <row r="806" spans="1:1">
      <c r="A806" s="4">
        <v>3642</v>
      </c>
    </row>
    <row r="807" spans="1:1">
      <c r="A807" s="4">
        <v>3643</v>
      </c>
    </row>
    <row r="808" spans="1:1">
      <c r="A808" s="4">
        <v>3644</v>
      </c>
    </row>
    <row r="809" spans="1:1">
      <c r="A809" s="4">
        <v>3645</v>
      </c>
    </row>
    <row r="810" spans="1:1">
      <c r="A810" s="4">
        <v>3646</v>
      </c>
    </row>
    <row r="811" spans="1:1">
      <c r="A811" s="4">
        <v>3647</v>
      </c>
    </row>
    <row r="812" spans="1:1">
      <c r="A812" s="4">
        <v>3648</v>
      </c>
    </row>
    <row r="813" spans="1:1">
      <c r="A813" s="4">
        <v>3649</v>
      </c>
    </row>
    <row r="814" spans="1:1">
      <c r="A814" s="4">
        <v>3650</v>
      </c>
    </row>
    <row r="815" spans="1:1">
      <c r="A815" s="4">
        <v>3651</v>
      </c>
    </row>
    <row r="816" spans="1:1">
      <c r="A816" s="4">
        <v>3652</v>
      </c>
    </row>
    <row r="817" spans="1:1">
      <c r="A817" s="4">
        <v>3653</v>
      </c>
    </row>
    <row r="818" spans="1:1">
      <c r="A818" s="4">
        <v>3654</v>
      </c>
    </row>
    <row r="819" spans="1:1">
      <c r="A819" s="4">
        <v>3655</v>
      </c>
    </row>
    <row r="820" spans="1:1">
      <c r="A820" s="4">
        <v>3656</v>
      </c>
    </row>
    <row r="821" spans="1:1">
      <c r="A821" s="4">
        <v>3657</v>
      </c>
    </row>
    <row r="822" spans="1:1">
      <c r="A822" s="4">
        <v>3658</v>
      </c>
    </row>
    <row r="823" spans="1:1">
      <c r="A823" s="4">
        <v>3659</v>
      </c>
    </row>
    <row r="824" spans="1:1">
      <c r="A824" s="4">
        <v>3660</v>
      </c>
    </row>
    <row r="825" spans="1:1">
      <c r="A825" s="4">
        <v>3661</v>
      </c>
    </row>
    <row r="826" spans="1:1">
      <c r="A826" s="4">
        <v>3662</v>
      </c>
    </row>
    <row r="827" spans="1:1">
      <c r="A827" s="4">
        <v>3663</v>
      </c>
    </row>
    <row r="828" spans="1:1">
      <c r="A828" s="4">
        <v>3664</v>
      </c>
    </row>
    <row r="829" spans="1:1">
      <c r="A829" s="4">
        <v>3665</v>
      </c>
    </row>
    <row r="830" spans="1:1">
      <c r="A830" s="4">
        <v>3666</v>
      </c>
    </row>
    <row r="831" spans="1:1">
      <c r="A831" s="4">
        <v>3667</v>
      </c>
    </row>
    <row r="832" spans="1:1">
      <c r="A832" s="4">
        <v>3668</v>
      </c>
    </row>
    <row r="833" spans="1:1">
      <c r="A833" s="4">
        <v>3669</v>
      </c>
    </row>
    <row r="834" spans="1:1">
      <c r="A834" s="4">
        <v>3670</v>
      </c>
    </row>
    <row r="835" spans="1:1">
      <c r="A835" s="4">
        <v>3671</v>
      </c>
    </row>
    <row r="836" spans="1:1">
      <c r="A836" s="4">
        <v>3672</v>
      </c>
    </row>
    <row r="837" spans="1:1">
      <c r="A837" s="4">
        <v>3673</v>
      </c>
    </row>
    <row r="838" spans="1:1">
      <c r="A838" s="4">
        <v>3674</v>
      </c>
    </row>
    <row r="839" spans="1:1">
      <c r="A839" s="4">
        <v>3675</v>
      </c>
    </row>
    <row r="840" spans="1:1">
      <c r="A840" s="4">
        <v>3676</v>
      </c>
    </row>
    <row r="841" spans="1:1">
      <c r="A841" s="4">
        <v>3677</v>
      </c>
    </row>
    <row r="842" spans="1:1">
      <c r="A842" s="4">
        <v>3678</v>
      </c>
    </row>
    <row r="843" spans="1:1">
      <c r="A843" s="4">
        <v>3679</v>
      </c>
    </row>
    <row r="844" spans="1:1">
      <c r="A844" s="4">
        <v>3680</v>
      </c>
    </row>
    <row r="845" spans="1:1">
      <c r="A845" s="4">
        <v>3681</v>
      </c>
    </row>
    <row r="846" spans="1:1">
      <c r="A846" s="4">
        <v>3682</v>
      </c>
    </row>
    <row r="847" spans="1:1">
      <c r="A847" s="4">
        <v>3683</v>
      </c>
    </row>
    <row r="848" spans="1:1">
      <c r="A848" s="4">
        <v>3684</v>
      </c>
    </row>
    <row r="849" spans="1:1">
      <c r="A849" s="4">
        <v>3685</v>
      </c>
    </row>
    <row r="850" spans="1:1">
      <c r="A850" s="4">
        <v>3686</v>
      </c>
    </row>
    <row r="851" spans="1:1">
      <c r="A851" s="4">
        <v>3687</v>
      </c>
    </row>
    <row r="852" spans="1:1">
      <c r="A852" s="4">
        <v>3688</v>
      </c>
    </row>
    <row r="853" spans="1:1">
      <c r="A853" s="4">
        <v>3689</v>
      </c>
    </row>
    <row r="854" spans="1:1">
      <c r="A854" s="4">
        <v>3690</v>
      </c>
    </row>
    <row r="855" spans="1:1">
      <c r="A855" s="4">
        <v>3691</v>
      </c>
    </row>
    <row r="856" spans="1:1">
      <c r="A856" s="4">
        <v>3692</v>
      </c>
    </row>
    <row r="857" spans="1:1">
      <c r="A857" s="4">
        <v>3693</v>
      </c>
    </row>
    <row r="858" spans="1:1">
      <c r="A858" s="4">
        <v>3694</v>
      </c>
    </row>
    <row r="859" spans="1:1">
      <c r="A859" s="4">
        <v>3695</v>
      </c>
    </row>
    <row r="860" spans="1:1">
      <c r="A860" s="4">
        <v>3696</v>
      </c>
    </row>
    <row r="861" spans="1:1">
      <c r="A861" s="4">
        <v>3697</v>
      </c>
    </row>
    <row r="862" spans="1:1">
      <c r="A862" s="4">
        <v>3698</v>
      </c>
    </row>
    <row r="863" spans="1:1">
      <c r="A863" s="4">
        <v>3699</v>
      </c>
    </row>
    <row r="864" spans="1:1">
      <c r="A864" s="4">
        <v>3700</v>
      </c>
    </row>
    <row r="865" spans="1:1">
      <c r="A865" s="4">
        <v>3701</v>
      </c>
    </row>
    <row r="866" spans="1:1">
      <c r="A866" s="4">
        <v>3702</v>
      </c>
    </row>
    <row r="867" spans="1:1">
      <c r="A867" s="4">
        <v>3703</v>
      </c>
    </row>
    <row r="868" spans="1:1">
      <c r="A868" s="4">
        <v>3704</v>
      </c>
    </row>
    <row r="869" spans="1:1">
      <c r="A869" s="4">
        <v>3705</v>
      </c>
    </row>
    <row r="870" spans="1:1">
      <c r="A870" s="4">
        <v>3706</v>
      </c>
    </row>
    <row r="871" spans="1:1">
      <c r="A871" s="4">
        <v>3707</v>
      </c>
    </row>
    <row r="872" spans="1:1">
      <c r="A872" s="4">
        <v>3708</v>
      </c>
    </row>
    <row r="873" spans="1:1">
      <c r="A873" s="4">
        <v>3709</v>
      </c>
    </row>
    <row r="874" spans="1:1">
      <c r="A874" s="4">
        <v>3710</v>
      </c>
    </row>
    <row r="875" spans="1:1">
      <c r="A875" s="4">
        <v>3711</v>
      </c>
    </row>
    <row r="876" spans="1:1">
      <c r="A876" s="4">
        <v>3712</v>
      </c>
    </row>
    <row r="877" spans="1:1">
      <c r="A877" s="4">
        <v>3713</v>
      </c>
    </row>
    <row r="878" spans="1:1">
      <c r="A878" s="4">
        <v>3714</v>
      </c>
    </row>
    <row r="879" spans="1:1">
      <c r="A879" s="4">
        <v>3715</v>
      </c>
    </row>
    <row r="880" spans="1:1">
      <c r="A880" s="4">
        <v>3716</v>
      </c>
    </row>
    <row r="881" spans="1:1">
      <c r="A881" s="4">
        <v>3717</v>
      </c>
    </row>
    <row r="882" spans="1:1">
      <c r="A882" s="4">
        <v>3718</v>
      </c>
    </row>
    <row r="883" spans="1:1">
      <c r="A883" s="4">
        <v>3719</v>
      </c>
    </row>
    <row r="884" spans="1:1">
      <c r="A884" s="4">
        <v>3720</v>
      </c>
    </row>
    <row r="885" spans="1:1">
      <c r="A885" s="4">
        <v>3721</v>
      </c>
    </row>
    <row r="886" spans="1:1">
      <c r="A886" s="4">
        <v>3722</v>
      </c>
    </row>
    <row r="887" spans="1:1">
      <c r="A887" s="4">
        <v>3723</v>
      </c>
    </row>
    <row r="888" spans="1:1">
      <c r="A888" s="4">
        <v>3724</v>
      </c>
    </row>
    <row r="889" spans="1:1">
      <c r="A889" s="4">
        <v>3725</v>
      </c>
    </row>
    <row r="890" spans="1:1">
      <c r="A890" s="4">
        <v>3726</v>
      </c>
    </row>
    <row r="891" spans="1:1">
      <c r="A891" s="4">
        <v>3727</v>
      </c>
    </row>
    <row r="892" spans="1:1">
      <c r="A892" s="4">
        <v>3728</v>
      </c>
    </row>
    <row r="893" spans="1:1">
      <c r="A893" s="4">
        <v>3729</v>
      </c>
    </row>
    <row r="894" spans="1:1">
      <c r="A894" s="4">
        <v>3730</v>
      </c>
    </row>
    <row r="895" spans="1:1">
      <c r="A895" s="4">
        <v>3731</v>
      </c>
    </row>
    <row r="896" spans="1:1">
      <c r="A896" s="4">
        <v>3732</v>
      </c>
    </row>
    <row r="897" spans="1:1">
      <c r="A897" s="4">
        <v>3733</v>
      </c>
    </row>
    <row r="898" spans="1:1">
      <c r="A898" s="4">
        <v>3734</v>
      </c>
    </row>
    <row r="899" spans="1:1">
      <c r="A899" s="4">
        <v>3735</v>
      </c>
    </row>
    <row r="900" spans="1:1">
      <c r="A900" s="4">
        <v>3736</v>
      </c>
    </row>
    <row r="901" spans="1:1">
      <c r="A901" s="4">
        <v>3737</v>
      </c>
    </row>
    <row r="902" spans="1:1">
      <c r="A902" s="4">
        <v>3738</v>
      </c>
    </row>
    <row r="903" spans="1:1">
      <c r="A903" s="4">
        <v>3739</v>
      </c>
    </row>
    <row r="904" spans="1:1">
      <c r="A904" s="4">
        <v>3740</v>
      </c>
    </row>
    <row r="905" spans="1:1">
      <c r="A905" s="4">
        <v>3741</v>
      </c>
    </row>
    <row r="906" spans="1:1">
      <c r="A906" s="4">
        <v>3742</v>
      </c>
    </row>
    <row r="907" spans="1:1">
      <c r="A907" s="4">
        <v>3743</v>
      </c>
    </row>
    <row r="908" spans="1:1">
      <c r="A908" s="4">
        <v>3744</v>
      </c>
    </row>
    <row r="909" spans="1:1">
      <c r="A909" s="4">
        <v>3745</v>
      </c>
    </row>
    <row r="910" spans="1:1">
      <c r="A910" s="4">
        <v>3746</v>
      </c>
    </row>
    <row r="911" spans="1:1">
      <c r="A911" s="4">
        <v>3747</v>
      </c>
    </row>
    <row r="912" spans="1:1">
      <c r="A912" s="4">
        <v>3748</v>
      </c>
    </row>
    <row r="913" spans="1:1">
      <c r="A913" s="4">
        <v>3749</v>
      </c>
    </row>
    <row r="914" spans="1:1">
      <c r="A914" s="4">
        <v>3750</v>
      </c>
    </row>
    <row r="915" spans="1:1">
      <c r="A915" s="4">
        <v>3751</v>
      </c>
    </row>
    <row r="916" spans="1:1">
      <c r="A916" s="4">
        <v>3752</v>
      </c>
    </row>
    <row r="917" spans="1:1">
      <c r="A917" s="4">
        <v>3753</v>
      </c>
    </row>
    <row r="918" spans="1:1">
      <c r="A918" s="4">
        <v>3754</v>
      </c>
    </row>
    <row r="919" spans="1:1">
      <c r="A919" s="4">
        <v>3755</v>
      </c>
    </row>
    <row r="920" spans="1:1">
      <c r="A920" s="4">
        <v>3756</v>
      </c>
    </row>
    <row r="921" spans="1:1">
      <c r="A921" s="4">
        <v>3757</v>
      </c>
    </row>
    <row r="922" spans="1:1">
      <c r="A922" s="4">
        <v>3758</v>
      </c>
    </row>
    <row r="923" spans="1:1">
      <c r="A923" s="4">
        <v>3759</v>
      </c>
    </row>
    <row r="924" spans="1:1">
      <c r="A924" s="4">
        <v>3760</v>
      </c>
    </row>
    <row r="925" spans="1:1">
      <c r="A925" s="4">
        <v>3761</v>
      </c>
    </row>
    <row r="926" spans="1:1">
      <c r="A926" s="4">
        <v>3762</v>
      </c>
    </row>
    <row r="927" spans="1:1">
      <c r="A927" s="4">
        <v>3763</v>
      </c>
    </row>
    <row r="928" spans="1:1">
      <c r="A928" s="4">
        <v>3764</v>
      </c>
    </row>
    <row r="929" spans="1:1">
      <c r="A929" s="4">
        <v>3765</v>
      </c>
    </row>
    <row r="930" spans="1:1">
      <c r="A930" s="4">
        <v>3766</v>
      </c>
    </row>
    <row r="931" spans="1:1">
      <c r="A931" s="4">
        <v>3767</v>
      </c>
    </row>
    <row r="932" spans="1:1">
      <c r="A932" s="4">
        <v>3768</v>
      </c>
    </row>
    <row r="933" spans="1:1">
      <c r="A933" s="4">
        <v>3769</v>
      </c>
    </row>
    <row r="934" spans="1:1">
      <c r="A934" s="4">
        <v>3770</v>
      </c>
    </row>
    <row r="935" spans="1:1">
      <c r="A935" s="4">
        <v>3771</v>
      </c>
    </row>
    <row r="936" spans="1:1">
      <c r="A936" s="4">
        <v>3772</v>
      </c>
    </row>
    <row r="937" spans="1:1">
      <c r="A937" s="4">
        <v>3773</v>
      </c>
    </row>
    <row r="938" spans="1:1">
      <c r="A938" s="4">
        <v>3774</v>
      </c>
    </row>
    <row r="939" spans="1:1">
      <c r="A939" s="4">
        <v>3775</v>
      </c>
    </row>
    <row r="940" spans="1:1">
      <c r="A940" s="4">
        <v>3776</v>
      </c>
    </row>
    <row r="941" spans="1:1">
      <c r="A941" s="4">
        <v>3777</v>
      </c>
    </row>
    <row r="942" spans="1:1">
      <c r="A942" s="4">
        <v>3778</v>
      </c>
    </row>
    <row r="943" spans="1:1">
      <c r="A943" s="4">
        <v>3779</v>
      </c>
    </row>
    <row r="944" spans="1:1">
      <c r="A944" s="4">
        <v>3780</v>
      </c>
    </row>
    <row r="945" spans="1:1">
      <c r="A945" s="4">
        <v>3781</v>
      </c>
    </row>
    <row r="946" spans="1:1">
      <c r="A946" s="4">
        <v>3782</v>
      </c>
    </row>
    <row r="947" spans="1:1">
      <c r="A947" s="4">
        <v>3783</v>
      </c>
    </row>
    <row r="948" spans="1:1">
      <c r="A948" s="4">
        <v>3784</v>
      </c>
    </row>
    <row r="949" spans="1:1">
      <c r="A949" s="4">
        <v>3785</v>
      </c>
    </row>
    <row r="950" spans="1:1">
      <c r="A950" s="4">
        <v>3786</v>
      </c>
    </row>
    <row r="951" spans="1:1">
      <c r="A951" s="4">
        <v>3787</v>
      </c>
    </row>
    <row r="952" spans="1:1">
      <c r="A952" s="4">
        <v>3788</v>
      </c>
    </row>
    <row r="953" spans="1:1">
      <c r="A953" s="4">
        <v>3789</v>
      </c>
    </row>
    <row r="954" spans="1:1">
      <c r="A954" s="4">
        <v>3790</v>
      </c>
    </row>
    <row r="955" spans="1:1">
      <c r="A955" s="4">
        <v>3791</v>
      </c>
    </row>
    <row r="956" spans="1:1">
      <c r="A956" s="4">
        <v>3792</v>
      </c>
    </row>
    <row r="957" spans="1:1">
      <c r="A957" s="4">
        <v>3793</v>
      </c>
    </row>
    <row r="958" spans="1:1">
      <c r="A958" s="4">
        <v>3794</v>
      </c>
    </row>
    <row r="959" spans="1:1">
      <c r="A959" s="4">
        <v>3795</v>
      </c>
    </row>
    <row r="960" spans="1:1">
      <c r="A960" s="4">
        <v>3796</v>
      </c>
    </row>
    <row r="961" spans="1:1">
      <c r="A961" s="4">
        <v>3797</v>
      </c>
    </row>
    <row r="962" spans="1:1">
      <c r="A962" s="4">
        <v>3798</v>
      </c>
    </row>
    <row r="963" spans="1:1">
      <c r="A963" s="4">
        <v>3799</v>
      </c>
    </row>
    <row r="964" spans="1:1">
      <c r="A964" s="4">
        <v>3800</v>
      </c>
    </row>
    <row r="965" spans="1:1">
      <c r="A965" s="4">
        <v>3801</v>
      </c>
    </row>
    <row r="966" spans="1:1">
      <c r="A966" s="4">
        <v>3802</v>
      </c>
    </row>
    <row r="967" spans="1:1">
      <c r="A967" s="4">
        <v>3803</v>
      </c>
    </row>
    <row r="968" spans="1:1">
      <c r="A968" s="4">
        <v>3804</v>
      </c>
    </row>
    <row r="969" spans="1:1">
      <c r="A969" s="4">
        <v>3805</v>
      </c>
    </row>
    <row r="970" spans="1:1">
      <c r="A970" s="4">
        <v>3806</v>
      </c>
    </row>
    <row r="971" spans="1:1">
      <c r="A971" s="4">
        <v>3807</v>
      </c>
    </row>
    <row r="972" spans="1:1">
      <c r="A972" s="4">
        <v>3808</v>
      </c>
    </row>
    <row r="973" spans="1:1">
      <c r="A973" s="4">
        <v>3809</v>
      </c>
    </row>
    <row r="974" spans="1:1">
      <c r="A974" s="4">
        <v>3810</v>
      </c>
    </row>
    <row r="975" spans="1:1">
      <c r="A975" s="4">
        <v>3811</v>
      </c>
    </row>
    <row r="976" spans="1:1">
      <c r="A976" s="4">
        <v>3812</v>
      </c>
    </row>
    <row r="977" spans="1:1">
      <c r="A977" s="4">
        <v>3813</v>
      </c>
    </row>
    <row r="978" spans="1:1">
      <c r="A978" s="4">
        <v>3814</v>
      </c>
    </row>
    <row r="979" spans="1:1">
      <c r="A979" s="4">
        <v>3815</v>
      </c>
    </row>
    <row r="980" spans="1:1">
      <c r="A980" s="4">
        <v>3816</v>
      </c>
    </row>
    <row r="981" spans="1:1">
      <c r="A981" s="4">
        <v>3817</v>
      </c>
    </row>
    <row r="982" spans="1:1">
      <c r="A982" s="4">
        <v>3818</v>
      </c>
    </row>
    <row r="983" spans="1:1">
      <c r="A983" s="4">
        <v>3819</v>
      </c>
    </row>
    <row r="984" spans="1:1">
      <c r="A984" s="4">
        <v>3820</v>
      </c>
    </row>
    <row r="985" spans="1:1">
      <c r="A985" s="4">
        <v>3821</v>
      </c>
    </row>
    <row r="986" spans="1:1">
      <c r="A986" s="4">
        <v>3822</v>
      </c>
    </row>
    <row r="987" spans="1:1">
      <c r="A987" s="4">
        <v>3823</v>
      </c>
    </row>
    <row r="988" spans="1:1">
      <c r="A988" s="4">
        <v>3824</v>
      </c>
    </row>
    <row r="989" spans="1:1">
      <c r="A989" s="4">
        <v>3825</v>
      </c>
    </row>
    <row r="990" spans="1:1">
      <c r="A990" s="4">
        <v>3826</v>
      </c>
    </row>
    <row r="991" spans="1:1">
      <c r="A991" s="4">
        <v>3827</v>
      </c>
    </row>
    <row r="992" spans="1:1">
      <c r="A992" s="4">
        <v>3828</v>
      </c>
    </row>
    <row r="993" spans="1:1">
      <c r="A993" s="4">
        <v>3829</v>
      </c>
    </row>
    <row r="994" spans="1:1">
      <c r="A994" s="4">
        <v>3830</v>
      </c>
    </row>
    <row r="995" spans="1:1">
      <c r="A995" s="4">
        <v>3831</v>
      </c>
    </row>
    <row r="996" spans="1:1">
      <c r="A996" s="4">
        <v>3832</v>
      </c>
    </row>
    <row r="997" spans="1:1">
      <c r="A997" s="4">
        <v>3833</v>
      </c>
    </row>
    <row r="998" spans="1:1">
      <c r="A998" s="4">
        <v>3834</v>
      </c>
    </row>
    <row r="999" spans="1:1">
      <c r="A999" s="4">
        <v>3835</v>
      </c>
    </row>
    <row r="1000" spans="1:1">
      <c r="A1000" s="4">
        <v>3836</v>
      </c>
    </row>
    <row r="1001" spans="1:1">
      <c r="A1001" s="4">
        <v>3837</v>
      </c>
    </row>
    <row r="1002" spans="1:1">
      <c r="A1002" s="4">
        <v>3838</v>
      </c>
    </row>
    <row r="1003" spans="1:1">
      <c r="A1003" s="4">
        <v>3839</v>
      </c>
    </row>
    <row r="1004" spans="1:1">
      <c r="A1004" s="4">
        <v>3840</v>
      </c>
    </row>
    <row r="1005" spans="1:1">
      <c r="A1005" s="4">
        <v>3841</v>
      </c>
    </row>
    <row r="1006" spans="1:1">
      <c r="A1006" s="4">
        <v>3842</v>
      </c>
    </row>
    <row r="1007" spans="1:1">
      <c r="A1007" s="4">
        <v>3843</v>
      </c>
    </row>
    <row r="1008" spans="1:1">
      <c r="A1008" s="4">
        <v>3844</v>
      </c>
    </row>
    <row r="1009" spans="1:1">
      <c r="A1009" s="4">
        <v>3845</v>
      </c>
    </row>
    <row r="1010" spans="1:1">
      <c r="A1010" s="4">
        <v>3846</v>
      </c>
    </row>
    <row r="1011" spans="1:1">
      <c r="A1011" s="4">
        <v>3847</v>
      </c>
    </row>
    <row r="1012" spans="1:1">
      <c r="A1012" s="4">
        <v>3848</v>
      </c>
    </row>
    <row r="1013" spans="1:1">
      <c r="A1013" s="4">
        <v>3849</v>
      </c>
    </row>
    <row r="1014" spans="1:1">
      <c r="A1014" s="4">
        <v>3850</v>
      </c>
    </row>
    <row r="1015" spans="1:1">
      <c r="A1015" s="4">
        <v>3851</v>
      </c>
    </row>
    <row r="1016" spans="1:1">
      <c r="A1016" s="4">
        <v>3852</v>
      </c>
    </row>
    <row r="1017" spans="1:1">
      <c r="A1017" s="4">
        <v>3853</v>
      </c>
    </row>
    <row r="1018" spans="1:1">
      <c r="A1018" s="4">
        <v>3854</v>
      </c>
    </row>
    <row r="1019" spans="1:1">
      <c r="A1019" s="4">
        <v>3855</v>
      </c>
    </row>
    <row r="1020" spans="1:1">
      <c r="A1020" s="4">
        <v>3856</v>
      </c>
    </row>
    <row r="1021" spans="1:1">
      <c r="A1021" s="4">
        <v>3857</v>
      </c>
    </row>
    <row r="1022" spans="1:1">
      <c r="A1022" s="4">
        <v>3858</v>
      </c>
    </row>
    <row r="1023" spans="1:1">
      <c r="A1023" s="4">
        <v>3859</v>
      </c>
    </row>
    <row r="1024" spans="1:1">
      <c r="A1024" s="4">
        <v>3860</v>
      </c>
    </row>
    <row r="1025" spans="1:1">
      <c r="A1025" s="4">
        <v>3861</v>
      </c>
    </row>
    <row r="1026" spans="1:1">
      <c r="A1026" s="4">
        <v>3862</v>
      </c>
    </row>
    <row r="1027" spans="1:1">
      <c r="A1027" s="4">
        <v>3863</v>
      </c>
    </row>
    <row r="1028" spans="1:1">
      <c r="A1028" s="4">
        <v>3864</v>
      </c>
    </row>
    <row r="1029" spans="1:1">
      <c r="A1029" s="4">
        <v>3865</v>
      </c>
    </row>
    <row r="1030" spans="1:1">
      <c r="A1030" s="4">
        <v>3866</v>
      </c>
    </row>
    <row r="1031" spans="1:1">
      <c r="A1031" s="4">
        <v>3867</v>
      </c>
    </row>
    <row r="1032" spans="1:1">
      <c r="A1032" s="4">
        <v>3868</v>
      </c>
    </row>
    <row r="1033" spans="1:1">
      <c r="A1033" s="4">
        <v>3869</v>
      </c>
    </row>
    <row r="1034" spans="1:1">
      <c r="A1034" s="4">
        <v>3870</v>
      </c>
    </row>
    <row r="1035" spans="1:1">
      <c r="A1035" s="4">
        <v>3871</v>
      </c>
    </row>
    <row r="1036" spans="1:1">
      <c r="A1036" s="4">
        <v>3872</v>
      </c>
    </row>
    <row r="1037" spans="1:1">
      <c r="A1037" s="4">
        <v>3873</v>
      </c>
    </row>
    <row r="1038" spans="1:1">
      <c r="A1038" s="4">
        <v>3874</v>
      </c>
    </row>
    <row r="1039" spans="1:1">
      <c r="A1039" s="4">
        <v>3875</v>
      </c>
    </row>
    <row r="1040" spans="1:1">
      <c r="A1040" s="4">
        <v>3876</v>
      </c>
    </row>
    <row r="1041" spans="1:1">
      <c r="A1041" s="4">
        <v>3877</v>
      </c>
    </row>
    <row r="1042" spans="1:1">
      <c r="A1042" s="4">
        <v>3878</v>
      </c>
    </row>
    <row r="1043" spans="1:1">
      <c r="A1043" s="4">
        <v>3879</v>
      </c>
    </row>
    <row r="1044" spans="1:1">
      <c r="A1044" s="4">
        <v>3880</v>
      </c>
    </row>
    <row r="1045" spans="1:1">
      <c r="A1045" s="4">
        <v>3881</v>
      </c>
    </row>
    <row r="1046" spans="1:1">
      <c r="A1046" s="4">
        <v>3882</v>
      </c>
    </row>
    <row r="1047" spans="1:1">
      <c r="A1047" s="4">
        <v>3883</v>
      </c>
    </row>
    <row r="1048" spans="1:1">
      <c r="A1048" s="4">
        <v>3884</v>
      </c>
    </row>
    <row r="1049" spans="1:1">
      <c r="A1049" s="4">
        <v>3885</v>
      </c>
    </row>
    <row r="1050" spans="1:1">
      <c r="A1050" s="4">
        <v>3886</v>
      </c>
    </row>
    <row r="1051" spans="1:1">
      <c r="A1051" s="4">
        <v>3887</v>
      </c>
    </row>
    <row r="1052" spans="1:1">
      <c r="A1052" s="4">
        <v>3888</v>
      </c>
    </row>
    <row r="1053" spans="1:1">
      <c r="A1053" s="4">
        <v>3889</v>
      </c>
    </row>
    <row r="1054" spans="1:1">
      <c r="A1054" s="4">
        <v>3890</v>
      </c>
    </row>
    <row r="1055" spans="1:1">
      <c r="A1055" s="4">
        <v>3891</v>
      </c>
    </row>
    <row r="1056" spans="1:1">
      <c r="A1056" s="4">
        <v>3892</v>
      </c>
    </row>
    <row r="1057" spans="1:1">
      <c r="A1057" s="4">
        <v>3893</v>
      </c>
    </row>
    <row r="1058" spans="1:1">
      <c r="A1058" s="4">
        <v>3894</v>
      </c>
    </row>
    <row r="1059" spans="1:1">
      <c r="A1059" s="4">
        <v>3895</v>
      </c>
    </row>
    <row r="1060" spans="1:1">
      <c r="A1060" s="4">
        <v>3896</v>
      </c>
    </row>
    <row r="1061" spans="1:1">
      <c r="A1061" s="4">
        <v>3897</v>
      </c>
    </row>
    <row r="1062" spans="1:1">
      <c r="A1062" s="4">
        <v>3898</v>
      </c>
    </row>
    <row r="1063" spans="1:1">
      <c r="A1063" s="4">
        <v>3899</v>
      </c>
    </row>
    <row r="1064" spans="1:1">
      <c r="A1064" s="4">
        <v>3900</v>
      </c>
    </row>
    <row r="1065" spans="1:1">
      <c r="A1065" s="4">
        <v>3901</v>
      </c>
    </row>
    <row r="1066" spans="1:1">
      <c r="A1066" s="4">
        <v>3902</v>
      </c>
    </row>
    <row r="1067" spans="1:1">
      <c r="A1067" s="4">
        <v>3903</v>
      </c>
    </row>
    <row r="1068" spans="1:1">
      <c r="A1068" s="4">
        <v>3904</v>
      </c>
    </row>
    <row r="1069" spans="1:1">
      <c r="A1069" s="4">
        <v>3905</v>
      </c>
    </row>
    <row r="1070" spans="1:1">
      <c r="A1070" s="4">
        <v>3906</v>
      </c>
    </row>
    <row r="1071" spans="1:1">
      <c r="A1071" s="4">
        <v>3907</v>
      </c>
    </row>
    <row r="1072" spans="1:1">
      <c r="A1072" s="4">
        <v>3908</v>
      </c>
    </row>
    <row r="1073" spans="1:1">
      <c r="A1073" s="4">
        <v>3909</v>
      </c>
    </row>
    <row r="1074" spans="1:1">
      <c r="A1074" s="4">
        <v>3910</v>
      </c>
    </row>
    <row r="1075" spans="1:1">
      <c r="A1075" s="4">
        <v>3911</v>
      </c>
    </row>
    <row r="1076" spans="1:1">
      <c r="A1076" s="4">
        <v>3912</v>
      </c>
    </row>
    <row r="1077" spans="1:1">
      <c r="A1077" s="4">
        <v>3913</v>
      </c>
    </row>
    <row r="1078" spans="1:1">
      <c r="A1078" s="4">
        <v>3914</v>
      </c>
    </row>
    <row r="1079" spans="1:1">
      <c r="A1079" s="4">
        <v>3915</v>
      </c>
    </row>
    <row r="1080" spans="1:1">
      <c r="A1080" s="4">
        <v>3916</v>
      </c>
    </row>
    <row r="1081" spans="1:1">
      <c r="A1081" s="4">
        <v>3917</v>
      </c>
    </row>
    <row r="1082" spans="1:1">
      <c r="A1082" s="4">
        <v>3918</v>
      </c>
    </row>
    <row r="1083" spans="1:1">
      <c r="A1083" s="4">
        <v>3919</v>
      </c>
    </row>
    <row r="1084" spans="1:1">
      <c r="A1084" s="4">
        <v>3920</v>
      </c>
    </row>
    <row r="1085" spans="1:1">
      <c r="A1085" s="4">
        <v>3921</v>
      </c>
    </row>
    <row r="1086" spans="1:1">
      <c r="A1086" s="4">
        <v>3922</v>
      </c>
    </row>
    <row r="1087" spans="1:1">
      <c r="A1087" s="4">
        <v>3923</v>
      </c>
    </row>
    <row r="1088" spans="1:1">
      <c r="A1088" s="4">
        <v>3924</v>
      </c>
    </row>
    <row r="1089" spans="1:1">
      <c r="A1089" s="4">
        <v>3925</v>
      </c>
    </row>
    <row r="1090" spans="1:1">
      <c r="A1090" s="4">
        <v>3926</v>
      </c>
    </row>
    <row r="1091" spans="1:1">
      <c r="A1091" s="4">
        <v>3927</v>
      </c>
    </row>
    <row r="1092" spans="1:1">
      <c r="A1092" s="4">
        <v>3928</v>
      </c>
    </row>
    <row r="1093" spans="1:1">
      <c r="A1093" s="4">
        <v>3929</v>
      </c>
    </row>
    <row r="1094" spans="1:1">
      <c r="A1094" s="4">
        <v>3930</v>
      </c>
    </row>
    <row r="1095" spans="1:1">
      <c r="A1095" s="4">
        <v>3931</v>
      </c>
    </row>
    <row r="1096" spans="1:1">
      <c r="A1096" s="4">
        <v>3932</v>
      </c>
    </row>
    <row r="1097" spans="1:1">
      <c r="A1097" s="4">
        <v>3933</v>
      </c>
    </row>
    <row r="1098" spans="1:1">
      <c r="A1098" s="4">
        <v>3934</v>
      </c>
    </row>
    <row r="1099" spans="1:1">
      <c r="A1099" s="4">
        <v>3935</v>
      </c>
    </row>
    <row r="1100" spans="1:1">
      <c r="A1100" s="4">
        <v>3936</v>
      </c>
    </row>
    <row r="1101" spans="1:1">
      <c r="A1101" s="4">
        <v>3937</v>
      </c>
    </row>
    <row r="1102" spans="1:1">
      <c r="A1102" s="4">
        <v>3938</v>
      </c>
    </row>
    <row r="1103" spans="1:1">
      <c r="A1103" s="4">
        <v>3939</v>
      </c>
    </row>
    <row r="1104" spans="1:1">
      <c r="A1104" s="4">
        <v>3940</v>
      </c>
    </row>
    <row r="1105" spans="1:1">
      <c r="A1105" s="4">
        <v>3941</v>
      </c>
    </row>
    <row r="1106" spans="1:1">
      <c r="A1106" s="4">
        <v>3942</v>
      </c>
    </row>
    <row r="1107" spans="1:1">
      <c r="A1107" s="4">
        <v>3943</v>
      </c>
    </row>
    <row r="1108" spans="1:1">
      <c r="A1108" s="4">
        <v>3944</v>
      </c>
    </row>
    <row r="1109" spans="1:1">
      <c r="A1109" s="4">
        <v>3945</v>
      </c>
    </row>
    <row r="1110" spans="1:1">
      <c r="A1110" s="4">
        <v>3946</v>
      </c>
    </row>
    <row r="1111" spans="1:1">
      <c r="A1111" s="4">
        <v>3947</v>
      </c>
    </row>
    <row r="1112" spans="1:1">
      <c r="A1112" s="4">
        <v>3948</v>
      </c>
    </row>
    <row r="1113" spans="1:1">
      <c r="A1113" s="4">
        <v>3949</v>
      </c>
    </row>
    <row r="1114" spans="1:1">
      <c r="A1114" s="4">
        <v>3950</v>
      </c>
    </row>
    <row r="1115" spans="1:1">
      <c r="A1115" s="4">
        <v>3951</v>
      </c>
    </row>
    <row r="1116" spans="1:1">
      <c r="A1116" s="4">
        <v>3952</v>
      </c>
    </row>
    <row r="1117" spans="1:1">
      <c r="A1117" s="4">
        <v>3953</v>
      </c>
    </row>
    <row r="1118" spans="1:1">
      <c r="A1118" s="4">
        <v>3954</v>
      </c>
    </row>
    <row r="1119" spans="1:1">
      <c r="A1119" s="4">
        <v>3955</v>
      </c>
    </row>
    <row r="1120" spans="1:1">
      <c r="A1120" s="4">
        <v>3956</v>
      </c>
    </row>
    <row r="1121" spans="1:1">
      <c r="A1121" s="4">
        <v>3957</v>
      </c>
    </row>
    <row r="1122" spans="1:1">
      <c r="A1122" s="4">
        <v>3958</v>
      </c>
    </row>
    <row r="1123" spans="1:1">
      <c r="A1123" s="4">
        <v>3959</v>
      </c>
    </row>
    <row r="1124" spans="1:1">
      <c r="A1124" s="4">
        <v>3960</v>
      </c>
    </row>
    <row r="1125" spans="1:1">
      <c r="A1125" s="4">
        <v>3961</v>
      </c>
    </row>
    <row r="1126" spans="1:1">
      <c r="A1126" s="4">
        <v>3962</v>
      </c>
    </row>
    <row r="1127" spans="1:1">
      <c r="A1127" s="4">
        <v>3963</v>
      </c>
    </row>
    <row r="1128" spans="1:1">
      <c r="A1128" s="4">
        <v>3964</v>
      </c>
    </row>
    <row r="1129" spans="1:1">
      <c r="A1129" s="4">
        <v>3965</v>
      </c>
    </row>
    <row r="1130" spans="1:1">
      <c r="A1130" s="4">
        <v>3966</v>
      </c>
    </row>
    <row r="1131" spans="1:1">
      <c r="A1131" s="4">
        <v>3967</v>
      </c>
    </row>
    <row r="1132" spans="1:1">
      <c r="A1132" s="4">
        <v>3968</v>
      </c>
    </row>
    <row r="1133" spans="1:1">
      <c r="A1133" s="4">
        <v>3969</v>
      </c>
    </row>
    <row r="1134" spans="1:1">
      <c r="A1134" s="4">
        <v>3970</v>
      </c>
    </row>
    <row r="1135" spans="1:1">
      <c r="A1135" s="4">
        <v>3971</v>
      </c>
    </row>
    <row r="1136" spans="1:1">
      <c r="A1136" s="4">
        <v>3972</v>
      </c>
    </row>
    <row r="1137" spans="1:1">
      <c r="A1137" s="4">
        <v>3973</v>
      </c>
    </row>
    <row r="1138" spans="1:1">
      <c r="A1138" s="4">
        <v>3974</v>
      </c>
    </row>
    <row r="1139" spans="1:1">
      <c r="A1139" s="4">
        <v>3975</v>
      </c>
    </row>
    <row r="1140" spans="1:1">
      <c r="A1140" s="4">
        <v>3976</v>
      </c>
    </row>
    <row r="1141" spans="1:1">
      <c r="A1141" s="4">
        <v>3977</v>
      </c>
    </row>
    <row r="1142" spans="1:1">
      <c r="A1142" s="4">
        <v>3978</v>
      </c>
    </row>
    <row r="1143" spans="1:1">
      <c r="A1143" s="4">
        <v>3979</v>
      </c>
    </row>
    <row r="1144" spans="1:1">
      <c r="A1144" s="4">
        <v>3980</v>
      </c>
    </row>
    <row r="1145" spans="1:1">
      <c r="A1145" s="4">
        <v>3981</v>
      </c>
    </row>
    <row r="1146" spans="1:1">
      <c r="A1146" s="4">
        <v>3982</v>
      </c>
    </row>
    <row r="1147" spans="1:1">
      <c r="A1147" s="4">
        <v>3983</v>
      </c>
    </row>
    <row r="1148" spans="1:1">
      <c r="A1148" s="4">
        <v>3984</v>
      </c>
    </row>
    <row r="1149" spans="1:1">
      <c r="A1149" s="4">
        <v>3985</v>
      </c>
    </row>
    <row r="1150" spans="1:1">
      <c r="A1150" s="4">
        <v>3986</v>
      </c>
    </row>
    <row r="1151" spans="1:1">
      <c r="A1151" s="4">
        <v>3987</v>
      </c>
    </row>
    <row r="1152" spans="1:1">
      <c r="A1152" s="4">
        <v>3988</v>
      </c>
    </row>
    <row r="1153" spans="1:1">
      <c r="A1153" s="4">
        <v>3989</v>
      </c>
    </row>
    <row r="1154" spans="1:1">
      <c r="A1154" s="4">
        <v>3990</v>
      </c>
    </row>
    <row r="1155" spans="1:1">
      <c r="A1155" s="4">
        <v>3991</v>
      </c>
    </row>
    <row r="1156" spans="1:1">
      <c r="A1156" s="4">
        <v>3992</v>
      </c>
    </row>
    <row r="1157" spans="1:1">
      <c r="A1157" s="4">
        <v>3993</v>
      </c>
    </row>
    <row r="1158" spans="1:1">
      <c r="A1158" s="4">
        <v>3994</v>
      </c>
    </row>
    <row r="1159" spans="1:1">
      <c r="A1159" s="4">
        <v>3995</v>
      </c>
    </row>
    <row r="1160" spans="1:1">
      <c r="A1160" s="4">
        <v>3996</v>
      </c>
    </row>
    <row r="1161" spans="1:1">
      <c r="A1161" s="4">
        <v>3997</v>
      </c>
    </row>
    <row r="1162" spans="1:1">
      <c r="A1162" s="4">
        <v>3998</v>
      </c>
    </row>
    <row r="1163" spans="1:1">
      <c r="A1163" s="4">
        <v>3999</v>
      </c>
    </row>
    <row r="1164" spans="1:1">
      <c r="A1164" s="4">
        <v>4000</v>
      </c>
    </row>
    <row r="1165" spans="1:1">
      <c r="A1165" s="4">
        <v>4001</v>
      </c>
    </row>
    <row r="1166" spans="1:1">
      <c r="A1166" s="4">
        <v>4002</v>
      </c>
    </row>
    <row r="1167" spans="1:1">
      <c r="A1167" s="4">
        <v>4003</v>
      </c>
    </row>
    <row r="1168" spans="1:1">
      <c r="A1168" s="4">
        <v>4004</v>
      </c>
    </row>
    <row r="1169" spans="1:1">
      <c r="A1169" s="4">
        <v>4005</v>
      </c>
    </row>
    <row r="1170" spans="1:1">
      <c r="A1170" s="4">
        <v>4006</v>
      </c>
    </row>
    <row r="1171" spans="1:1">
      <c r="A1171" s="4">
        <v>4007</v>
      </c>
    </row>
    <row r="1172" spans="1:1">
      <c r="A1172" s="4">
        <v>4008</v>
      </c>
    </row>
    <row r="1173" spans="1:1">
      <c r="A1173" s="4">
        <v>4009</v>
      </c>
    </row>
    <row r="1174" spans="1:1">
      <c r="A1174" s="4">
        <v>4010</v>
      </c>
    </row>
    <row r="1175" spans="1:1">
      <c r="A1175" s="4">
        <v>4011</v>
      </c>
    </row>
    <row r="1176" spans="1:1">
      <c r="A1176" s="4">
        <v>4012</v>
      </c>
    </row>
    <row r="1177" spans="1:1">
      <c r="A1177" s="4">
        <v>4013</v>
      </c>
    </row>
    <row r="1178" spans="1:1">
      <c r="A1178" s="4">
        <v>4014</v>
      </c>
    </row>
    <row r="1179" spans="1:1">
      <c r="A1179" s="4">
        <v>4015</v>
      </c>
    </row>
    <row r="1180" spans="1:1">
      <c r="A1180" s="4">
        <v>4016</v>
      </c>
    </row>
    <row r="1181" spans="1:1">
      <c r="A1181" s="4">
        <v>4017</v>
      </c>
    </row>
    <row r="1182" spans="1:1">
      <c r="A1182" s="4">
        <v>4018</v>
      </c>
    </row>
    <row r="1183" spans="1:1">
      <c r="A1183" s="4">
        <v>4019</v>
      </c>
    </row>
    <row r="1184" spans="1:1">
      <c r="A1184" s="4">
        <v>4020</v>
      </c>
    </row>
    <row r="1185" spans="1:1">
      <c r="A1185" s="4">
        <v>4021</v>
      </c>
    </row>
    <row r="1186" spans="1:1">
      <c r="A1186" s="4">
        <v>4022</v>
      </c>
    </row>
    <row r="1187" spans="1:1">
      <c r="A1187" s="4">
        <v>4023</v>
      </c>
    </row>
    <row r="1188" spans="1:1">
      <c r="A1188" s="4">
        <v>4024</v>
      </c>
    </row>
    <row r="1189" spans="1:1">
      <c r="A1189" s="4">
        <v>4025</v>
      </c>
    </row>
    <row r="1190" spans="1:1">
      <c r="A1190" s="4">
        <v>4026</v>
      </c>
    </row>
    <row r="1191" spans="1:1">
      <c r="A1191" s="4">
        <v>4027</v>
      </c>
    </row>
    <row r="1192" spans="1:1">
      <c r="A1192" s="4">
        <v>4028</v>
      </c>
    </row>
    <row r="1193" spans="1:1">
      <c r="A1193" s="4">
        <v>4029</v>
      </c>
    </row>
    <row r="1194" spans="1:1">
      <c r="A1194" s="4">
        <v>4030</v>
      </c>
    </row>
    <row r="1195" spans="1:1">
      <c r="A1195" s="4">
        <v>4031</v>
      </c>
    </row>
    <row r="1196" spans="1:1">
      <c r="A1196" s="4">
        <v>4032</v>
      </c>
    </row>
    <row r="1197" spans="1:1">
      <c r="A1197" s="4">
        <v>4033</v>
      </c>
    </row>
    <row r="1198" spans="1:1">
      <c r="A1198" s="4">
        <v>4034</v>
      </c>
    </row>
    <row r="1199" spans="1:1">
      <c r="A1199" s="4">
        <v>4035</v>
      </c>
    </row>
    <row r="1200" spans="1:1">
      <c r="A1200" s="4">
        <v>4036</v>
      </c>
    </row>
    <row r="1201" spans="1:1">
      <c r="A1201" s="4">
        <v>4037</v>
      </c>
    </row>
    <row r="1202" spans="1:1">
      <c r="A1202" s="4">
        <v>4038</v>
      </c>
    </row>
    <row r="1203" spans="1:1">
      <c r="A1203" s="4">
        <v>4039</v>
      </c>
    </row>
    <row r="1204" spans="1:1">
      <c r="A1204" s="4">
        <v>4040</v>
      </c>
    </row>
    <row r="1205" spans="1:1">
      <c r="A1205" s="4">
        <v>4041</v>
      </c>
    </row>
    <row r="1206" spans="1:1">
      <c r="A1206" s="4">
        <v>4042</v>
      </c>
    </row>
    <row r="1207" spans="1:1">
      <c r="A1207" s="4">
        <v>4043</v>
      </c>
    </row>
    <row r="1208" spans="1:1">
      <c r="A1208" s="4">
        <v>4044</v>
      </c>
    </row>
    <row r="1209" spans="1:1">
      <c r="A1209" s="4">
        <v>4045</v>
      </c>
    </row>
    <row r="1210" spans="1:1">
      <c r="A1210" s="4">
        <v>4046</v>
      </c>
    </row>
    <row r="1211" spans="1:1">
      <c r="A1211" s="4">
        <v>4047</v>
      </c>
    </row>
    <row r="1212" spans="1:1">
      <c r="A1212" s="4">
        <v>4048</v>
      </c>
    </row>
    <row r="1213" spans="1:1">
      <c r="A1213" s="4">
        <v>4049</v>
      </c>
    </row>
    <row r="1214" spans="1:1">
      <c r="A1214" s="4">
        <v>4050</v>
      </c>
    </row>
    <row r="1215" spans="1:1">
      <c r="A1215" s="4">
        <v>4051</v>
      </c>
    </row>
    <row r="1216" spans="1:1">
      <c r="A1216" s="4">
        <v>4052</v>
      </c>
    </row>
    <row r="1217" spans="1:1">
      <c r="A1217" s="4">
        <v>4053</v>
      </c>
    </row>
    <row r="1218" spans="1:1">
      <c r="A1218" s="4">
        <v>4054</v>
      </c>
    </row>
    <row r="1219" spans="1:1">
      <c r="A1219" s="4">
        <v>4055</v>
      </c>
    </row>
    <row r="1220" spans="1:1">
      <c r="A1220" s="4">
        <v>4056</v>
      </c>
    </row>
    <row r="1221" spans="1:1">
      <c r="A1221" s="4">
        <v>4057</v>
      </c>
    </row>
    <row r="1222" spans="1:1">
      <c r="A1222" s="4">
        <v>4058</v>
      </c>
    </row>
    <row r="1223" spans="1:1">
      <c r="A1223" s="4">
        <v>4059</v>
      </c>
    </row>
    <row r="1224" spans="1:1">
      <c r="A1224" s="4">
        <v>4060</v>
      </c>
    </row>
    <row r="1225" spans="1:1">
      <c r="A1225" s="4">
        <v>4061</v>
      </c>
    </row>
    <row r="1226" spans="1:1">
      <c r="A1226" s="4">
        <v>4062</v>
      </c>
    </row>
    <row r="1227" spans="1:1">
      <c r="A1227" s="4">
        <v>4063</v>
      </c>
    </row>
    <row r="1228" spans="1:1">
      <c r="A1228" s="4">
        <v>4064</v>
      </c>
    </row>
    <row r="1229" spans="1:1">
      <c r="A1229" s="4">
        <v>4065</v>
      </c>
    </row>
    <row r="1230" spans="1:1">
      <c r="A1230" s="4">
        <v>4066</v>
      </c>
    </row>
    <row r="1231" spans="1:1">
      <c r="A1231" s="4">
        <v>4067</v>
      </c>
    </row>
    <row r="1232" spans="1:1">
      <c r="A1232" s="4">
        <v>4068</v>
      </c>
    </row>
    <row r="1233" spans="1:1">
      <c r="A1233" s="4">
        <v>4069</v>
      </c>
    </row>
    <row r="1234" spans="1:1">
      <c r="A1234" s="4">
        <v>4070</v>
      </c>
    </row>
    <row r="1235" spans="1:1">
      <c r="A1235" s="4">
        <v>4071</v>
      </c>
    </row>
    <row r="1236" spans="1:1">
      <c r="A1236" s="4">
        <v>4072</v>
      </c>
    </row>
    <row r="1237" spans="1:1">
      <c r="A1237" s="4">
        <v>4073</v>
      </c>
    </row>
    <row r="1238" spans="1:1">
      <c r="A1238" s="4">
        <v>4074</v>
      </c>
    </row>
    <row r="1239" spans="1:1">
      <c r="A1239" s="4">
        <v>4075</v>
      </c>
    </row>
    <row r="1240" spans="1:1">
      <c r="A1240" s="4">
        <v>4076</v>
      </c>
    </row>
    <row r="1241" spans="1:1">
      <c r="A1241" s="4">
        <v>4077</v>
      </c>
    </row>
    <row r="1242" spans="1:1">
      <c r="A1242" s="4">
        <v>4078</v>
      </c>
    </row>
    <row r="1243" spans="1:1">
      <c r="A1243" s="4">
        <v>4079</v>
      </c>
    </row>
    <row r="1244" spans="1:1">
      <c r="A1244" s="4">
        <v>4080</v>
      </c>
    </row>
    <row r="1245" spans="1:1">
      <c r="A1245" s="4">
        <v>4081</v>
      </c>
    </row>
    <row r="1246" spans="1:1">
      <c r="A1246" s="4">
        <v>4082</v>
      </c>
    </row>
    <row r="1247" spans="1:1">
      <c r="A1247" s="4">
        <v>4083</v>
      </c>
    </row>
    <row r="1248" spans="1:1">
      <c r="A1248" s="4">
        <v>4084</v>
      </c>
    </row>
    <row r="1249" spans="1:1">
      <c r="A1249" s="4">
        <v>4085</v>
      </c>
    </row>
    <row r="1250" spans="1:1">
      <c r="A1250" s="4">
        <v>4086</v>
      </c>
    </row>
    <row r="1251" spans="1:1">
      <c r="A1251" s="4">
        <v>4087</v>
      </c>
    </row>
    <row r="1252" spans="1:1">
      <c r="A1252" s="4">
        <v>4088</v>
      </c>
    </row>
    <row r="1253" spans="1:1">
      <c r="A1253" s="4">
        <v>4089</v>
      </c>
    </row>
    <row r="1254" spans="1:1">
      <c r="A1254" s="4">
        <v>4090</v>
      </c>
    </row>
    <row r="1255" spans="1:1">
      <c r="A1255" s="4">
        <v>4091</v>
      </c>
    </row>
    <row r="1256" spans="1:1">
      <c r="A1256" s="4">
        <v>4092</v>
      </c>
    </row>
    <row r="1257" spans="1:1">
      <c r="A1257" s="4">
        <v>4093</v>
      </c>
    </row>
    <row r="1258" spans="1:1">
      <c r="A1258" s="4">
        <v>4094</v>
      </c>
    </row>
    <row r="1259" spans="1:1">
      <c r="A1259" s="4">
        <v>4095</v>
      </c>
    </row>
    <row r="1260" spans="1:1">
      <c r="A1260" s="4">
        <v>4096</v>
      </c>
    </row>
    <row r="1261" spans="1:1">
      <c r="A1261" s="4">
        <v>4097</v>
      </c>
    </row>
    <row r="1262" spans="1:1">
      <c r="A1262" s="4">
        <v>4098</v>
      </c>
    </row>
    <row r="1263" spans="1:1">
      <c r="A1263" s="4">
        <v>4099</v>
      </c>
    </row>
    <row r="1264" spans="1:1">
      <c r="A1264" s="4">
        <v>4100</v>
      </c>
    </row>
    <row r="1265" spans="1:1">
      <c r="A1265" s="4">
        <v>4101</v>
      </c>
    </row>
    <row r="1266" spans="1:1">
      <c r="A1266" s="4">
        <v>4102</v>
      </c>
    </row>
    <row r="1267" spans="1:1">
      <c r="A1267" s="4">
        <v>4103</v>
      </c>
    </row>
    <row r="1268" spans="1:1">
      <c r="A1268" s="4">
        <v>4104</v>
      </c>
    </row>
    <row r="1269" spans="1:1">
      <c r="A1269" s="4">
        <v>4105</v>
      </c>
    </row>
    <row r="1270" spans="1:1">
      <c r="A1270" s="4">
        <v>4106</v>
      </c>
    </row>
    <row r="1271" spans="1:1">
      <c r="A1271" s="4">
        <v>4107</v>
      </c>
    </row>
    <row r="1272" spans="1:1">
      <c r="A1272" s="4">
        <v>4108</v>
      </c>
    </row>
    <row r="1273" spans="1:1">
      <c r="A1273" s="4">
        <v>4109</v>
      </c>
    </row>
    <row r="1274" spans="1:1">
      <c r="A1274" s="4">
        <v>4110</v>
      </c>
    </row>
    <row r="1275" spans="1:1">
      <c r="A1275" s="4">
        <v>4111</v>
      </c>
    </row>
    <row r="1276" spans="1:1">
      <c r="A1276" s="4">
        <v>4112</v>
      </c>
    </row>
    <row r="1277" spans="1:1">
      <c r="A1277" s="4">
        <v>4113</v>
      </c>
    </row>
    <row r="1278" spans="1:1">
      <c r="A1278" s="4">
        <v>4114</v>
      </c>
    </row>
    <row r="1279" spans="1:1">
      <c r="A1279" s="4">
        <v>4115</v>
      </c>
    </row>
    <row r="1280" spans="1:1">
      <c r="A1280" s="4">
        <v>4116</v>
      </c>
    </row>
    <row r="1281" spans="1:1">
      <c r="A1281" s="4">
        <v>4117</v>
      </c>
    </row>
    <row r="1282" spans="1:1">
      <c r="A1282" s="4">
        <v>4118</v>
      </c>
    </row>
    <row r="1283" spans="1:1">
      <c r="A1283" s="4">
        <v>4119</v>
      </c>
    </row>
    <row r="1284" spans="1:1">
      <c r="A1284" s="4">
        <v>4120</v>
      </c>
    </row>
    <row r="1285" spans="1:1">
      <c r="A1285" s="4">
        <v>4121</v>
      </c>
    </row>
    <row r="1286" spans="1:1">
      <c r="A1286" s="4">
        <v>4122</v>
      </c>
    </row>
    <row r="1287" spans="1:1">
      <c r="A1287" s="4">
        <v>4123</v>
      </c>
    </row>
    <row r="1288" spans="1:1">
      <c r="A1288" s="4">
        <v>4124</v>
      </c>
    </row>
    <row r="1289" spans="1:1">
      <c r="A1289" s="4">
        <v>4125</v>
      </c>
    </row>
    <row r="1290" spans="1:1">
      <c r="A1290" s="4">
        <v>4126</v>
      </c>
    </row>
    <row r="1291" spans="1:1">
      <c r="A1291" s="4">
        <v>4127</v>
      </c>
    </row>
    <row r="1292" spans="1:1">
      <c r="A1292" s="4">
        <v>4128</v>
      </c>
    </row>
    <row r="1293" spans="1:1">
      <c r="A1293" s="4">
        <v>4129</v>
      </c>
    </row>
    <row r="1294" spans="1:1">
      <c r="A1294" s="4">
        <v>4130</v>
      </c>
    </row>
    <row r="1295" spans="1:1">
      <c r="A1295" s="4">
        <v>4131</v>
      </c>
    </row>
    <row r="1296" spans="1:1">
      <c r="A1296" s="4">
        <v>4132</v>
      </c>
    </row>
    <row r="1297" spans="1:1">
      <c r="A1297" s="4">
        <v>4133</v>
      </c>
    </row>
    <row r="1298" spans="1:1">
      <c r="A1298" s="4">
        <v>4134</v>
      </c>
    </row>
    <row r="1299" spans="1:1">
      <c r="A1299" s="4">
        <v>4135</v>
      </c>
    </row>
    <row r="1300" spans="1:1">
      <c r="A1300" s="4">
        <v>4136</v>
      </c>
    </row>
    <row r="1301" spans="1:1">
      <c r="A1301" s="4">
        <v>4137</v>
      </c>
    </row>
    <row r="1302" spans="1:1">
      <c r="A1302" s="4">
        <v>4138</v>
      </c>
    </row>
    <row r="1303" spans="1:1">
      <c r="A1303" s="4">
        <v>4139</v>
      </c>
    </row>
    <row r="1304" spans="1:1">
      <c r="A1304" s="4">
        <v>4140</v>
      </c>
    </row>
    <row r="1305" spans="1:1">
      <c r="A1305" s="4">
        <v>4141</v>
      </c>
    </row>
    <row r="1306" spans="1:1">
      <c r="A1306" s="4">
        <v>4142</v>
      </c>
    </row>
    <row r="1307" spans="1:1">
      <c r="A1307" s="4">
        <v>4143</v>
      </c>
    </row>
    <row r="1308" spans="1:1">
      <c r="A1308" s="4">
        <v>4144</v>
      </c>
    </row>
    <row r="1309" spans="1:1">
      <c r="A1309" s="4">
        <v>4145</v>
      </c>
    </row>
    <row r="1310" spans="1:1">
      <c r="A1310" s="4">
        <v>4146</v>
      </c>
    </row>
    <row r="1311" spans="1:1">
      <c r="A1311" s="4">
        <v>4147</v>
      </c>
    </row>
    <row r="1312" spans="1:1">
      <c r="A1312" s="4">
        <v>4148</v>
      </c>
    </row>
    <row r="1313" spans="1:1">
      <c r="A1313" s="4">
        <v>4149</v>
      </c>
    </row>
    <row r="1314" spans="1:1">
      <c r="A1314" s="4">
        <v>4150</v>
      </c>
    </row>
    <row r="1315" spans="1:1">
      <c r="A1315" s="4">
        <v>4151</v>
      </c>
    </row>
    <row r="1316" spans="1:1">
      <c r="A1316" s="4">
        <v>4152</v>
      </c>
    </row>
    <row r="1317" spans="1:1">
      <c r="A1317" s="4">
        <v>4153</v>
      </c>
    </row>
    <row r="1318" spans="1:1">
      <c r="A1318" s="4">
        <v>4154</v>
      </c>
    </row>
    <row r="1319" spans="1:1">
      <c r="A1319" s="4">
        <v>4155</v>
      </c>
    </row>
    <row r="1320" spans="1:1">
      <c r="A1320" s="4">
        <v>4156</v>
      </c>
    </row>
    <row r="1321" spans="1:1">
      <c r="A1321" s="4">
        <v>4157</v>
      </c>
    </row>
    <row r="1322" spans="1:1">
      <c r="A1322" s="4">
        <v>4158</v>
      </c>
    </row>
    <row r="1323" spans="1:1">
      <c r="A1323" s="4">
        <v>4159</v>
      </c>
    </row>
    <row r="1324" spans="1:1">
      <c r="A1324" s="4">
        <v>4160</v>
      </c>
    </row>
    <row r="1325" spans="1:1">
      <c r="A1325" s="4">
        <v>4161</v>
      </c>
    </row>
    <row r="1326" spans="1:1">
      <c r="A1326" s="4">
        <v>4162</v>
      </c>
    </row>
    <row r="1327" spans="1:1">
      <c r="A1327" s="4">
        <v>4163</v>
      </c>
    </row>
    <row r="1328" spans="1:1">
      <c r="A1328" s="4">
        <v>4164</v>
      </c>
    </row>
    <row r="1329" spans="1:1">
      <c r="A1329" s="4">
        <v>4165</v>
      </c>
    </row>
    <row r="1330" spans="1:1">
      <c r="A1330" s="4">
        <v>4166</v>
      </c>
    </row>
    <row r="1331" spans="1:1">
      <c r="A1331" s="4">
        <v>4167</v>
      </c>
    </row>
    <row r="1332" spans="1:1">
      <c r="A1332" s="4">
        <v>4168</v>
      </c>
    </row>
    <row r="1333" spans="1:1">
      <c r="A1333" s="4">
        <v>4169</v>
      </c>
    </row>
    <row r="1334" spans="1:1">
      <c r="A1334" s="4">
        <v>4170</v>
      </c>
    </row>
    <row r="1335" spans="1:1">
      <c r="A1335" s="4">
        <v>4171</v>
      </c>
    </row>
    <row r="1336" spans="1:1">
      <c r="A1336" s="4">
        <v>4172</v>
      </c>
    </row>
    <row r="1337" spans="1:1">
      <c r="A1337" s="4">
        <v>4173</v>
      </c>
    </row>
    <row r="1338" spans="1:1">
      <c r="A1338" s="4">
        <v>4174</v>
      </c>
    </row>
    <row r="1339" spans="1:1">
      <c r="A1339" s="4">
        <v>4175</v>
      </c>
    </row>
    <row r="1340" spans="1:1">
      <c r="A1340" s="4">
        <v>4176</v>
      </c>
    </row>
    <row r="1341" spans="1:1">
      <c r="A1341" s="4">
        <v>4177</v>
      </c>
    </row>
    <row r="1342" spans="1:1">
      <c r="A1342" s="4">
        <v>4178</v>
      </c>
    </row>
    <row r="1343" spans="1:1">
      <c r="A1343" s="4">
        <v>4179</v>
      </c>
    </row>
    <row r="1344" spans="1:1">
      <c r="A1344" s="4">
        <v>4180</v>
      </c>
    </row>
    <row r="1345" spans="1:1">
      <c r="A1345" s="4">
        <v>4181</v>
      </c>
    </row>
    <row r="1346" spans="1:1">
      <c r="A1346" s="4">
        <v>4182</v>
      </c>
    </row>
    <row r="1347" spans="1:1">
      <c r="A1347" s="4">
        <v>4183</v>
      </c>
    </row>
    <row r="1348" spans="1:1">
      <c r="A1348" s="4">
        <v>4184</v>
      </c>
    </row>
    <row r="1349" spans="1:1">
      <c r="A1349" s="4">
        <v>4185</v>
      </c>
    </row>
    <row r="1350" spans="1:1">
      <c r="A1350" s="4">
        <v>4186</v>
      </c>
    </row>
    <row r="1351" spans="1:1">
      <c r="A1351" s="4">
        <v>4187</v>
      </c>
    </row>
    <row r="1352" spans="1:1">
      <c r="A1352" s="4">
        <v>4188</v>
      </c>
    </row>
    <row r="1353" spans="1:1">
      <c r="A1353" s="4">
        <v>4189</v>
      </c>
    </row>
    <row r="1354" spans="1:1">
      <c r="A1354" s="4">
        <v>4190</v>
      </c>
    </row>
    <row r="1355" spans="1:1">
      <c r="A1355" s="4">
        <v>4191</v>
      </c>
    </row>
    <row r="1356" spans="1:1">
      <c r="A1356" s="4">
        <v>4192</v>
      </c>
    </row>
    <row r="1357" spans="1:1">
      <c r="A1357" s="4">
        <v>4193</v>
      </c>
    </row>
    <row r="1358" spans="1:1">
      <c r="A1358" s="4">
        <v>4194</v>
      </c>
    </row>
    <row r="1359" spans="1:1">
      <c r="A1359" s="4">
        <v>4195</v>
      </c>
    </row>
    <row r="1360" spans="1:1">
      <c r="A1360" s="4">
        <v>4196</v>
      </c>
    </row>
    <row r="1361" spans="1:1">
      <c r="A1361" s="4">
        <v>4197</v>
      </c>
    </row>
    <row r="1362" spans="1:1">
      <c r="A1362" s="4">
        <v>4198</v>
      </c>
    </row>
    <row r="1363" spans="1:1">
      <c r="A1363" s="4">
        <v>4199</v>
      </c>
    </row>
    <row r="1364" spans="1:1">
      <c r="A1364" s="4">
        <v>4200</v>
      </c>
    </row>
    <row r="1365" spans="1:1">
      <c r="A1365" s="4">
        <v>4201</v>
      </c>
    </row>
    <row r="1366" spans="1:1">
      <c r="A1366" s="4">
        <v>4202</v>
      </c>
    </row>
    <row r="1367" spans="1:1">
      <c r="A1367" s="4">
        <v>4203</v>
      </c>
    </row>
    <row r="1368" spans="1:1">
      <c r="A1368" s="4">
        <v>4204</v>
      </c>
    </row>
    <row r="1369" spans="1:1">
      <c r="A1369" s="4">
        <v>4205</v>
      </c>
    </row>
    <row r="1370" spans="1:1">
      <c r="A1370" s="4">
        <v>4206</v>
      </c>
    </row>
    <row r="1371" spans="1:1">
      <c r="A1371" s="4">
        <v>4207</v>
      </c>
    </row>
    <row r="1372" spans="1:1">
      <c r="A1372" s="4">
        <v>4208</v>
      </c>
    </row>
    <row r="1373" spans="1:1">
      <c r="A1373" s="4">
        <v>4209</v>
      </c>
    </row>
    <row r="1374" spans="1:1">
      <c r="A1374" s="4">
        <v>4210</v>
      </c>
    </row>
    <row r="1375" spans="1:1">
      <c r="A1375" s="4">
        <v>4211</v>
      </c>
    </row>
    <row r="1376" spans="1:1">
      <c r="A1376" s="4">
        <v>4212</v>
      </c>
    </row>
    <row r="1377" spans="1:1">
      <c r="A1377" s="4">
        <v>4213</v>
      </c>
    </row>
    <row r="1378" spans="1:1">
      <c r="A1378" s="4">
        <v>4214</v>
      </c>
    </row>
    <row r="1379" spans="1:1">
      <c r="A1379" s="4">
        <v>4215</v>
      </c>
    </row>
    <row r="1380" spans="1:1">
      <c r="A1380" s="4">
        <v>4216</v>
      </c>
    </row>
    <row r="1381" spans="1:1">
      <c r="A1381" s="4">
        <v>4217</v>
      </c>
    </row>
    <row r="1382" spans="1:1">
      <c r="A1382" s="4">
        <v>4218</v>
      </c>
    </row>
    <row r="1383" spans="1:1">
      <c r="A1383" s="4">
        <v>4219</v>
      </c>
    </row>
    <row r="1384" spans="1:1">
      <c r="A1384" s="4">
        <v>4220</v>
      </c>
    </row>
    <row r="1385" spans="1:1">
      <c r="A1385" s="4">
        <v>4221</v>
      </c>
    </row>
    <row r="1386" spans="1:1">
      <c r="A1386" s="4">
        <v>4222</v>
      </c>
    </row>
    <row r="1387" spans="1:1">
      <c r="A1387" s="4">
        <v>4223</v>
      </c>
    </row>
    <row r="1388" spans="1:1">
      <c r="A1388" s="4">
        <v>4224</v>
      </c>
    </row>
    <row r="1389" spans="1:1">
      <c r="A1389" s="4">
        <v>4225</v>
      </c>
    </row>
    <row r="1390" spans="1:1">
      <c r="A1390" s="4">
        <v>4226</v>
      </c>
    </row>
    <row r="1391" spans="1:1">
      <c r="A1391" s="4">
        <v>4227</v>
      </c>
    </row>
    <row r="1392" spans="1:1">
      <c r="A1392" s="4">
        <v>4228</v>
      </c>
    </row>
    <row r="1393" spans="1:1">
      <c r="A1393" s="4">
        <v>4229</v>
      </c>
    </row>
    <row r="1394" spans="1:1">
      <c r="A1394" s="4">
        <v>4230</v>
      </c>
    </row>
    <row r="1395" spans="1:1">
      <c r="A1395" s="4">
        <v>4231</v>
      </c>
    </row>
    <row r="1396" spans="1:1">
      <c r="A1396" s="4">
        <v>4232</v>
      </c>
    </row>
    <row r="1397" spans="1:1">
      <c r="A1397" s="4">
        <v>4233</v>
      </c>
    </row>
    <row r="1398" spans="1:1">
      <c r="A1398" s="4">
        <v>4234</v>
      </c>
    </row>
    <row r="1399" spans="1:1">
      <c r="A1399" s="4">
        <v>4235</v>
      </c>
    </row>
    <row r="1400" spans="1:1">
      <c r="A1400" s="4">
        <v>4236</v>
      </c>
    </row>
    <row r="1401" spans="1:1">
      <c r="A1401" s="4">
        <v>4237</v>
      </c>
    </row>
    <row r="1402" spans="1:1">
      <c r="A1402" s="4">
        <v>4238</v>
      </c>
    </row>
    <row r="1403" spans="1:1">
      <c r="A1403" s="4">
        <v>4239</v>
      </c>
    </row>
    <row r="1404" spans="1:1">
      <c r="A1404" s="4">
        <v>4240</v>
      </c>
    </row>
    <row r="1405" spans="1:1">
      <c r="A1405" s="4">
        <v>4241</v>
      </c>
    </row>
    <row r="1406" spans="1:1">
      <c r="A1406" s="4">
        <v>4242</v>
      </c>
    </row>
    <row r="1407" spans="1:1">
      <c r="A1407" s="4">
        <v>4243</v>
      </c>
    </row>
    <row r="1408" spans="1:1">
      <c r="A1408" s="4">
        <v>4244</v>
      </c>
    </row>
    <row r="1409" spans="1:1">
      <c r="A1409" s="4">
        <v>4245</v>
      </c>
    </row>
    <row r="1410" spans="1:1">
      <c r="A1410" s="4">
        <v>4246</v>
      </c>
    </row>
    <row r="1411" spans="1:1">
      <c r="A1411" s="4">
        <v>4247</v>
      </c>
    </row>
    <row r="1412" spans="1:1">
      <c r="A1412" s="4">
        <v>4248</v>
      </c>
    </row>
    <row r="1413" spans="1:1">
      <c r="A1413" s="4">
        <v>4249</v>
      </c>
    </row>
    <row r="1414" spans="1:1">
      <c r="A1414" s="4">
        <v>4250</v>
      </c>
    </row>
    <row r="1415" spans="1:1">
      <c r="A1415" s="4">
        <v>4251</v>
      </c>
    </row>
    <row r="1416" spans="1:1">
      <c r="A1416" s="4">
        <v>4252</v>
      </c>
    </row>
    <row r="1417" spans="1:1">
      <c r="A1417" s="4">
        <v>4253</v>
      </c>
    </row>
    <row r="1418" spans="1:1">
      <c r="A1418" s="4">
        <v>4254</v>
      </c>
    </row>
    <row r="1419" spans="1:1">
      <c r="A1419" s="4">
        <v>4255</v>
      </c>
    </row>
    <row r="1420" spans="1:1">
      <c r="A1420" s="4">
        <v>4256</v>
      </c>
    </row>
    <row r="1421" spans="1:1">
      <c r="A1421" s="4">
        <v>4257</v>
      </c>
    </row>
    <row r="1422" spans="1:1">
      <c r="A1422" s="4">
        <v>4258</v>
      </c>
    </row>
    <row r="1423" spans="1:1">
      <c r="A1423" s="4">
        <v>4259</v>
      </c>
    </row>
    <row r="1424" spans="1:1">
      <c r="A1424" s="4">
        <v>4260</v>
      </c>
    </row>
    <row r="1425" spans="1:1">
      <c r="A1425" s="4">
        <v>4261</v>
      </c>
    </row>
    <row r="1426" spans="1:1">
      <c r="A1426" s="4">
        <v>4262</v>
      </c>
    </row>
    <row r="1427" spans="1:1">
      <c r="A1427" s="4">
        <v>4263</v>
      </c>
    </row>
    <row r="1428" spans="1:1">
      <c r="A1428" s="4">
        <v>4264</v>
      </c>
    </row>
    <row r="1429" spans="1:1">
      <c r="A1429" s="4">
        <v>4265</v>
      </c>
    </row>
    <row r="1430" spans="1:1">
      <c r="A1430" s="4">
        <v>4266</v>
      </c>
    </row>
    <row r="1431" spans="1:1">
      <c r="A1431" s="4">
        <v>4267</v>
      </c>
    </row>
    <row r="1432" spans="1:1">
      <c r="A1432" s="4">
        <v>4268</v>
      </c>
    </row>
    <row r="1433" spans="1:1">
      <c r="A1433" s="4">
        <v>4269</v>
      </c>
    </row>
    <row r="1434" spans="1:1">
      <c r="A1434" s="4">
        <v>4270</v>
      </c>
    </row>
    <row r="1435" spans="1:1">
      <c r="A1435" s="4">
        <v>4271</v>
      </c>
    </row>
    <row r="1436" spans="1:1">
      <c r="A1436" s="4">
        <v>4272</v>
      </c>
    </row>
    <row r="1437" spans="1:1">
      <c r="A1437" s="4">
        <v>4273</v>
      </c>
    </row>
    <row r="1438" spans="1:1">
      <c r="A1438" s="4">
        <v>4274</v>
      </c>
    </row>
    <row r="1439" spans="1:1">
      <c r="A1439" s="4">
        <v>4275</v>
      </c>
    </row>
    <row r="1440" spans="1:1">
      <c r="A1440" s="4">
        <v>4276</v>
      </c>
    </row>
    <row r="1441" spans="1:1">
      <c r="A1441" s="4">
        <v>4277</v>
      </c>
    </row>
    <row r="1442" spans="1:1">
      <c r="A1442" s="4">
        <v>4278</v>
      </c>
    </row>
    <row r="1443" spans="1:1">
      <c r="A1443" s="4">
        <v>4279</v>
      </c>
    </row>
    <row r="1444" spans="1:1">
      <c r="A1444" s="4">
        <v>4280</v>
      </c>
    </row>
    <row r="1445" spans="1:1">
      <c r="A1445" s="4">
        <v>4281</v>
      </c>
    </row>
    <row r="1446" spans="1:1">
      <c r="A1446" s="4">
        <v>4282</v>
      </c>
    </row>
    <row r="1447" spans="1:1">
      <c r="A1447" s="4">
        <v>4283</v>
      </c>
    </row>
    <row r="1448" spans="1:1">
      <c r="A1448" s="4">
        <v>4284</v>
      </c>
    </row>
    <row r="1449" spans="1:1">
      <c r="A1449" s="4">
        <v>4285</v>
      </c>
    </row>
    <row r="1450" spans="1:1">
      <c r="A1450" s="4">
        <v>4286</v>
      </c>
    </row>
    <row r="1451" spans="1:1">
      <c r="A1451" s="4">
        <v>4287</v>
      </c>
    </row>
    <row r="1452" spans="1:1">
      <c r="A1452" s="4">
        <v>4288</v>
      </c>
    </row>
    <row r="1453" spans="1:1">
      <c r="A1453" s="4">
        <v>4289</v>
      </c>
    </row>
    <row r="1454" spans="1:1">
      <c r="A1454" s="4">
        <v>4290</v>
      </c>
    </row>
    <row r="1455" spans="1:1">
      <c r="A1455" s="4">
        <v>4291</v>
      </c>
    </row>
    <row r="1456" spans="1:1">
      <c r="A1456" s="4">
        <v>4292</v>
      </c>
    </row>
    <row r="1457" spans="1:1">
      <c r="A1457" s="4">
        <v>4293</v>
      </c>
    </row>
    <row r="1458" spans="1:1">
      <c r="A1458" s="4">
        <v>4294</v>
      </c>
    </row>
    <row r="1459" spans="1:1">
      <c r="A1459" s="4">
        <v>4295</v>
      </c>
    </row>
    <row r="1460" spans="1:1">
      <c r="A1460" s="4">
        <v>4296</v>
      </c>
    </row>
    <row r="1461" spans="1:1">
      <c r="A1461" s="4">
        <v>4297</v>
      </c>
    </row>
    <row r="1462" spans="1:1">
      <c r="A1462" s="4">
        <v>4298</v>
      </c>
    </row>
    <row r="1463" spans="1:1">
      <c r="A1463" s="4">
        <v>4299</v>
      </c>
    </row>
    <row r="1464" spans="1:1">
      <c r="A1464" s="4">
        <v>4300</v>
      </c>
    </row>
    <row r="1465" spans="1:1">
      <c r="A1465" s="4">
        <v>4301</v>
      </c>
    </row>
    <row r="1466" spans="1:1">
      <c r="A1466" s="4">
        <v>4302</v>
      </c>
    </row>
    <row r="1467" spans="1:1">
      <c r="A1467" s="4">
        <v>4303</v>
      </c>
    </row>
    <row r="1468" spans="1:1">
      <c r="A1468" s="4">
        <v>4304</v>
      </c>
    </row>
    <row r="1469" spans="1:1">
      <c r="A1469" s="4">
        <v>4305</v>
      </c>
    </row>
    <row r="1470" spans="1:1">
      <c r="A1470" s="4">
        <v>4306</v>
      </c>
    </row>
    <row r="1471" spans="1:1">
      <c r="A1471" s="4">
        <v>4307</v>
      </c>
    </row>
    <row r="1472" spans="1:1">
      <c r="A1472" s="4">
        <v>4308</v>
      </c>
    </row>
    <row r="1473" spans="1:1">
      <c r="A1473" s="4">
        <v>4309</v>
      </c>
    </row>
    <row r="1474" spans="1:1">
      <c r="A1474" s="4">
        <v>4310</v>
      </c>
    </row>
    <row r="1475" spans="1:1">
      <c r="A1475" s="4">
        <v>4311</v>
      </c>
    </row>
    <row r="1476" spans="1:1">
      <c r="A1476" s="4">
        <v>4312</v>
      </c>
    </row>
    <row r="1477" spans="1:1">
      <c r="A1477" s="4">
        <v>4313</v>
      </c>
    </row>
    <row r="1478" spans="1:1">
      <c r="A1478" s="4">
        <v>4314</v>
      </c>
    </row>
    <row r="1479" spans="1:1">
      <c r="A1479" s="4">
        <v>4315</v>
      </c>
    </row>
    <row r="1480" spans="1:1">
      <c r="A1480" s="4">
        <v>4316</v>
      </c>
    </row>
    <row r="1481" spans="1:1">
      <c r="A1481" s="4">
        <v>4317</v>
      </c>
    </row>
    <row r="1482" spans="1:1">
      <c r="A1482" s="4">
        <v>4318</v>
      </c>
    </row>
    <row r="1483" spans="1:1">
      <c r="A1483" s="4">
        <v>4319</v>
      </c>
    </row>
    <row r="1484" spans="1:1">
      <c r="A1484" s="4">
        <v>4320</v>
      </c>
    </row>
    <row r="1485" spans="1:1">
      <c r="A1485" s="4">
        <v>4321</v>
      </c>
    </row>
    <row r="1486" spans="1:1">
      <c r="A1486" s="4">
        <v>4322</v>
      </c>
    </row>
    <row r="1487" spans="1:1">
      <c r="A1487" s="4">
        <v>4323</v>
      </c>
    </row>
    <row r="1488" spans="1:1">
      <c r="A1488" s="4">
        <v>4324</v>
      </c>
    </row>
    <row r="1489" spans="1:1">
      <c r="A1489" s="4">
        <v>4325</v>
      </c>
    </row>
    <row r="1490" spans="1:1">
      <c r="A1490" s="4">
        <v>4326</v>
      </c>
    </row>
    <row r="1491" spans="1:1">
      <c r="A1491" s="4">
        <v>4327</v>
      </c>
    </row>
    <row r="1492" spans="1:1">
      <c r="A1492" s="4">
        <v>4328</v>
      </c>
    </row>
    <row r="1493" spans="1:1">
      <c r="A1493" s="4">
        <v>4329</v>
      </c>
    </row>
    <row r="1494" spans="1:1">
      <c r="A1494" s="4">
        <v>4330</v>
      </c>
    </row>
    <row r="1495" spans="1:1">
      <c r="A1495" s="4">
        <v>4331</v>
      </c>
    </row>
    <row r="1496" spans="1:1">
      <c r="A1496" s="4">
        <v>4332</v>
      </c>
    </row>
    <row r="1497" spans="1:1">
      <c r="A1497" s="4">
        <v>4333</v>
      </c>
    </row>
    <row r="1498" spans="1:1">
      <c r="A1498" s="4">
        <v>4334</v>
      </c>
    </row>
    <row r="1499" spans="1:1">
      <c r="A1499" s="4">
        <v>4335</v>
      </c>
    </row>
    <row r="1500" spans="1:1">
      <c r="A1500" s="4">
        <v>4336</v>
      </c>
    </row>
    <row r="1501" spans="1:1">
      <c r="A1501" s="4">
        <v>4337</v>
      </c>
    </row>
    <row r="1502" spans="1:1">
      <c r="A1502" s="4">
        <v>4338</v>
      </c>
    </row>
    <row r="1503" spans="1:1">
      <c r="A1503" s="4">
        <v>4339</v>
      </c>
    </row>
    <row r="1504" spans="1:1">
      <c r="A1504" s="4">
        <v>4340</v>
      </c>
    </row>
    <row r="1505" spans="1:1">
      <c r="A1505" s="4">
        <v>4341</v>
      </c>
    </row>
    <row r="1506" spans="1:1">
      <c r="A1506" s="4">
        <v>4342</v>
      </c>
    </row>
    <row r="1507" spans="1:1">
      <c r="A1507" s="4">
        <v>4343</v>
      </c>
    </row>
    <row r="1508" spans="1:1">
      <c r="A1508" s="4">
        <v>4344</v>
      </c>
    </row>
    <row r="1509" spans="1:1">
      <c r="A1509" s="4">
        <v>4345</v>
      </c>
    </row>
    <row r="1510" spans="1:1">
      <c r="A1510" s="4">
        <v>4346</v>
      </c>
    </row>
    <row r="1511" spans="1:1">
      <c r="A1511" s="4">
        <v>4347</v>
      </c>
    </row>
    <row r="1512" spans="1:1">
      <c r="A1512" s="4">
        <v>4348</v>
      </c>
    </row>
    <row r="1513" spans="1:1">
      <c r="A1513" s="4">
        <v>4349</v>
      </c>
    </row>
    <row r="1514" spans="1:1">
      <c r="A1514" s="4">
        <v>4350</v>
      </c>
    </row>
    <row r="1515" spans="1:1">
      <c r="A1515" s="4">
        <v>4351</v>
      </c>
    </row>
    <row r="1516" spans="1:1">
      <c r="A1516" s="4">
        <v>4352</v>
      </c>
    </row>
    <row r="1517" spans="1:1">
      <c r="A1517" s="4">
        <v>4353</v>
      </c>
    </row>
    <row r="1518" spans="1:1">
      <c r="A1518" s="4">
        <v>4354</v>
      </c>
    </row>
    <row r="1519" spans="1:1">
      <c r="A1519" s="4">
        <v>4355</v>
      </c>
    </row>
    <row r="1520" spans="1:1">
      <c r="A1520" s="4">
        <v>4356</v>
      </c>
    </row>
    <row r="1521" spans="1:1">
      <c r="A1521" s="4">
        <v>4357</v>
      </c>
    </row>
    <row r="1522" spans="1:1">
      <c r="A1522" s="4">
        <v>4358</v>
      </c>
    </row>
    <row r="1523" spans="1:1">
      <c r="A1523" s="4">
        <v>4359</v>
      </c>
    </row>
    <row r="1524" spans="1:1">
      <c r="A1524" s="4">
        <v>4360</v>
      </c>
    </row>
    <row r="1525" spans="1:1">
      <c r="A1525" s="4">
        <v>4361</v>
      </c>
    </row>
    <row r="1526" spans="1:1">
      <c r="A1526" s="4">
        <v>4362</v>
      </c>
    </row>
    <row r="1527" spans="1:1">
      <c r="A1527" s="4">
        <v>4363</v>
      </c>
    </row>
    <row r="1528" spans="1:1">
      <c r="A1528" s="4">
        <v>4364</v>
      </c>
    </row>
    <row r="1529" spans="1:1">
      <c r="A1529" s="4">
        <v>4365</v>
      </c>
    </row>
    <row r="1530" spans="1:1">
      <c r="A1530" s="4">
        <v>4366</v>
      </c>
    </row>
    <row r="1531" spans="1:1">
      <c r="A1531" s="4">
        <v>4367</v>
      </c>
    </row>
    <row r="1532" spans="1:1">
      <c r="A1532" s="4">
        <v>4368</v>
      </c>
    </row>
    <row r="1533" spans="1:1">
      <c r="A1533" s="4">
        <v>4369</v>
      </c>
    </row>
    <row r="1534" spans="1:1">
      <c r="A1534" s="4">
        <v>4370</v>
      </c>
    </row>
    <row r="1535" spans="1:1">
      <c r="A1535" s="4">
        <v>4371</v>
      </c>
    </row>
    <row r="1536" spans="1:1">
      <c r="A1536" s="4">
        <v>4372</v>
      </c>
    </row>
    <row r="1537" spans="1:1">
      <c r="A1537" s="4">
        <v>4373</v>
      </c>
    </row>
    <row r="1538" spans="1:1">
      <c r="A1538" s="4">
        <v>4374</v>
      </c>
    </row>
    <row r="1539" spans="1:1">
      <c r="A1539" s="4">
        <v>4375</v>
      </c>
    </row>
    <row r="1540" spans="1:1">
      <c r="A1540" s="4">
        <v>4376</v>
      </c>
    </row>
    <row r="1541" spans="1:1">
      <c r="A1541" s="4">
        <v>4377</v>
      </c>
    </row>
    <row r="1542" spans="1:1">
      <c r="A1542" s="4">
        <v>4378</v>
      </c>
    </row>
    <row r="1543" spans="1:1">
      <c r="A1543" s="4">
        <v>4379</v>
      </c>
    </row>
    <row r="1544" spans="1:1">
      <c r="A1544" s="4">
        <v>4380</v>
      </c>
    </row>
    <row r="1545" spans="1:1">
      <c r="A1545" s="4">
        <v>4381</v>
      </c>
    </row>
    <row r="1546" spans="1:1">
      <c r="A1546" s="4">
        <v>4382</v>
      </c>
    </row>
    <row r="1547" spans="1:1">
      <c r="A1547" s="4">
        <v>4383</v>
      </c>
    </row>
    <row r="1548" spans="1:1">
      <c r="A1548" s="4">
        <v>4384</v>
      </c>
    </row>
    <row r="1549" spans="1:1">
      <c r="A1549" s="4">
        <v>4385</v>
      </c>
    </row>
    <row r="1550" spans="1:1">
      <c r="A1550" s="4">
        <v>4386</v>
      </c>
    </row>
    <row r="1551" spans="1:1">
      <c r="A1551" s="4">
        <v>4387</v>
      </c>
    </row>
    <row r="1552" spans="1:1">
      <c r="A1552" s="4">
        <v>4388</v>
      </c>
    </row>
    <row r="1553" spans="1:1">
      <c r="A1553" s="4">
        <v>4389</v>
      </c>
    </row>
    <row r="1554" spans="1:1">
      <c r="A1554" s="4">
        <v>4390</v>
      </c>
    </row>
    <row r="1555" spans="1:1">
      <c r="A1555" s="4">
        <v>4391</v>
      </c>
    </row>
    <row r="1556" spans="1:1">
      <c r="A1556" s="4">
        <v>4392</v>
      </c>
    </row>
    <row r="1557" spans="1:1">
      <c r="A1557" s="4">
        <v>4393</v>
      </c>
    </row>
    <row r="1558" spans="1:1">
      <c r="A1558" s="4">
        <v>4394</v>
      </c>
    </row>
    <row r="1559" spans="1:1">
      <c r="A1559" s="4">
        <v>4395</v>
      </c>
    </row>
    <row r="1560" spans="1:1">
      <c r="A1560" s="4">
        <v>4396</v>
      </c>
    </row>
    <row r="1561" spans="1:1">
      <c r="A1561" s="4">
        <v>4397</v>
      </c>
    </row>
    <row r="1562" spans="1:1">
      <c r="A1562" s="4">
        <v>4398</v>
      </c>
    </row>
    <row r="1563" spans="1:1">
      <c r="A1563" s="4">
        <v>4399</v>
      </c>
    </row>
    <row r="1564" spans="1:1">
      <c r="A1564" s="4">
        <v>4400</v>
      </c>
    </row>
    <row r="1565" spans="1:1">
      <c r="A1565" s="4">
        <v>4401</v>
      </c>
    </row>
    <row r="1566" spans="1:1">
      <c r="A1566" s="4">
        <v>4402</v>
      </c>
    </row>
    <row r="1567" spans="1:1">
      <c r="A1567" s="4">
        <v>4403</v>
      </c>
    </row>
    <row r="1568" spans="1:1">
      <c r="A1568" s="4">
        <v>4404</v>
      </c>
    </row>
    <row r="1569" spans="1:1">
      <c r="A1569" s="4">
        <v>4405</v>
      </c>
    </row>
    <row r="1570" spans="1:1">
      <c r="A1570" s="4">
        <v>4406</v>
      </c>
    </row>
    <row r="1571" spans="1:1">
      <c r="A1571" s="4">
        <v>4407</v>
      </c>
    </row>
    <row r="1572" spans="1:1">
      <c r="A1572" s="4">
        <v>4408</v>
      </c>
    </row>
    <row r="1573" spans="1:1">
      <c r="A1573" s="4">
        <v>4409</v>
      </c>
    </row>
    <row r="1574" spans="1:1">
      <c r="A1574" s="4">
        <v>4410</v>
      </c>
    </row>
    <row r="1575" spans="1:1">
      <c r="A1575" s="4">
        <v>4411</v>
      </c>
    </row>
    <row r="1576" spans="1:1">
      <c r="A1576" s="4">
        <v>4412</v>
      </c>
    </row>
    <row r="1577" spans="1:1">
      <c r="A1577" s="4">
        <v>4413</v>
      </c>
    </row>
    <row r="1578" spans="1:1">
      <c r="A1578" s="4">
        <v>4414</v>
      </c>
    </row>
    <row r="1579" spans="1:1">
      <c r="A1579" s="4">
        <v>4415</v>
      </c>
    </row>
    <row r="1580" spans="1:1">
      <c r="A1580" s="4">
        <v>4416</v>
      </c>
    </row>
    <row r="1581" spans="1:1">
      <c r="A1581" s="4">
        <v>4417</v>
      </c>
    </row>
    <row r="1582" spans="1:1">
      <c r="A1582" s="4">
        <v>4418</v>
      </c>
    </row>
    <row r="1583" spans="1:1">
      <c r="A1583" s="4">
        <v>4419</v>
      </c>
    </row>
    <row r="1584" spans="1:1">
      <c r="A1584" s="4">
        <v>4420</v>
      </c>
    </row>
    <row r="1585" spans="1:1">
      <c r="A1585" s="4">
        <v>4421</v>
      </c>
    </row>
    <row r="1586" spans="1:1">
      <c r="A1586" s="4">
        <v>4422</v>
      </c>
    </row>
    <row r="1587" spans="1:1">
      <c r="A1587" s="4">
        <v>4423</v>
      </c>
    </row>
    <row r="1588" spans="1:1">
      <c r="A1588" s="4">
        <v>4424</v>
      </c>
    </row>
    <row r="1589" spans="1:1">
      <c r="A1589" s="4">
        <v>4425</v>
      </c>
    </row>
    <row r="1590" spans="1:1">
      <c r="A1590" s="4">
        <v>4426</v>
      </c>
    </row>
    <row r="1591" spans="1:1">
      <c r="A1591" s="4">
        <v>4427</v>
      </c>
    </row>
    <row r="1592" spans="1:1">
      <c r="A1592" s="4">
        <v>4428</v>
      </c>
    </row>
    <row r="1593" spans="1:1">
      <c r="A1593" s="4">
        <v>4429</v>
      </c>
    </row>
    <row r="1594" spans="1:1">
      <c r="A1594" s="4">
        <v>4430</v>
      </c>
    </row>
    <row r="1595" spans="1:1">
      <c r="A1595" s="4">
        <v>4431</v>
      </c>
    </row>
    <row r="1596" spans="1:1">
      <c r="A1596" s="4">
        <v>4432</v>
      </c>
    </row>
    <row r="1597" spans="1:1">
      <c r="A1597" s="4">
        <v>4433</v>
      </c>
    </row>
    <row r="1598" spans="1:1">
      <c r="A1598" s="4">
        <v>4434</v>
      </c>
    </row>
    <row r="1599" spans="1:1">
      <c r="A1599" s="4">
        <v>4435</v>
      </c>
    </row>
    <row r="1600" spans="1:1">
      <c r="A1600" s="4">
        <v>4436</v>
      </c>
    </row>
    <row r="1601" spans="1:1">
      <c r="A1601" s="4">
        <v>4437</v>
      </c>
    </row>
    <row r="1602" spans="1:1">
      <c r="A1602" s="4">
        <v>4438</v>
      </c>
    </row>
    <row r="1603" spans="1:1">
      <c r="A1603" s="4">
        <v>4439</v>
      </c>
    </row>
    <row r="1604" spans="1:1">
      <c r="A1604" s="4">
        <v>4440</v>
      </c>
    </row>
    <row r="1605" spans="1:1">
      <c r="A1605" s="4">
        <v>4441</v>
      </c>
    </row>
    <row r="1606" spans="1:1">
      <c r="A1606" s="4">
        <v>4442</v>
      </c>
    </row>
    <row r="1607" spans="1:1">
      <c r="A1607" s="4">
        <v>4443</v>
      </c>
    </row>
    <row r="1608" spans="1:1">
      <c r="A1608" s="4">
        <v>4444</v>
      </c>
    </row>
    <row r="1609" spans="1:1">
      <c r="A1609" s="4">
        <v>4445</v>
      </c>
    </row>
    <row r="1610" spans="1:1">
      <c r="A1610" s="4">
        <v>4446</v>
      </c>
    </row>
    <row r="1611" spans="1:1">
      <c r="A1611" s="4">
        <v>4447</v>
      </c>
    </row>
    <row r="1612" spans="1:1">
      <c r="A1612" s="4">
        <v>4448</v>
      </c>
    </row>
    <row r="1613" spans="1:1">
      <c r="A1613" s="4">
        <v>4449</v>
      </c>
    </row>
    <row r="1614" spans="1:1">
      <c r="A1614" s="4">
        <v>4450</v>
      </c>
    </row>
    <row r="1615" spans="1:1">
      <c r="A1615" s="4">
        <v>4451</v>
      </c>
    </row>
    <row r="1616" spans="1:1">
      <c r="A1616" s="4">
        <v>4452</v>
      </c>
    </row>
    <row r="1617" spans="1:1">
      <c r="A1617" s="4">
        <v>4453</v>
      </c>
    </row>
    <row r="1618" spans="1:1">
      <c r="A1618" s="4">
        <v>4454</v>
      </c>
    </row>
    <row r="1619" spans="1:1">
      <c r="A1619" s="4">
        <v>4455</v>
      </c>
    </row>
    <row r="1620" spans="1:1">
      <c r="A1620" s="4">
        <v>4456</v>
      </c>
    </row>
    <row r="1621" spans="1:1">
      <c r="A1621" s="4">
        <v>4457</v>
      </c>
    </row>
    <row r="1622" spans="1:1">
      <c r="A1622" s="4">
        <v>4458</v>
      </c>
    </row>
    <row r="1623" spans="1:1">
      <c r="A1623" s="4">
        <v>4459</v>
      </c>
    </row>
    <row r="1624" spans="1:1">
      <c r="A1624" s="4">
        <v>4460</v>
      </c>
    </row>
    <row r="1625" spans="1:1">
      <c r="A1625" s="4">
        <v>4461</v>
      </c>
    </row>
    <row r="1626" spans="1:1">
      <c r="A1626" s="4">
        <v>4462</v>
      </c>
    </row>
    <row r="1627" spans="1:1">
      <c r="A1627" s="4">
        <v>4463</v>
      </c>
    </row>
    <row r="1628" spans="1:1">
      <c r="A1628" s="4">
        <v>4464</v>
      </c>
    </row>
    <row r="1629" spans="1:1">
      <c r="A1629" s="4">
        <v>4465</v>
      </c>
    </row>
    <row r="1630" spans="1:1">
      <c r="A1630" s="4">
        <v>4466</v>
      </c>
    </row>
    <row r="1631" spans="1:1">
      <c r="A1631" s="4">
        <v>4467</v>
      </c>
    </row>
    <row r="1632" spans="1:1">
      <c r="A1632" s="4">
        <v>4468</v>
      </c>
    </row>
    <row r="1633" spans="1:1">
      <c r="A1633" s="4">
        <v>4469</v>
      </c>
    </row>
    <row r="1634" spans="1:1">
      <c r="A1634" s="4">
        <v>4470</v>
      </c>
    </row>
    <row r="1635" spans="1:1">
      <c r="A1635" s="4">
        <v>4471</v>
      </c>
    </row>
    <row r="1636" spans="1:1">
      <c r="A1636" s="4">
        <v>4472</v>
      </c>
    </row>
    <row r="1637" spans="1:1">
      <c r="A1637" s="4">
        <v>4473</v>
      </c>
    </row>
    <row r="1638" spans="1:1">
      <c r="A1638" s="4">
        <v>4474</v>
      </c>
    </row>
    <row r="1639" spans="1:1">
      <c r="A1639" s="4">
        <v>4475</v>
      </c>
    </row>
    <row r="1640" spans="1:1">
      <c r="A1640" s="4">
        <v>4476</v>
      </c>
    </row>
    <row r="1641" spans="1:1">
      <c r="A1641" s="4">
        <v>4477</v>
      </c>
    </row>
    <row r="1642" spans="1:1">
      <c r="A1642" s="4">
        <v>4478</v>
      </c>
    </row>
    <row r="1643" spans="1:1">
      <c r="A1643" s="4">
        <v>4479</v>
      </c>
    </row>
    <row r="1644" spans="1:1">
      <c r="A1644" s="4">
        <v>4480</v>
      </c>
    </row>
    <row r="1645" spans="1:1">
      <c r="A1645" s="4">
        <v>4481</v>
      </c>
    </row>
    <row r="1646" spans="1:1">
      <c r="A1646" s="4">
        <v>4482</v>
      </c>
    </row>
    <row r="1647" spans="1:1">
      <c r="A1647" s="4">
        <v>4483</v>
      </c>
    </row>
    <row r="1648" spans="1:1">
      <c r="A1648" s="4">
        <v>4484</v>
      </c>
    </row>
    <row r="1649" spans="1:1">
      <c r="A1649" s="4">
        <v>4485</v>
      </c>
    </row>
    <row r="1650" spans="1:1">
      <c r="A1650" s="4">
        <v>4486</v>
      </c>
    </row>
    <row r="1651" spans="1:1">
      <c r="A1651" s="4">
        <v>4487</v>
      </c>
    </row>
    <row r="1652" spans="1:1">
      <c r="A1652" s="4">
        <v>4488</v>
      </c>
    </row>
    <row r="1653" spans="1:1">
      <c r="A1653" s="4">
        <v>4489</v>
      </c>
    </row>
    <row r="1654" spans="1:1">
      <c r="A1654" s="4">
        <v>4490</v>
      </c>
    </row>
    <row r="1655" spans="1:1">
      <c r="A1655" s="4">
        <v>4491</v>
      </c>
    </row>
    <row r="1656" spans="1:1">
      <c r="A1656" s="4">
        <v>4492</v>
      </c>
    </row>
    <row r="1657" spans="1:1">
      <c r="A1657" s="4">
        <v>4493</v>
      </c>
    </row>
    <row r="1658" spans="1:1">
      <c r="A1658" s="4">
        <v>4494</v>
      </c>
    </row>
    <row r="1659" spans="1:1">
      <c r="A1659" s="4">
        <v>4495</v>
      </c>
    </row>
    <row r="1660" spans="1:1">
      <c r="A1660" s="4">
        <v>4496</v>
      </c>
    </row>
    <row r="1661" spans="1:1">
      <c r="A1661" s="4">
        <v>4497</v>
      </c>
    </row>
    <row r="1662" spans="1:1">
      <c r="A1662" s="4">
        <v>4498</v>
      </c>
    </row>
    <row r="1663" spans="1:1">
      <c r="A1663" s="4">
        <v>4499</v>
      </c>
    </row>
    <row r="1664" spans="1:1">
      <c r="A1664" s="4">
        <v>4500</v>
      </c>
    </row>
    <row r="1665" spans="1:1">
      <c r="A1665" s="4">
        <v>4501</v>
      </c>
    </row>
    <row r="1666" spans="1:1">
      <c r="A1666" s="4">
        <v>4502</v>
      </c>
    </row>
    <row r="1667" spans="1:1">
      <c r="A1667" s="4">
        <v>4503</v>
      </c>
    </row>
    <row r="1668" spans="1:1">
      <c r="A1668" s="4">
        <v>4504</v>
      </c>
    </row>
    <row r="1669" spans="1:1">
      <c r="A1669" s="4">
        <v>4505</v>
      </c>
    </row>
    <row r="1670" spans="1:1">
      <c r="A1670" s="4">
        <v>4506</v>
      </c>
    </row>
    <row r="1671" spans="1:1">
      <c r="A1671" s="4">
        <v>4507</v>
      </c>
    </row>
    <row r="1672" spans="1:1">
      <c r="A1672" s="4">
        <v>4508</v>
      </c>
    </row>
    <row r="1673" spans="1:1">
      <c r="A1673" s="4">
        <v>4509</v>
      </c>
    </row>
    <row r="1674" spans="1:1">
      <c r="A1674" s="4">
        <v>4510</v>
      </c>
    </row>
    <row r="1675" spans="1:1">
      <c r="A1675" s="4">
        <v>4511</v>
      </c>
    </row>
    <row r="1676" spans="1:1">
      <c r="A1676" s="4">
        <v>4512</v>
      </c>
    </row>
    <row r="1677" spans="1:1">
      <c r="A1677" s="4">
        <v>4513</v>
      </c>
    </row>
    <row r="1678" spans="1:1">
      <c r="A1678" s="4">
        <v>4514</v>
      </c>
    </row>
    <row r="1679" spans="1:1">
      <c r="A1679" s="4">
        <v>4515</v>
      </c>
    </row>
    <row r="1680" spans="1:1">
      <c r="A1680" s="4">
        <v>4516</v>
      </c>
    </row>
    <row r="1681" spans="1:1">
      <c r="A1681" s="4">
        <v>4517</v>
      </c>
    </row>
    <row r="1682" spans="1:1">
      <c r="A1682" s="4">
        <v>4518</v>
      </c>
    </row>
    <row r="1683" spans="1:1">
      <c r="A1683" s="4">
        <v>4519</v>
      </c>
    </row>
    <row r="1684" spans="1:1">
      <c r="A1684" s="4">
        <v>4520</v>
      </c>
    </row>
    <row r="1685" spans="1:1">
      <c r="A1685" s="4">
        <v>4521</v>
      </c>
    </row>
    <row r="1686" spans="1:1">
      <c r="A1686" s="4">
        <v>4522</v>
      </c>
    </row>
    <row r="1687" spans="1:1">
      <c r="A1687" s="4">
        <v>4523</v>
      </c>
    </row>
    <row r="1688" spans="1:1">
      <c r="A1688" s="4">
        <v>4524</v>
      </c>
    </row>
    <row r="1689" spans="1:1">
      <c r="A1689" s="4">
        <v>4525</v>
      </c>
    </row>
    <row r="1690" spans="1:1">
      <c r="A1690" s="4">
        <v>4526</v>
      </c>
    </row>
    <row r="1691" spans="1:1">
      <c r="A1691" s="4">
        <v>4527</v>
      </c>
    </row>
    <row r="1692" spans="1:1">
      <c r="A1692" s="4">
        <v>4528</v>
      </c>
    </row>
    <row r="1693" spans="1:1">
      <c r="A1693" s="4">
        <v>4529</v>
      </c>
    </row>
    <row r="1694" spans="1:1">
      <c r="A1694" s="4">
        <v>4530</v>
      </c>
    </row>
    <row r="1695" spans="1:1">
      <c r="A1695" s="4">
        <v>4531</v>
      </c>
    </row>
    <row r="1696" spans="1:1">
      <c r="A1696" s="4">
        <v>4532</v>
      </c>
    </row>
    <row r="1697" spans="1:1">
      <c r="A1697" s="4">
        <v>4533</v>
      </c>
    </row>
    <row r="1698" spans="1:1">
      <c r="A1698" s="4">
        <v>4534</v>
      </c>
    </row>
    <row r="1699" spans="1:1">
      <c r="A1699" s="4">
        <v>4535</v>
      </c>
    </row>
    <row r="1700" spans="1:1">
      <c r="A1700" s="4">
        <v>4536</v>
      </c>
    </row>
    <row r="1701" spans="1:1">
      <c r="A1701" s="4">
        <v>4537</v>
      </c>
    </row>
    <row r="1702" spans="1:1">
      <c r="A1702" s="4">
        <v>4538</v>
      </c>
    </row>
    <row r="1703" spans="1:1">
      <c r="A1703" s="4">
        <v>4539</v>
      </c>
    </row>
    <row r="1704" spans="1:1">
      <c r="A1704" s="4">
        <v>4540</v>
      </c>
    </row>
    <row r="1705" spans="1:1">
      <c r="A1705" s="4">
        <v>4541</v>
      </c>
    </row>
    <row r="1706" spans="1:1">
      <c r="A1706" s="4">
        <v>4542</v>
      </c>
    </row>
    <row r="1707" spans="1:1">
      <c r="A1707" s="4">
        <v>4543</v>
      </c>
    </row>
    <row r="1708" spans="1:1">
      <c r="A1708" s="4">
        <v>4544</v>
      </c>
    </row>
    <row r="1709" spans="1:1">
      <c r="A1709" s="4">
        <v>4545</v>
      </c>
    </row>
    <row r="1710" spans="1:1">
      <c r="A1710" s="4">
        <v>4546</v>
      </c>
    </row>
    <row r="1711" spans="1:1">
      <c r="A1711" s="4">
        <v>4547</v>
      </c>
    </row>
    <row r="1712" spans="1:1">
      <c r="A1712" s="4">
        <v>4548</v>
      </c>
    </row>
    <row r="1713" spans="1:1">
      <c r="A1713" s="4">
        <v>4549</v>
      </c>
    </row>
    <row r="1714" spans="1:1">
      <c r="A1714" s="4">
        <v>4550</v>
      </c>
    </row>
    <row r="1715" spans="1:1">
      <c r="A1715" s="4">
        <v>4551</v>
      </c>
    </row>
    <row r="1716" spans="1:1">
      <c r="A1716" s="4">
        <v>4552</v>
      </c>
    </row>
    <row r="1717" spans="1:1">
      <c r="A1717" s="4">
        <v>4553</v>
      </c>
    </row>
    <row r="1718" spans="1:1">
      <c r="A1718" s="4">
        <v>4554</v>
      </c>
    </row>
    <row r="1719" spans="1:1">
      <c r="A1719" s="4">
        <v>4555</v>
      </c>
    </row>
    <row r="1720" spans="1:1">
      <c r="A1720" s="4">
        <v>4556</v>
      </c>
    </row>
    <row r="1721" spans="1:1">
      <c r="A1721" s="4">
        <v>4557</v>
      </c>
    </row>
    <row r="1722" spans="1:1">
      <c r="A1722" s="4">
        <v>4558</v>
      </c>
    </row>
    <row r="1723" spans="1:1">
      <c r="A1723" s="4">
        <v>4559</v>
      </c>
    </row>
    <row r="1724" spans="1:1">
      <c r="A1724" s="4">
        <v>4560</v>
      </c>
    </row>
    <row r="1725" spans="1:1">
      <c r="A1725" s="4">
        <v>4561</v>
      </c>
    </row>
    <row r="1726" spans="1:1">
      <c r="A1726" s="4">
        <v>4562</v>
      </c>
    </row>
    <row r="1727" spans="1:1">
      <c r="A1727" s="4">
        <v>4563</v>
      </c>
    </row>
    <row r="1728" spans="1:1">
      <c r="A1728" s="4">
        <v>4564</v>
      </c>
    </row>
    <row r="1729" spans="1:1">
      <c r="A1729" s="4">
        <v>4565</v>
      </c>
    </row>
    <row r="1730" spans="1:1">
      <c r="A1730" s="4">
        <v>4566</v>
      </c>
    </row>
    <row r="1731" spans="1:1">
      <c r="A1731" s="4">
        <v>4567</v>
      </c>
    </row>
    <row r="1732" spans="1:1">
      <c r="A1732" s="4">
        <v>4568</v>
      </c>
    </row>
    <row r="1733" spans="1:1">
      <c r="A1733" s="4">
        <v>4569</v>
      </c>
    </row>
    <row r="1734" spans="1:1">
      <c r="A1734" s="4">
        <v>4570</v>
      </c>
    </row>
    <row r="1735" spans="1:1">
      <c r="A1735" s="4">
        <v>4571</v>
      </c>
    </row>
    <row r="1736" spans="1:1">
      <c r="A1736" s="4">
        <v>4572</v>
      </c>
    </row>
    <row r="1737" spans="1:1">
      <c r="A1737" s="4">
        <v>4573</v>
      </c>
    </row>
    <row r="1738" spans="1:1">
      <c r="A1738" s="4">
        <v>4574</v>
      </c>
    </row>
    <row r="1739" spans="1:1">
      <c r="A1739" s="4">
        <v>4575</v>
      </c>
    </row>
    <row r="1740" spans="1:1">
      <c r="A1740" s="4">
        <v>4576</v>
      </c>
    </row>
    <row r="1741" spans="1:1">
      <c r="A1741" s="4">
        <v>4577</v>
      </c>
    </row>
    <row r="1742" spans="1:1">
      <c r="A1742" s="4">
        <v>4578</v>
      </c>
    </row>
    <row r="1743" spans="1:1">
      <c r="A1743" s="4">
        <v>4579</v>
      </c>
    </row>
    <row r="1744" spans="1:1">
      <c r="A1744" s="4">
        <v>4580</v>
      </c>
    </row>
    <row r="1745" spans="1:1">
      <c r="A1745" s="4">
        <v>4581</v>
      </c>
    </row>
    <row r="1746" spans="1:1">
      <c r="A1746" s="4">
        <v>4582</v>
      </c>
    </row>
    <row r="1747" spans="1:1">
      <c r="A1747" s="4">
        <v>4583</v>
      </c>
    </row>
    <row r="1748" spans="1:1">
      <c r="A1748" s="4">
        <v>4584</v>
      </c>
    </row>
    <row r="1749" spans="1:1">
      <c r="A1749" s="4">
        <v>4585</v>
      </c>
    </row>
    <row r="1750" spans="1:1">
      <c r="A1750" s="4">
        <v>4586</v>
      </c>
    </row>
    <row r="1751" spans="1:1">
      <c r="A1751" s="4">
        <v>4587</v>
      </c>
    </row>
    <row r="1752" spans="1:1">
      <c r="A1752" s="4">
        <v>4588</v>
      </c>
    </row>
    <row r="1753" spans="1:1">
      <c r="A1753" s="4">
        <v>4589</v>
      </c>
    </row>
    <row r="1754" spans="1:1">
      <c r="A1754" s="4">
        <v>4590</v>
      </c>
    </row>
    <row r="1755" spans="1:1">
      <c r="A1755" s="4">
        <v>4591</v>
      </c>
    </row>
    <row r="1756" spans="1:1">
      <c r="A1756" s="4">
        <v>4592</v>
      </c>
    </row>
    <row r="1757" spans="1:1">
      <c r="A1757" s="4">
        <v>4593</v>
      </c>
    </row>
    <row r="1758" spans="1:1">
      <c r="A1758" s="4">
        <v>4594</v>
      </c>
    </row>
    <row r="1759" spans="1:1">
      <c r="A1759" s="4">
        <v>4595</v>
      </c>
    </row>
    <row r="1760" spans="1:1">
      <c r="A1760" s="4">
        <v>4596</v>
      </c>
    </row>
    <row r="1761" spans="1:1">
      <c r="A1761" s="4">
        <v>4597</v>
      </c>
    </row>
    <row r="1762" spans="1:1">
      <c r="A1762" s="4">
        <v>4598</v>
      </c>
    </row>
    <row r="1763" spans="1:1">
      <c r="A1763" s="4">
        <v>4599</v>
      </c>
    </row>
    <row r="1764" spans="1:1">
      <c r="A1764" s="4">
        <v>4600</v>
      </c>
    </row>
    <row r="1765" spans="1:1">
      <c r="A1765" s="4">
        <v>4601</v>
      </c>
    </row>
    <row r="1766" spans="1:1">
      <c r="A1766" s="4">
        <v>4602</v>
      </c>
    </row>
    <row r="1767" spans="1:1">
      <c r="A1767" s="4">
        <v>4603</v>
      </c>
    </row>
    <row r="1768" spans="1:1">
      <c r="A1768" s="4">
        <v>4604</v>
      </c>
    </row>
    <row r="1769" spans="1:1">
      <c r="A1769" s="4">
        <v>4605</v>
      </c>
    </row>
    <row r="1770" spans="1:1">
      <c r="A1770" s="4">
        <v>4606</v>
      </c>
    </row>
    <row r="1771" spans="1:1">
      <c r="A1771" s="4">
        <v>4607</v>
      </c>
    </row>
    <row r="1772" spans="1:1">
      <c r="A1772" s="4">
        <v>4608</v>
      </c>
    </row>
    <row r="1773" spans="1:1">
      <c r="A1773" s="4">
        <v>4609</v>
      </c>
    </row>
    <row r="1774" spans="1:1">
      <c r="A1774" s="4">
        <v>4610</v>
      </c>
    </row>
    <row r="1775" spans="1:1">
      <c r="A1775" s="4">
        <v>4611</v>
      </c>
    </row>
    <row r="1776" spans="1:1">
      <c r="A1776" s="4">
        <v>4612</v>
      </c>
    </row>
    <row r="1777" spans="1:1">
      <c r="A1777" s="4">
        <v>4613</v>
      </c>
    </row>
    <row r="1778" spans="1:1">
      <c r="A1778" s="4">
        <v>4614</v>
      </c>
    </row>
    <row r="1779" spans="1:1">
      <c r="A1779" s="4">
        <v>4615</v>
      </c>
    </row>
    <row r="1780" spans="1:1">
      <c r="A1780" s="4">
        <v>4616</v>
      </c>
    </row>
    <row r="1781" spans="1:1">
      <c r="A1781" s="4">
        <v>4617</v>
      </c>
    </row>
    <row r="1782" spans="1:1">
      <c r="A1782" s="4">
        <v>4618</v>
      </c>
    </row>
    <row r="1783" spans="1:1">
      <c r="A1783" s="4">
        <v>4619</v>
      </c>
    </row>
    <row r="1784" spans="1:1">
      <c r="A1784" s="4">
        <v>4620</v>
      </c>
    </row>
    <row r="1785" spans="1:1">
      <c r="A1785" s="4">
        <v>4621</v>
      </c>
    </row>
    <row r="1786" spans="1:1">
      <c r="A1786" s="4">
        <v>4622</v>
      </c>
    </row>
    <row r="1787" spans="1:1">
      <c r="A1787" s="4">
        <v>4623</v>
      </c>
    </row>
    <row r="1788" spans="1:1">
      <c r="A1788" s="4">
        <v>4624</v>
      </c>
    </row>
    <row r="1789" spans="1:1">
      <c r="A1789" s="4">
        <v>4625</v>
      </c>
    </row>
    <row r="1790" spans="1:1">
      <c r="A1790" s="4">
        <v>4626</v>
      </c>
    </row>
    <row r="1791" spans="1:1">
      <c r="A1791" s="4">
        <v>4627</v>
      </c>
    </row>
    <row r="1792" spans="1:1">
      <c r="A1792" s="4">
        <v>4628</v>
      </c>
    </row>
    <row r="1793" spans="1:1">
      <c r="A1793" s="4">
        <v>4629</v>
      </c>
    </row>
    <row r="1794" spans="1:1">
      <c r="A1794" s="4">
        <v>4630</v>
      </c>
    </row>
    <row r="1795" spans="1:1">
      <c r="A1795" s="4">
        <v>4631</v>
      </c>
    </row>
    <row r="1796" spans="1:1">
      <c r="A1796" s="4">
        <v>4632</v>
      </c>
    </row>
    <row r="1797" spans="1:1">
      <c r="A1797" s="4">
        <v>4633</v>
      </c>
    </row>
    <row r="1798" spans="1:1">
      <c r="A1798" s="4">
        <v>4634</v>
      </c>
    </row>
    <row r="1799" spans="1:1">
      <c r="A1799" s="4">
        <v>4635</v>
      </c>
    </row>
    <row r="1800" spans="1:1">
      <c r="A1800" s="4">
        <v>4636</v>
      </c>
    </row>
    <row r="1801" spans="1:1">
      <c r="A1801" s="4">
        <v>4637</v>
      </c>
    </row>
    <row r="1802" spans="1:1">
      <c r="A1802" s="4">
        <v>4638</v>
      </c>
    </row>
    <row r="1803" spans="1:1">
      <c r="A1803" s="4">
        <v>4639</v>
      </c>
    </row>
    <row r="1804" spans="1:1">
      <c r="A1804" s="4">
        <v>4640</v>
      </c>
    </row>
    <row r="1805" spans="1:1">
      <c r="A1805" s="4">
        <v>4641</v>
      </c>
    </row>
    <row r="1806" spans="1:1">
      <c r="A1806" s="4">
        <v>4642</v>
      </c>
    </row>
    <row r="1807" spans="1:1">
      <c r="A1807" s="4">
        <v>4643</v>
      </c>
    </row>
    <row r="1808" spans="1:1">
      <c r="A1808" s="4">
        <v>4644</v>
      </c>
    </row>
    <row r="1809" spans="1:1">
      <c r="A1809" s="4">
        <v>4645</v>
      </c>
    </row>
    <row r="1810" spans="1:1">
      <c r="A1810" s="4">
        <v>4646</v>
      </c>
    </row>
    <row r="1811" spans="1:1">
      <c r="A1811" s="4">
        <v>4647</v>
      </c>
    </row>
    <row r="1812" spans="1:1">
      <c r="A1812" s="4">
        <v>4648</v>
      </c>
    </row>
    <row r="1813" spans="1:1">
      <c r="A1813" s="4">
        <v>4649</v>
      </c>
    </row>
    <row r="1814" spans="1:1">
      <c r="A1814" s="4">
        <v>4650</v>
      </c>
    </row>
    <row r="1815" spans="1:1">
      <c r="A1815" s="4">
        <v>4651</v>
      </c>
    </row>
    <row r="1816" spans="1:1">
      <c r="A1816" s="4">
        <v>4652</v>
      </c>
    </row>
    <row r="1817" spans="1:1">
      <c r="A1817" s="4">
        <v>4653</v>
      </c>
    </row>
    <row r="1818" spans="1:1">
      <c r="A1818" s="4">
        <v>4654</v>
      </c>
    </row>
    <row r="1819" spans="1:1">
      <c r="A1819" s="4">
        <v>4655</v>
      </c>
    </row>
    <row r="1820" spans="1:1">
      <c r="A1820" s="4">
        <v>4656</v>
      </c>
    </row>
    <row r="1821" spans="1:1">
      <c r="A1821" s="4">
        <v>4657</v>
      </c>
    </row>
    <row r="1822" spans="1:1">
      <c r="A1822" s="4">
        <v>4658</v>
      </c>
    </row>
    <row r="1823" spans="1:1">
      <c r="A1823" s="4">
        <v>4659</v>
      </c>
    </row>
    <row r="1824" spans="1:1">
      <c r="A1824" s="4">
        <v>4660</v>
      </c>
    </row>
    <row r="1825" spans="1:1">
      <c r="A1825" s="4">
        <v>4661</v>
      </c>
    </row>
    <row r="1826" spans="1:1">
      <c r="A1826" s="4">
        <v>4662</v>
      </c>
    </row>
    <row r="1827" spans="1:1">
      <c r="A1827" s="4">
        <v>4663</v>
      </c>
    </row>
    <row r="1828" spans="1:1">
      <c r="A1828" s="4">
        <v>4664</v>
      </c>
    </row>
    <row r="1829" spans="1:1">
      <c r="A1829" s="4">
        <v>4665</v>
      </c>
    </row>
    <row r="1830" spans="1:1">
      <c r="A1830" s="4">
        <v>4666</v>
      </c>
    </row>
    <row r="1831" spans="1:1">
      <c r="A1831" s="4">
        <v>4667</v>
      </c>
    </row>
    <row r="1832" spans="1:1">
      <c r="A1832" s="4">
        <v>4668</v>
      </c>
    </row>
    <row r="1833" spans="1:1">
      <c r="A1833" s="4">
        <v>4669</v>
      </c>
    </row>
    <row r="1834" spans="1:1">
      <c r="A1834" s="4">
        <v>4670</v>
      </c>
    </row>
    <row r="1835" spans="1:1">
      <c r="A1835" s="4">
        <v>4671</v>
      </c>
    </row>
    <row r="1836" spans="1:1">
      <c r="A1836" s="4">
        <v>4672</v>
      </c>
    </row>
    <row r="1837" spans="1:1">
      <c r="A1837" s="4">
        <v>4673</v>
      </c>
    </row>
    <row r="1838" spans="1:1">
      <c r="A1838" s="4">
        <v>4674</v>
      </c>
    </row>
    <row r="1839" spans="1:1">
      <c r="A1839" s="4">
        <v>4675</v>
      </c>
    </row>
    <row r="1840" spans="1:1">
      <c r="A1840" s="4">
        <v>4676</v>
      </c>
    </row>
    <row r="1841" spans="1:1">
      <c r="A1841" s="4">
        <v>4677</v>
      </c>
    </row>
    <row r="1842" spans="1:1">
      <c r="A1842" s="4">
        <v>4678</v>
      </c>
    </row>
    <row r="1843" spans="1:1">
      <c r="A1843" s="4">
        <v>4679</v>
      </c>
    </row>
    <row r="1844" spans="1:1">
      <c r="A1844" s="4">
        <v>4680</v>
      </c>
    </row>
    <row r="1845" spans="1:1">
      <c r="A1845" s="4">
        <v>4681</v>
      </c>
    </row>
    <row r="1846" spans="1:1">
      <c r="A1846" s="4">
        <v>4682</v>
      </c>
    </row>
    <row r="1847" spans="1:1">
      <c r="A1847" s="4">
        <v>4683</v>
      </c>
    </row>
    <row r="1848" spans="1:1">
      <c r="A1848" s="4">
        <v>4684</v>
      </c>
    </row>
    <row r="1849" spans="1:1">
      <c r="A1849" s="4">
        <v>4685</v>
      </c>
    </row>
    <row r="1850" spans="1:1">
      <c r="A1850" s="4">
        <v>4686</v>
      </c>
    </row>
    <row r="1851" spans="1:1">
      <c r="A1851" s="4">
        <v>4687</v>
      </c>
    </row>
    <row r="1852" spans="1:1">
      <c r="A1852" s="4">
        <v>4688</v>
      </c>
    </row>
    <row r="1853" spans="1:1">
      <c r="A1853" s="4">
        <v>4689</v>
      </c>
    </row>
    <row r="1854" spans="1:1">
      <c r="A1854" s="4">
        <v>4690</v>
      </c>
    </row>
    <row r="1855" spans="1:1">
      <c r="A1855" s="4">
        <v>4691</v>
      </c>
    </row>
    <row r="1856" spans="1:1">
      <c r="A1856" s="4">
        <v>4692</v>
      </c>
    </row>
    <row r="1857" spans="1:1">
      <c r="A1857" s="4">
        <v>4693</v>
      </c>
    </row>
    <row r="1858" spans="1:1">
      <c r="A1858" s="4">
        <v>4694</v>
      </c>
    </row>
    <row r="1859" spans="1:1">
      <c r="A1859" s="4">
        <v>4695</v>
      </c>
    </row>
    <row r="1860" spans="1:1">
      <c r="A1860" s="4">
        <v>4696</v>
      </c>
    </row>
    <row r="1861" spans="1:1">
      <c r="A1861" s="4">
        <v>4697</v>
      </c>
    </row>
    <row r="1862" spans="1:1">
      <c r="A1862" s="4">
        <v>4698</v>
      </c>
    </row>
    <row r="1863" spans="1:1">
      <c r="A1863" s="4">
        <v>4699</v>
      </c>
    </row>
    <row r="1864" spans="1:1">
      <c r="A1864" s="4">
        <v>4700</v>
      </c>
    </row>
    <row r="1865" spans="1:1">
      <c r="A1865" s="4">
        <v>4701</v>
      </c>
    </row>
    <row r="1866" spans="1:1">
      <c r="A1866" s="4">
        <v>4702</v>
      </c>
    </row>
    <row r="1867" spans="1:1">
      <c r="A1867" s="4">
        <v>4703</v>
      </c>
    </row>
    <row r="1868" spans="1:1">
      <c r="A1868" s="4">
        <v>4704</v>
      </c>
    </row>
    <row r="1869" spans="1:1">
      <c r="A1869" s="4">
        <v>4705</v>
      </c>
    </row>
    <row r="1870" spans="1:1">
      <c r="A1870" s="4">
        <v>4706</v>
      </c>
    </row>
    <row r="1871" spans="1:1">
      <c r="A1871" s="4">
        <v>4707</v>
      </c>
    </row>
    <row r="1872" spans="1:1">
      <c r="A1872" s="4">
        <v>4708</v>
      </c>
    </row>
    <row r="1873" spans="1:1">
      <c r="A1873" s="4">
        <v>4709</v>
      </c>
    </row>
    <row r="1874" spans="1:1">
      <c r="A1874" s="4">
        <v>4710</v>
      </c>
    </row>
    <row r="1875" spans="1:1">
      <c r="A1875" s="4">
        <v>4711</v>
      </c>
    </row>
    <row r="1876" spans="1:1">
      <c r="A1876" s="4">
        <v>4712</v>
      </c>
    </row>
    <row r="1877" spans="1:1">
      <c r="A1877" s="4">
        <v>4713</v>
      </c>
    </row>
    <row r="1878" spans="1:1">
      <c r="A1878" s="4">
        <v>4714</v>
      </c>
    </row>
    <row r="1879" spans="1:1">
      <c r="A1879" s="4">
        <v>4715</v>
      </c>
    </row>
    <row r="1880" spans="1:1">
      <c r="A1880" s="4">
        <v>4716</v>
      </c>
    </row>
    <row r="1881" spans="1:1">
      <c r="A1881" s="4">
        <v>4717</v>
      </c>
    </row>
    <row r="1882" spans="1:1">
      <c r="A1882" s="4">
        <v>4718</v>
      </c>
    </row>
    <row r="1883" spans="1:1">
      <c r="A1883" s="4">
        <v>4719</v>
      </c>
    </row>
    <row r="1884" spans="1:1">
      <c r="A1884" s="4">
        <v>4720</v>
      </c>
    </row>
    <row r="1885" spans="1:1">
      <c r="A1885" s="4">
        <v>4721</v>
      </c>
    </row>
    <row r="1886" spans="1:1">
      <c r="A1886" s="4">
        <v>4722</v>
      </c>
    </row>
    <row r="1887" spans="1:1">
      <c r="A1887" s="4">
        <v>4723</v>
      </c>
    </row>
    <row r="1888" spans="1:1">
      <c r="A1888" s="4">
        <v>4724</v>
      </c>
    </row>
    <row r="1889" spans="1:1">
      <c r="A1889" s="4">
        <v>4725</v>
      </c>
    </row>
    <row r="1890" spans="1:1">
      <c r="A1890" s="4">
        <v>4726</v>
      </c>
    </row>
    <row r="1891" spans="1:1">
      <c r="A1891" s="4">
        <v>4727</v>
      </c>
    </row>
    <row r="1892" spans="1:1">
      <c r="A1892" s="4">
        <v>4728</v>
      </c>
    </row>
    <row r="1893" spans="1:1">
      <c r="A1893" s="4">
        <v>4729</v>
      </c>
    </row>
    <row r="1894" spans="1:1">
      <c r="A1894" s="4">
        <v>4730</v>
      </c>
    </row>
    <row r="1895" spans="1:1">
      <c r="A1895" s="4">
        <v>4731</v>
      </c>
    </row>
    <row r="1896" spans="1:1">
      <c r="A1896" s="4">
        <v>4732</v>
      </c>
    </row>
    <row r="1897" spans="1:1">
      <c r="A1897" s="4">
        <v>4733</v>
      </c>
    </row>
    <row r="1898" spans="1:1">
      <c r="A1898" s="4">
        <v>4734</v>
      </c>
    </row>
    <row r="1899" spans="1:1">
      <c r="A1899" s="4">
        <v>4735</v>
      </c>
    </row>
    <row r="1900" spans="1:1">
      <c r="A1900" s="4">
        <v>4736</v>
      </c>
    </row>
    <row r="1901" spans="1:1">
      <c r="A1901" s="4">
        <v>4737</v>
      </c>
    </row>
    <row r="1902" spans="1:1">
      <c r="A1902" s="4">
        <v>4738</v>
      </c>
    </row>
    <row r="1903" spans="1:1">
      <c r="A1903" s="4">
        <v>4739</v>
      </c>
    </row>
    <row r="1904" spans="1:1">
      <c r="A1904" s="4">
        <v>4740</v>
      </c>
    </row>
    <row r="1905" spans="1:1">
      <c r="A1905" s="4">
        <v>4741</v>
      </c>
    </row>
    <row r="1906" spans="1:1">
      <c r="A1906" s="4">
        <v>4742</v>
      </c>
    </row>
    <row r="1907" spans="1:1">
      <c r="A1907" s="4">
        <v>4743</v>
      </c>
    </row>
    <row r="1908" spans="1:1">
      <c r="A1908" s="4">
        <v>4744</v>
      </c>
    </row>
    <row r="1909" spans="1:1">
      <c r="A1909" s="4">
        <v>4745</v>
      </c>
    </row>
    <row r="1910" spans="1:1">
      <c r="A1910" s="4">
        <v>4746</v>
      </c>
    </row>
    <row r="1911" spans="1:1">
      <c r="A1911" s="4">
        <v>4747</v>
      </c>
    </row>
    <row r="1912" spans="1:1">
      <c r="A1912" s="4">
        <v>4748</v>
      </c>
    </row>
    <row r="1913" spans="1:1">
      <c r="A1913" s="4">
        <v>4749</v>
      </c>
    </row>
    <row r="1914" spans="1:1">
      <c r="A1914" s="4">
        <v>4750</v>
      </c>
    </row>
    <row r="1915" spans="1:1">
      <c r="A1915" s="4">
        <v>4751</v>
      </c>
    </row>
    <row r="1916" spans="1:1">
      <c r="A1916" s="4">
        <v>4752</v>
      </c>
    </row>
    <row r="1917" spans="1:1">
      <c r="A1917" s="4">
        <v>4753</v>
      </c>
    </row>
    <row r="1918" spans="1:1">
      <c r="A1918" s="4">
        <v>4754</v>
      </c>
    </row>
    <row r="1919" spans="1:1">
      <c r="A1919" s="4">
        <v>4755</v>
      </c>
    </row>
    <row r="1920" spans="1:1">
      <c r="A1920" s="4">
        <v>4756</v>
      </c>
    </row>
    <row r="1921" spans="1:1">
      <c r="A1921" s="4">
        <v>4757</v>
      </c>
    </row>
    <row r="1922" spans="1:1">
      <c r="A1922" s="4">
        <v>4758</v>
      </c>
    </row>
    <row r="1923" spans="1:1">
      <c r="A1923" s="4">
        <v>4759</v>
      </c>
    </row>
    <row r="1924" spans="1:1">
      <c r="A1924" s="4">
        <v>4760</v>
      </c>
    </row>
    <row r="1925" spans="1:1">
      <c r="A1925" s="4">
        <v>4761</v>
      </c>
    </row>
    <row r="1926" spans="1:1">
      <c r="A1926" s="4">
        <v>4762</v>
      </c>
    </row>
    <row r="1927" spans="1:1">
      <c r="A1927" s="4">
        <v>4763</v>
      </c>
    </row>
    <row r="1928" spans="1:1">
      <c r="A1928" s="4">
        <v>4764</v>
      </c>
    </row>
    <row r="1929" spans="1:1">
      <c r="A1929" s="4">
        <v>4765</v>
      </c>
    </row>
    <row r="1930" spans="1:1">
      <c r="A1930" s="4">
        <v>4766</v>
      </c>
    </row>
    <row r="1931" spans="1:1">
      <c r="A1931" s="4">
        <v>4767</v>
      </c>
    </row>
    <row r="1932" spans="1:1">
      <c r="A1932" s="4">
        <v>4768</v>
      </c>
    </row>
    <row r="1933" spans="1:1">
      <c r="A1933" s="4">
        <v>4769</v>
      </c>
    </row>
    <row r="1934" spans="1:1">
      <c r="A1934" s="4">
        <v>4770</v>
      </c>
    </row>
    <row r="1935" spans="1:1">
      <c r="A1935" s="4">
        <v>4771</v>
      </c>
    </row>
    <row r="1936" spans="1:1">
      <c r="A1936" s="4">
        <v>4772</v>
      </c>
    </row>
    <row r="1937" spans="1:1">
      <c r="A1937" s="4">
        <v>4773</v>
      </c>
    </row>
    <row r="1938" spans="1:1">
      <c r="A1938" s="4">
        <v>4774</v>
      </c>
    </row>
    <row r="1939" spans="1:1">
      <c r="A1939" s="4">
        <v>4775</v>
      </c>
    </row>
    <row r="1940" spans="1:1">
      <c r="A1940" s="4">
        <v>4776</v>
      </c>
    </row>
    <row r="1941" spans="1:1">
      <c r="A1941" s="4">
        <v>4777</v>
      </c>
    </row>
    <row r="1942" spans="1:1">
      <c r="A1942" s="4">
        <v>4778</v>
      </c>
    </row>
    <row r="1943" spans="1:1">
      <c r="A1943" s="4">
        <v>4779</v>
      </c>
    </row>
    <row r="1944" spans="1:1">
      <c r="A1944" s="4">
        <v>4780</v>
      </c>
    </row>
    <row r="1945" spans="1:1">
      <c r="A1945" s="4">
        <v>4781</v>
      </c>
    </row>
    <row r="1946" spans="1:1">
      <c r="A1946" s="4">
        <v>4782</v>
      </c>
    </row>
    <row r="1947" spans="1:1">
      <c r="A1947" s="4">
        <v>4783</v>
      </c>
    </row>
    <row r="1948" spans="1:1">
      <c r="A1948" s="4">
        <v>4784</v>
      </c>
    </row>
    <row r="1949" spans="1:1">
      <c r="A1949" s="4">
        <v>4785</v>
      </c>
    </row>
    <row r="1950" spans="1:1">
      <c r="A1950" s="4">
        <v>4786</v>
      </c>
    </row>
    <row r="1951" spans="1:1">
      <c r="A1951" s="4">
        <v>4787</v>
      </c>
    </row>
    <row r="1952" spans="1:1">
      <c r="A1952" s="4">
        <v>4788</v>
      </c>
    </row>
    <row r="1953" spans="1:1">
      <c r="A1953" s="4">
        <v>4789</v>
      </c>
    </row>
    <row r="1954" spans="1:1">
      <c r="A1954" s="4">
        <v>4790</v>
      </c>
    </row>
    <row r="1955" spans="1:1">
      <c r="A1955" s="4">
        <v>4791</v>
      </c>
    </row>
    <row r="1956" spans="1:1">
      <c r="A1956" s="4">
        <v>4792</v>
      </c>
    </row>
    <row r="1957" spans="1:1">
      <c r="A1957" s="4">
        <v>4793</v>
      </c>
    </row>
    <row r="1958" spans="1:1">
      <c r="A1958" s="4">
        <v>4794</v>
      </c>
    </row>
    <row r="1959" spans="1:1">
      <c r="A1959" s="4">
        <v>4795</v>
      </c>
    </row>
    <row r="1960" spans="1:1">
      <c r="A1960" s="4">
        <v>4796</v>
      </c>
    </row>
    <row r="1961" spans="1:1">
      <c r="A1961" s="4">
        <v>4797</v>
      </c>
    </row>
    <row r="1962" spans="1:1">
      <c r="A1962" s="4">
        <v>4798</v>
      </c>
    </row>
    <row r="1963" spans="1:1">
      <c r="A1963" s="4">
        <v>4799</v>
      </c>
    </row>
    <row r="1964" spans="1:1">
      <c r="A1964" s="4">
        <v>4800</v>
      </c>
    </row>
    <row r="1965" spans="1:1">
      <c r="A1965" s="4">
        <v>4801</v>
      </c>
    </row>
    <row r="1966" spans="1:1">
      <c r="A1966" s="4">
        <v>4802</v>
      </c>
    </row>
    <row r="1967" spans="1:1">
      <c r="A1967" s="4">
        <v>4803</v>
      </c>
    </row>
    <row r="1968" spans="1:1">
      <c r="A1968" s="4">
        <v>4804</v>
      </c>
    </row>
    <row r="1969" spans="1:1">
      <c r="A1969" s="4">
        <v>4805</v>
      </c>
    </row>
    <row r="1970" spans="1:1">
      <c r="A1970" s="4">
        <v>4806</v>
      </c>
    </row>
    <row r="1971" spans="1:1">
      <c r="A1971" s="4">
        <v>4807</v>
      </c>
    </row>
    <row r="1972" spans="1:1">
      <c r="A1972" s="4">
        <v>4808</v>
      </c>
    </row>
    <row r="1973" spans="1:1">
      <c r="A1973" s="4">
        <v>4809</v>
      </c>
    </row>
    <row r="1974" spans="1:1">
      <c r="A1974" s="4">
        <v>4810</v>
      </c>
    </row>
    <row r="1975" spans="1:1">
      <c r="A1975" s="4">
        <v>4811</v>
      </c>
    </row>
    <row r="1976" spans="1:1">
      <c r="A1976" s="4">
        <v>4812</v>
      </c>
    </row>
    <row r="1977" spans="1:1">
      <c r="A1977" s="4">
        <v>4813</v>
      </c>
    </row>
    <row r="1978" spans="1:1">
      <c r="A1978" s="4">
        <v>4814</v>
      </c>
    </row>
    <row r="1979" spans="1:1">
      <c r="A1979" s="4">
        <v>4815</v>
      </c>
    </row>
    <row r="1980" spans="1:1">
      <c r="A1980" s="4">
        <v>4816</v>
      </c>
    </row>
    <row r="1981" spans="1:1">
      <c r="A1981" s="4">
        <v>4817</v>
      </c>
    </row>
    <row r="1982" spans="1:1">
      <c r="A1982" s="4">
        <v>4818</v>
      </c>
    </row>
    <row r="1983" spans="1:1">
      <c r="A1983" s="4">
        <v>4819</v>
      </c>
    </row>
    <row r="1984" spans="1:1">
      <c r="A1984" s="4">
        <v>4820</v>
      </c>
    </row>
    <row r="1985" spans="1:1">
      <c r="A1985" s="4">
        <v>4821</v>
      </c>
    </row>
    <row r="1986" spans="1:1">
      <c r="A1986" s="4">
        <v>4822</v>
      </c>
    </row>
    <row r="1987" spans="1:1">
      <c r="A1987" s="4">
        <v>4823</v>
      </c>
    </row>
    <row r="1988" spans="1:1">
      <c r="A1988" s="4">
        <v>4824</v>
      </c>
    </row>
    <row r="1989" spans="1:1">
      <c r="A1989" s="4">
        <v>4825</v>
      </c>
    </row>
    <row r="1990" spans="1:1">
      <c r="A1990" s="4">
        <v>4826</v>
      </c>
    </row>
    <row r="1991" spans="1:1">
      <c r="A1991" s="4">
        <v>4827</v>
      </c>
    </row>
    <row r="1992" spans="1:1">
      <c r="A1992" s="4">
        <v>4828</v>
      </c>
    </row>
    <row r="1993" spans="1:1">
      <c r="A1993" s="4">
        <v>4829</v>
      </c>
    </row>
    <row r="1994" spans="1:1">
      <c r="A1994" s="4">
        <v>4830</v>
      </c>
    </row>
    <row r="1995" spans="1:1">
      <c r="A1995" s="4">
        <v>4831</v>
      </c>
    </row>
    <row r="1996" spans="1:1">
      <c r="A1996" s="4">
        <v>4832</v>
      </c>
    </row>
    <row r="1997" spans="1:1">
      <c r="A1997" s="4">
        <v>4833</v>
      </c>
    </row>
    <row r="1998" spans="1:1">
      <c r="A1998" s="4">
        <v>4834</v>
      </c>
    </row>
    <row r="1999" spans="1:1">
      <c r="A1999" s="4">
        <v>4835</v>
      </c>
    </row>
    <row r="2000" spans="1:1">
      <c r="A2000" s="4">
        <v>4836</v>
      </c>
    </row>
    <row r="2001" spans="1:1">
      <c r="A2001" s="4">
        <v>4837</v>
      </c>
    </row>
    <row r="2002" spans="1:1">
      <c r="A2002" s="4">
        <v>4838</v>
      </c>
    </row>
    <row r="2003" spans="1:1">
      <c r="A2003" s="4">
        <v>4839</v>
      </c>
    </row>
    <row r="2004" spans="1:1">
      <c r="A2004" s="4">
        <v>4840</v>
      </c>
    </row>
    <row r="2005" spans="1:1">
      <c r="A2005" s="4">
        <v>4841</v>
      </c>
    </row>
    <row r="2006" spans="1:1">
      <c r="A2006" s="4">
        <v>4842</v>
      </c>
    </row>
    <row r="2007" spans="1:1">
      <c r="A2007" s="4">
        <v>4843</v>
      </c>
    </row>
    <row r="2008" spans="1:1">
      <c r="A2008" s="4">
        <v>4844</v>
      </c>
    </row>
    <row r="2009" spans="1:1">
      <c r="A2009" s="4">
        <v>4845</v>
      </c>
    </row>
    <row r="2010" spans="1:1">
      <c r="A2010" s="4">
        <v>4846</v>
      </c>
    </row>
    <row r="2011" spans="1:1">
      <c r="A2011" s="4">
        <v>4847</v>
      </c>
    </row>
    <row r="2012" spans="1:1">
      <c r="A2012" s="4">
        <v>4848</v>
      </c>
    </row>
    <row r="2013" spans="1:1">
      <c r="A2013" s="4">
        <v>4849</v>
      </c>
    </row>
    <row r="2014" spans="1:1">
      <c r="A2014" s="4">
        <v>4850</v>
      </c>
    </row>
    <row r="2015" spans="1:1">
      <c r="A2015" s="4">
        <v>4851</v>
      </c>
    </row>
    <row r="2016" spans="1:1">
      <c r="A2016" s="4">
        <v>4852</v>
      </c>
    </row>
    <row r="2017" spans="1:1">
      <c r="A2017" s="4">
        <v>4853</v>
      </c>
    </row>
    <row r="2018" spans="1:1">
      <c r="A2018" s="4">
        <v>4854</v>
      </c>
    </row>
    <row r="2019" spans="1:1">
      <c r="A2019" s="4">
        <v>4855</v>
      </c>
    </row>
    <row r="2020" spans="1:1">
      <c r="A2020" s="4">
        <v>4856</v>
      </c>
    </row>
    <row r="2021" spans="1:1">
      <c r="A2021" s="4">
        <v>4857</v>
      </c>
    </row>
    <row r="2022" spans="1:1">
      <c r="A2022" s="4">
        <v>4858</v>
      </c>
    </row>
    <row r="2023" spans="1:1">
      <c r="A2023" s="4">
        <v>4859</v>
      </c>
    </row>
    <row r="2024" spans="1:1">
      <c r="A2024" s="4">
        <v>4860</v>
      </c>
    </row>
    <row r="2025" spans="1:1">
      <c r="A2025" s="4">
        <v>4861</v>
      </c>
    </row>
    <row r="2026" spans="1:1">
      <c r="A2026" s="4">
        <v>4862</v>
      </c>
    </row>
    <row r="2027" spans="1:1">
      <c r="A2027" s="4">
        <v>4863</v>
      </c>
    </row>
    <row r="2028" spans="1:1">
      <c r="A2028" s="4">
        <v>4864</v>
      </c>
    </row>
    <row r="2029" spans="1:1">
      <c r="A2029" s="4">
        <v>4865</v>
      </c>
    </row>
    <row r="2030" spans="1:1">
      <c r="A2030" s="4">
        <v>4866</v>
      </c>
    </row>
    <row r="2031" spans="1:1">
      <c r="A2031" s="4">
        <v>4867</v>
      </c>
    </row>
    <row r="2032" spans="1:1">
      <c r="A2032" s="4">
        <v>4868</v>
      </c>
    </row>
    <row r="2033" spans="1:1">
      <c r="A2033" s="4">
        <v>4869</v>
      </c>
    </row>
    <row r="2034" spans="1:1">
      <c r="A2034" s="4">
        <v>4870</v>
      </c>
    </row>
    <row r="2035" spans="1:1">
      <c r="A2035" s="4">
        <v>4871</v>
      </c>
    </row>
    <row r="2036" spans="1:1">
      <c r="A2036" s="4">
        <v>4872</v>
      </c>
    </row>
    <row r="2037" spans="1:1">
      <c r="A2037" s="4">
        <v>4873</v>
      </c>
    </row>
    <row r="2038" spans="1:1">
      <c r="A2038" s="4">
        <v>4874</v>
      </c>
    </row>
    <row r="2039" spans="1:1">
      <c r="A2039" s="4">
        <v>4875</v>
      </c>
    </row>
    <row r="2040" spans="1:1">
      <c r="A2040" s="4">
        <v>4876</v>
      </c>
    </row>
    <row r="2041" spans="1:1">
      <c r="A2041" s="4">
        <v>4877</v>
      </c>
    </row>
    <row r="2042" spans="1:1">
      <c r="A2042" s="4">
        <v>4878</v>
      </c>
    </row>
    <row r="2043" spans="1:1">
      <c r="A2043" s="4">
        <v>4879</v>
      </c>
    </row>
    <row r="2044" spans="1:1">
      <c r="A2044" s="4">
        <v>4880</v>
      </c>
    </row>
    <row r="2045" spans="1:1">
      <c r="A2045" s="4">
        <v>4881</v>
      </c>
    </row>
    <row r="2046" spans="1:1">
      <c r="A2046" s="4">
        <v>4882</v>
      </c>
    </row>
    <row r="2047" spans="1:1">
      <c r="A2047" s="4">
        <v>4883</v>
      </c>
    </row>
    <row r="2048" spans="1:1">
      <c r="A2048" s="4">
        <v>4884</v>
      </c>
    </row>
    <row r="2049" spans="1:1">
      <c r="A2049" s="4">
        <v>4885</v>
      </c>
    </row>
    <row r="2050" spans="1:1">
      <c r="A2050" s="4">
        <v>4886</v>
      </c>
    </row>
    <row r="2051" spans="1:1">
      <c r="A2051" s="4">
        <v>4887</v>
      </c>
    </row>
    <row r="2052" spans="1:1">
      <c r="A2052" s="4">
        <v>4888</v>
      </c>
    </row>
    <row r="2053" spans="1:1">
      <c r="A2053" s="4">
        <v>4889</v>
      </c>
    </row>
    <row r="2054" spans="1:1">
      <c r="A2054" s="4">
        <v>4890</v>
      </c>
    </row>
    <row r="2055" spans="1:1">
      <c r="A2055" s="4">
        <v>4891</v>
      </c>
    </row>
    <row r="2056" spans="1:1">
      <c r="A2056" s="4">
        <v>4892</v>
      </c>
    </row>
    <row r="2057" spans="1:1">
      <c r="A2057" s="4">
        <v>4893</v>
      </c>
    </row>
    <row r="2058" spans="1:1">
      <c r="A2058" s="4">
        <v>4894</v>
      </c>
    </row>
    <row r="2059" spans="1:1">
      <c r="A2059" s="4">
        <v>4895</v>
      </c>
    </row>
    <row r="2060" spans="1:1">
      <c r="A2060" s="4">
        <v>4896</v>
      </c>
    </row>
    <row r="2061" spans="1:1">
      <c r="A2061" s="4">
        <v>4897</v>
      </c>
    </row>
    <row r="2062" spans="1:1">
      <c r="A2062" s="4">
        <v>4898</v>
      </c>
    </row>
    <row r="2063" spans="1:1">
      <c r="A2063" s="4">
        <v>4899</v>
      </c>
    </row>
    <row r="2064" spans="1:1">
      <c r="A2064" s="4">
        <v>4900</v>
      </c>
    </row>
    <row r="2065" spans="1:1">
      <c r="A2065" s="4">
        <v>4901</v>
      </c>
    </row>
    <row r="2066" spans="1:1">
      <c r="A2066" s="4">
        <v>4902</v>
      </c>
    </row>
    <row r="2067" spans="1:1">
      <c r="A2067" s="4">
        <v>4903</v>
      </c>
    </row>
    <row r="2068" spans="1:1">
      <c r="A2068" s="4">
        <v>4904</v>
      </c>
    </row>
    <row r="2069" spans="1:1">
      <c r="A2069" s="4">
        <v>4905</v>
      </c>
    </row>
    <row r="2070" spans="1:1">
      <c r="A2070" s="4">
        <v>4906</v>
      </c>
    </row>
    <row r="2071" spans="1:1">
      <c r="A2071" s="4">
        <v>4907</v>
      </c>
    </row>
    <row r="2072" spans="1:1">
      <c r="A2072" s="4">
        <v>4908</v>
      </c>
    </row>
    <row r="2073" spans="1:1">
      <c r="A2073" s="4">
        <v>4909</v>
      </c>
    </row>
    <row r="2074" spans="1:1">
      <c r="A2074" s="4">
        <v>4910</v>
      </c>
    </row>
    <row r="2075" spans="1:1">
      <c r="A2075" s="4">
        <v>4911</v>
      </c>
    </row>
    <row r="2076" spans="1:1">
      <c r="A2076" s="4">
        <v>4912</v>
      </c>
    </row>
    <row r="2077" spans="1:1">
      <c r="A2077" s="4">
        <v>4913</v>
      </c>
    </row>
    <row r="2078" spans="1:1">
      <c r="A2078" s="4">
        <v>4914</v>
      </c>
    </row>
    <row r="2079" spans="1:1">
      <c r="A2079" s="4">
        <v>4915</v>
      </c>
    </row>
    <row r="2080" spans="1:1">
      <c r="A2080" s="4">
        <v>4916</v>
      </c>
    </row>
    <row r="2081" spans="1:1">
      <c r="A2081" s="4">
        <v>4917</v>
      </c>
    </row>
    <row r="2082" spans="1:1">
      <c r="A2082" s="4">
        <v>4918</v>
      </c>
    </row>
    <row r="2083" spans="1:1">
      <c r="A2083" s="4">
        <v>4919</v>
      </c>
    </row>
    <row r="2084" spans="1:1">
      <c r="A2084" s="4">
        <v>4920</v>
      </c>
    </row>
    <row r="2085" spans="1:1">
      <c r="A2085" s="4">
        <v>4921</v>
      </c>
    </row>
    <row r="2086" spans="1:1">
      <c r="A2086" s="4">
        <v>4922</v>
      </c>
    </row>
    <row r="2087" spans="1:1">
      <c r="A2087" s="4">
        <v>4923</v>
      </c>
    </row>
    <row r="2088" spans="1:1">
      <c r="A2088" s="4">
        <v>4924</v>
      </c>
    </row>
    <row r="2089" spans="1:1">
      <c r="A2089" s="4">
        <v>4925</v>
      </c>
    </row>
    <row r="2090" spans="1:1">
      <c r="A2090" s="4">
        <v>4926</v>
      </c>
    </row>
    <row r="2091" spans="1:1">
      <c r="A2091" s="4">
        <v>4927</v>
      </c>
    </row>
    <row r="2092" spans="1:1">
      <c r="A2092" s="4">
        <v>4928</v>
      </c>
    </row>
    <row r="2093" spans="1:1">
      <c r="A2093" s="4">
        <v>4929</v>
      </c>
    </row>
    <row r="2094" spans="1:1">
      <c r="A2094" s="4">
        <v>4930</v>
      </c>
    </row>
    <row r="2095" spans="1:1">
      <c r="A2095" s="4">
        <v>4931</v>
      </c>
    </row>
    <row r="2096" spans="1:1">
      <c r="A2096" s="4">
        <v>4932</v>
      </c>
    </row>
    <row r="2097" spans="1:1">
      <c r="A2097" s="4">
        <v>4933</v>
      </c>
    </row>
    <row r="2098" spans="1:1">
      <c r="A2098" s="4">
        <v>4934</v>
      </c>
    </row>
    <row r="2099" spans="1:1">
      <c r="A2099" s="4">
        <v>4935</v>
      </c>
    </row>
    <row r="2100" spans="1:1">
      <c r="A2100" s="4">
        <v>4936</v>
      </c>
    </row>
    <row r="2101" spans="1:1">
      <c r="A2101" s="4">
        <v>4937</v>
      </c>
    </row>
    <row r="2102" spans="1:1">
      <c r="A2102" s="4">
        <v>4938</v>
      </c>
    </row>
    <row r="2103" spans="1:1">
      <c r="A2103" s="4">
        <v>4939</v>
      </c>
    </row>
    <row r="2104" spans="1:1">
      <c r="A2104" s="4">
        <v>4940</v>
      </c>
    </row>
    <row r="2105" spans="1:1">
      <c r="A2105" s="4">
        <v>4941</v>
      </c>
    </row>
    <row r="2106" spans="1:1">
      <c r="A2106" s="4">
        <v>4942</v>
      </c>
    </row>
    <row r="2107" spans="1:1">
      <c r="A2107" s="4">
        <v>4943</v>
      </c>
    </row>
    <row r="2108" spans="1:1">
      <c r="A2108" s="4">
        <v>4944</v>
      </c>
    </row>
    <row r="2109" spans="1:1">
      <c r="A2109" s="4">
        <v>4945</v>
      </c>
    </row>
    <row r="2110" spans="1:1">
      <c r="A2110" s="4">
        <v>4946</v>
      </c>
    </row>
    <row r="2111" spans="1:1">
      <c r="A2111" s="4">
        <v>4947</v>
      </c>
    </row>
    <row r="2112" spans="1:1">
      <c r="A2112" s="4">
        <v>4948</v>
      </c>
    </row>
    <row r="2113" spans="1:1">
      <c r="A2113" s="4">
        <v>4949</v>
      </c>
    </row>
    <row r="2114" spans="1:1">
      <c r="A2114" s="4">
        <v>4950</v>
      </c>
    </row>
    <row r="2115" spans="1:1">
      <c r="A2115" s="4">
        <v>4951</v>
      </c>
    </row>
    <row r="2116" spans="1:1">
      <c r="A2116" s="4">
        <v>4952</v>
      </c>
    </row>
    <row r="2117" spans="1:1">
      <c r="A2117" s="4">
        <v>4953</v>
      </c>
    </row>
    <row r="2118" spans="1:1">
      <c r="A2118" s="4">
        <v>4954</v>
      </c>
    </row>
    <row r="2119" spans="1:1">
      <c r="A2119" s="4">
        <v>4955</v>
      </c>
    </row>
    <row r="2120" spans="1:1">
      <c r="A2120" s="4">
        <v>4956</v>
      </c>
    </row>
    <row r="2121" spans="1:1">
      <c r="A2121" s="4">
        <v>4957</v>
      </c>
    </row>
    <row r="2122" spans="1:1">
      <c r="A2122" s="4">
        <v>4958</v>
      </c>
    </row>
    <row r="2123" spans="1:1">
      <c r="A2123" s="4">
        <v>4959</v>
      </c>
    </row>
    <row r="2124" spans="1:1">
      <c r="A2124" s="4">
        <v>4960</v>
      </c>
    </row>
    <row r="2125" spans="1:1">
      <c r="A2125" s="4">
        <v>4961</v>
      </c>
    </row>
    <row r="2126" spans="1:1">
      <c r="A2126" s="4">
        <v>4962</v>
      </c>
    </row>
    <row r="2127" spans="1:1">
      <c r="A2127" s="4">
        <v>4963</v>
      </c>
    </row>
    <row r="2128" spans="1:1">
      <c r="A2128" s="4">
        <v>4964</v>
      </c>
    </row>
    <row r="2129" spans="1:1">
      <c r="A2129" s="4">
        <v>4965</v>
      </c>
    </row>
    <row r="2130" spans="1:1">
      <c r="A2130" s="4">
        <v>4966</v>
      </c>
    </row>
    <row r="2131" spans="1:1">
      <c r="A2131" s="4">
        <v>4967</v>
      </c>
    </row>
    <row r="2132" spans="1:1">
      <c r="A2132" s="4">
        <v>4968</v>
      </c>
    </row>
    <row r="2133" spans="1:1">
      <c r="A2133" s="4">
        <v>4969</v>
      </c>
    </row>
    <row r="2134" spans="1:1">
      <c r="A2134" s="4">
        <v>4970</v>
      </c>
    </row>
    <row r="2135" spans="1:1">
      <c r="A2135" s="4">
        <v>4971</v>
      </c>
    </row>
    <row r="2136" spans="1:1">
      <c r="A2136" s="4">
        <v>4972</v>
      </c>
    </row>
    <row r="2137" spans="1:1">
      <c r="A2137" s="4">
        <v>4973</v>
      </c>
    </row>
    <row r="2138" spans="1:1">
      <c r="A2138" s="4">
        <v>4974</v>
      </c>
    </row>
    <row r="2139" spans="1:1">
      <c r="A2139" s="4">
        <v>4975</v>
      </c>
    </row>
    <row r="2140" spans="1:1">
      <c r="A2140" s="4">
        <v>4976</v>
      </c>
    </row>
    <row r="2141" spans="1:1">
      <c r="A2141" s="4">
        <v>4977</v>
      </c>
    </row>
    <row r="2142" spans="1:1">
      <c r="A2142" s="4">
        <v>4978</v>
      </c>
    </row>
    <row r="2143" spans="1:1">
      <c r="A2143" s="4">
        <v>4979</v>
      </c>
    </row>
    <row r="2144" spans="1:1">
      <c r="A2144" s="4">
        <v>4980</v>
      </c>
    </row>
    <row r="2145" spans="1:1">
      <c r="A2145" s="4">
        <v>4981</v>
      </c>
    </row>
    <row r="2146" spans="1:1">
      <c r="A2146" s="4">
        <v>4982</v>
      </c>
    </row>
    <row r="2147" spans="1:1">
      <c r="A2147" s="4">
        <v>4983</v>
      </c>
    </row>
    <row r="2148" spans="1:1">
      <c r="A2148" s="4">
        <v>4984</v>
      </c>
    </row>
    <row r="2149" spans="1:1">
      <c r="A2149" s="4">
        <v>4985</v>
      </c>
    </row>
    <row r="2150" spans="1:1">
      <c r="A2150" s="4">
        <v>4986</v>
      </c>
    </row>
    <row r="2151" spans="1:1">
      <c r="A2151" s="4">
        <v>4987</v>
      </c>
    </row>
    <row r="2152" spans="1:1">
      <c r="A2152" s="4">
        <v>4988</v>
      </c>
    </row>
    <row r="2153" spans="1:1">
      <c r="A2153" s="4">
        <v>4989</v>
      </c>
    </row>
    <row r="2154" spans="1:1">
      <c r="A2154" s="4">
        <v>4990</v>
      </c>
    </row>
    <row r="2155" spans="1:1">
      <c r="A2155" s="4">
        <v>4991</v>
      </c>
    </row>
    <row r="2156" spans="1:1">
      <c r="A2156" s="4">
        <v>4992</v>
      </c>
    </row>
    <row r="2157" spans="1:1">
      <c r="A2157" s="4">
        <v>4993</v>
      </c>
    </row>
    <row r="2158" spans="1:1">
      <c r="A2158" s="4">
        <v>4994</v>
      </c>
    </row>
    <row r="2159" spans="1:1">
      <c r="A2159" s="4">
        <v>4995</v>
      </c>
    </row>
    <row r="2160" spans="1:1">
      <c r="A2160" s="4">
        <v>4996</v>
      </c>
    </row>
    <row r="2161" spans="1:1">
      <c r="A2161" s="4">
        <v>4997</v>
      </c>
    </row>
    <row r="2162" spans="1:1">
      <c r="A2162" s="4">
        <v>4998</v>
      </c>
    </row>
    <row r="2163" spans="1:1">
      <c r="A2163" s="4">
        <v>4999</v>
      </c>
    </row>
    <row r="2164" spans="1:1">
      <c r="A2164" s="4">
        <v>5000</v>
      </c>
    </row>
    <row r="2165" spans="1:1">
      <c r="A2165" s="4">
        <v>5001</v>
      </c>
    </row>
    <row r="2166" spans="1:1">
      <c r="A2166" s="4">
        <v>5002</v>
      </c>
    </row>
    <row r="2167" spans="1:1">
      <c r="A2167" s="4">
        <v>5003</v>
      </c>
    </row>
    <row r="2168" spans="1:1">
      <c r="A2168" s="4">
        <v>5004</v>
      </c>
    </row>
    <row r="2169" spans="1:1">
      <c r="A2169" s="4">
        <v>5005</v>
      </c>
    </row>
    <row r="2170" spans="1:1">
      <c r="A2170" s="4">
        <v>5006</v>
      </c>
    </row>
    <row r="2171" spans="1:1">
      <c r="A2171" s="4">
        <v>5007</v>
      </c>
    </row>
    <row r="2172" spans="1:1">
      <c r="A2172" s="4">
        <v>5008</v>
      </c>
    </row>
    <row r="2173" spans="1:1">
      <c r="A2173" s="4">
        <v>5009</v>
      </c>
    </row>
    <row r="2174" spans="1:1">
      <c r="A2174" s="4">
        <v>5010</v>
      </c>
    </row>
    <row r="2175" spans="1:1">
      <c r="A2175" s="4">
        <v>5011</v>
      </c>
    </row>
    <row r="2176" spans="1:1">
      <c r="A2176" s="4">
        <v>5012</v>
      </c>
    </row>
    <row r="2177" spans="1:1">
      <c r="A2177" s="4">
        <v>5013</v>
      </c>
    </row>
    <row r="2178" spans="1:1">
      <c r="A2178" s="4">
        <v>5014</v>
      </c>
    </row>
    <row r="2179" spans="1:1">
      <c r="A2179" s="4">
        <v>5015</v>
      </c>
    </row>
    <row r="2180" spans="1:1">
      <c r="A2180" s="4">
        <v>5016</v>
      </c>
    </row>
    <row r="2181" spans="1:1">
      <c r="A2181" s="4">
        <v>5017</v>
      </c>
    </row>
    <row r="2182" spans="1:1">
      <c r="A2182" s="4">
        <v>5018</v>
      </c>
    </row>
    <row r="2183" spans="1:1">
      <c r="A2183" s="4">
        <v>5019</v>
      </c>
    </row>
    <row r="2184" spans="1:1">
      <c r="A2184" s="4">
        <v>5020</v>
      </c>
    </row>
    <row r="2185" spans="1:1">
      <c r="A2185" s="4">
        <v>5021</v>
      </c>
    </row>
    <row r="2186" spans="1:1">
      <c r="A2186" s="4">
        <v>5022</v>
      </c>
    </row>
    <row r="2187" spans="1:1">
      <c r="A2187" s="4">
        <v>5023</v>
      </c>
    </row>
    <row r="2188" spans="1:1">
      <c r="A2188" s="4">
        <v>5024</v>
      </c>
    </row>
    <row r="2189" spans="1:1">
      <c r="A2189" s="4">
        <v>5025</v>
      </c>
    </row>
    <row r="2190" spans="1:1">
      <c r="A2190" s="4">
        <v>5026</v>
      </c>
    </row>
    <row r="2191" spans="1:1">
      <c r="A2191" s="4">
        <v>5027</v>
      </c>
    </row>
    <row r="2192" spans="1:1">
      <c r="A2192" s="4">
        <v>5028</v>
      </c>
    </row>
    <row r="2193" spans="1:1">
      <c r="A2193" s="4">
        <v>5029</v>
      </c>
    </row>
    <row r="2194" spans="1:1">
      <c r="A2194" s="4">
        <v>5030</v>
      </c>
    </row>
    <row r="2195" spans="1:1">
      <c r="A2195" s="4">
        <v>5031</v>
      </c>
    </row>
    <row r="2196" spans="1:1">
      <c r="A2196" s="4">
        <v>5032</v>
      </c>
    </row>
    <row r="2197" spans="1:1">
      <c r="A2197" s="4">
        <v>5033</v>
      </c>
    </row>
    <row r="2198" spans="1:1">
      <c r="A2198" s="4">
        <v>5034</v>
      </c>
    </row>
    <row r="2199" spans="1:1">
      <c r="A2199" s="4">
        <v>5035</v>
      </c>
    </row>
    <row r="2200" spans="1:1">
      <c r="A2200" s="4">
        <v>5036</v>
      </c>
    </row>
    <row r="2201" spans="1:1">
      <c r="A2201" s="4">
        <v>5037</v>
      </c>
    </row>
    <row r="2202" spans="1:1">
      <c r="A2202" s="4">
        <v>5038</v>
      </c>
    </row>
    <row r="2203" spans="1:1">
      <c r="A2203" s="4">
        <v>5039</v>
      </c>
    </row>
    <row r="2204" spans="1:1">
      <c r="A2204" s="4">
        <v>5040</v>
      </c>
    </row>
    <row r="2205" spans="1:1">
      <c r="A2205" s="4">
        <v>5041</v>
      </c>
    </row>
    <row r="2206" spans="1:1">
      <c r="A2206" s="4">
        <v>5042</v>
      </c>
    </row>
    <row r="2207" spans="1:1">
      <c r="A2207" s="4">
        <v>5043</v>
      </c>
    </row>
    <row r="2208" spans="1:1">
      <c r="A2208" s="4">
        <v>5044</v>
      </c>
    </row>
    <row r="2209" spans="1:1">
      <c r="A2209" s="4">
        <v>5045</v>
      </c>
    </row>
    <row r="2210" spans="1:1">
      <c r="A2210" s="4">
        <v>5046</v>
      </c>
    </row>
    <row r="2211" spans="1:1">
      <c r="A2211" s="4">
        <v>5047</v>
      </c>
    </row>
    <row r="2212" spans="1:1">
      <c r="A2212" s="4">
        <v>5048</v>
      </c>
    </row>
    <row r="2213" spans="1:1">
      <c r="A2213" s="4">
        <v>5049</v>
      </c>
    </row>
    <row r="2214" spans="1:1">
      <c r="A2214" s="4">
        <v>5050</v>
      </c>
    </row>
    <row r="2215" spans="1:1">
      <c r="A2215" s="4">
        <v>5051</v>
      </c>
    </row>
    <row r="2216" spans="1:1">
      <c r="A2216" s="4">
        <v>5052</v>
      </c>
    </row>
    <row r="2217" spans="1:1">
      <c r="A2217" s="4">
        <v>5053</v>
      </c>
    </row>
    <row r="2218" spans="1:1">
      <c r="A2218" s="4">
        <v>5054</v>
      </c>
    </row>
    <row r="2219" spans="1:1">
      <c r="A2219" s="4">
        <v>5055</v>
      </c>
    </row>
    <row r="2220" spans="1:1">
      <c r="A2220" s="4">
        <v>5056</v>
      </c>
    </row>
    <row r="2221" spans="1:1">
      <c r="A2221" s="4">
        <v>5057</v>
      </c>
    </row>
    <row r="2222" spans="1:1">
      <c r="A2222" s="4">
        <v>5058</v>
      </c>
    </row>
    <row r="2223" spans="1:1">
      <c r="A2223" s="4">
        <v>5059</v>
      </c>
    </row>
    <row r="2224" spans="1:1">
      <c r="A2224" s="4">
        <v>5060</v>
      </c>
    </row>
    <row r="2225" spans="1:1">
      <c r="A2225" s="4">
        <v>5061</v>
      </c>
    </row>
    <row r="2226" spans="1:1">
      <c r="A2226" s="4">
        <v>5062</v>
      </c>
    </row>
    <row r="2227" spans="1:1">
      <c r="A2227" s="4">
        <v>5063</v>
      </c>
    </row>
    <row r="2228" spans="1:1">
      <c r="A2228" s="4">
        <v>5064</v>
      </c>
    </row>
    <row r="2229" spans="1:1">
      <c r="A2229" s="4">
        <v>5065</v>
      </c>
    </row>
    <row r="2230" spans="1:1">
      <c r="A2230" s="4">
        <v>5066</v>
      </c>
    </row>
    <row r="2231" spans="1:1">
      <c r="A2231" s="4">
        <v>5067</v>
      </c>
    </row>
    <row r="2232" spans="1:1">
      <c r="A2232" s="4">
        <v>5068</v>
      </c>
    </row>
    <row r="2233" spans="1:1">
      <c r="A2233" s="4">
        <v>5069</v>
      </c>
    </row>
    <row r="2234" spans="1:1">
      <c r="A2234" s="4">
        <v>5070</v>
      </c>
    </row>
    <row r="2235" spans="1:1">
      <c r="A2235" s="4">
        <v>5071</v>
      </c>
    </row>
    <row r="2236" spans="1:1">
      <c r="A2236" s="4">
        <v>5072</v>
      </c>
    </row>
    <row r="2237" spans="1:1">
      <c r="A2237" s="4">
        <v>5073</v>
      </c>
    </row>
    <row r="2238" spans="1:1">
      <c r="A2238" s="4">
        <v>5074</v>
      </c>
    </row>
    <row r="2239" spans="1:1">
      <c r="A2239" s="4">
        <v>5075</v>
      </c>
    </row>
    <row r="2240" spans="1:1">
      <c r="A2240" s="4">
        <v>5076</v>
      </c>
    </row>
    <row r="2241" spans="1:1">
      <c r="A2241" s="4">
        <v>5077</v>
      </c>
    </row>
    <row r="2242" spans="1:1">
      <c r="A2242" s="4">
        <v>5078</v>
      </c>
    </row>
    <row r="2243" spans="1:1">
      <c r="A2243" s="4">
        <v>5079</v>
      </c>
    </row>
    <row r="2244" spans="1:1">
      <c r="A2244" s="4">
        <v>5080</v>
      </c>
    </row>
    <row r="2245" spans="1:1">
      <c r="A2245" s="4">
        <v>5081</v>
      </c>
    </row>
    <row r="2246" spans="1:1">
      <c r="A2246" s="4">
        <v>5082</v>
      </c>
    </row>
    <row r="2247" spans="1:1">
      <c r="A2247" s="4">
        <v>5083</v>
      </c>
    </row>
    <row r="2248" spans="1:1">
      <c r="A2248" s="4">
        <v>5084</v>
      </c>
    </row>
    <row r="2249" spans="1:1">
      <c r="A2249" s="4">
        <v>5085</v>
      </c>
    </row>
    <row r="2250" spans="1:1">
      <c r="A2250" s="4">
        <v>5086</v>
      </c>
    </row>
    <row r="2251" spans="1:1">
      <c r="A2251" s="4">
        <v>5087</v>
      </c>
    </row>
    <row r="2252" spans="1:1">
      <c r="A2252" s="4">
        <v>5088</v>
      </c>
    </row>
    <row r="2253" spans="1:1">
      <c r="A2253" s="4">
        <v>5089</v>
      </c>
    </row>
    <row r="2254" spans="1:1">
      <c r="A2254" s="4">
        <v>5090</v>
      </c>
    </row>
    <row r="2255" spans="1:1">
      <c r="A2255" s="4">
        <v>5091</v>
      </c>
    </row>
    <row r="2256" spans="1:1">
      <c r="A2256" s="4">
        <v>5092</v>
      </c>
    </row>
    <row r="2257" spans="1:1">
      <c r="A2257" s="4">
        <v>5093</v>
      </c>
    </row>
    <row r="2258" spans="1:1">
      <c r="A2258" s="4">
        <v>5094</v>
      </c>
    </row>
    <row r="2259" spans="1:1">
      <c r="A2259" s="4">
        <v>5095</v>
      </c>
    </row>
    <row r="2260" spans="1:1">
      <c r="A2260" s="4">
        <v>5096</v>
      </c>
    </row>
    <row r="2261" spans="1:1">
      <c r="A2261" s="4">
        <v>5097</v>
      </c>
    </row>
    <row r="2262" spans="1:1">
      <c r="A2262" s="4">
        <v>5098</v>
      </c>
    </row>
    <row r="2263" spans="1:1">
      <c r="A2263" s="4">
        <v>5099</v>
      </c>
    </row>
    <row r="2264" spans="1:1">
      <c r="A2264" s="4">
        <v>5100</v>
      </c>
    </row>
    <row r="2265" spans="1:1">
      <c r="A2265" s="4">
        <v>5101</v>
      </c>
    </row>
    <row r="2266" spans="1:1">
      <c r="A2266" s="4">
        <v>5102</v>
      </c>
    </row>
    <row r="2267" spans="1:1">
      <c r="A2267" s="4">
        <v>5103</v>
      </c>
    </row>
    <row r="2268" spans="1:1">
      <c r="A2268" s="4">
        <v>5104</v>
      </c>
    </row>
    <row r="2269" spans="1:1">
      <c r="A2269" s="4">
        <v>5105</v>
      </c>
    </row>
    <row r="2270" spans="1:1">
      <c r="A2270" s="4">
        <v>5106</v>
      </c>
    </row>
    <row r="2271" spans="1:1">
      <c r="A2271" s="4">
        <v>5107</v>
      </c>
    </row>
    <row r="2272" spans="1:1">
      <c r="A2272" s="4">
        <v>5108</v>
      </c>
    </row>
    <row r="2273" spans="1:1">
      <c r="A2273" s="4">
        <v>5109</v>
      </c>
    </row>
    <row r="2274" spans="1:1">
      <c r="A2274" s="4">
        <v>5110</v>
      </c>
    </row>
    <row r="2275" spans="1:1">
      <c r="A2275" s="4">
        <v>5111</v>
      </c>
    </row>
    <row r="2276" spans="1:1">
      <c r="A2276" s="4">
        <v>5112</v>
      </c>
    </row>
    <row r="2277" spans="1:1">
      <c r="A2277" s="4">
        <v>5113</v>
      </c>
    </row>
    <row r="2278" spans="1:1">
      <c r="A2278" s="4">
        <v>5114</v>
      </c>
    </row>
    <row r="2279" spans="1:1">
      <c r="A2279" s="4">
        <v>5115</v>
      </c>
    </row>
    <row r="2280" spans="1:1">
      <c r="A2280" s="4">
        <v>5116</v>
      </c>
    </row>
    <row r="2281" spans="1:1">
      <c r="A2281" s="4">
        <v>5117</v>
      </c>
    </row>
    <row r="2282" spans="1:1">
      <c r="A2282" s="4">
        <v>5118</v>
      </c>
    </row>
    <row r="2283" spans="1:1">
      <c r="A2283" s="4">
        <v>5119</v>
      </c>
    </row>
    <row r="2284" spans="1:1">
      <c r="A2284" s="4">
        <v>5120</v>
      </c>
    </row>
    <row r="2285" spans="1:1">
      <c r="A2285" s="4">
        <v>5121</v>
      </c>
    </row>
    <row r="2286" spans="1:1">
      <c r="A2286" s="4">
        <v>5122</v>
      </c>
    </row>
    <row r="2287" spans="1:1">
      <c r="A2287" s="4">
        <v>5123</v>
      </c>
    </row>
    <row r="2288" spans="1:1">
      <c r="A2288" s="4">
        <v>5124</v>
      </c>
    </row>
    <row r="2289" spans="1:1">
      <c r="A2289" s="4">
        <v>5125</v>
      </c>
    </row>
    <row r="2290" spans="1:1">
      <c r="A2290" s="4">
        <v>5126</v>
      </c>
    </row>
    <row r="2291" spans="1:1">
      <c r="A2291" s="4">
        <v>5127</v>
      </c>
    </row>
    <row r="2292" spans="1:1">
      <c r="A2292" s="4">
        <v>5128</v>
      </c>
    </row>
    <row r="2293" spans="1:1">
      <c r="A2293" s="4">
        <v>5129</v>
      </c>
    </row>
    <row r="2294" spans="1:1">
      <c r="A2294" s="4">
        <v>5130</v>
      </c>
    </row>
    <row r="2295" spans="1:1">
      <c r="A2295" s="4">
        <v>5131</v>
      </c>
    </row>
    <row r="2296" spans="1:1">
      <c r="A2296" s="4">
        <v>5132</v>
      </c>
    </row>
    <row r="2297" spans="1:1">
      <c r="A2297" s="4">
        <v>5133</v>
      </c>
    </row>
    <row r="2298" spans="1:1">
      <c r="A2298" s="4">
        <v>5134</v>
      </c>
    </row>
    <row r="2299" spans="1:1">
      <c r="A2299" s="4">
        <v>5135</v>
      </c>
    </row>
    <row r="2300" spans="1:1">
      <c r="A2300" s="4">
        <v>5136</v>
      </c>
    </row>
    <row r="2301" spans="1:1">
      <c r="A2301" s="4">
        <v>5137</v>
      </c>
    </row>
    <row r="2302" spans="1:1">
      <c r="A2302" s="4">
        <v>5138</v>
      </c>
    </row>
    <row r="2303" spans="1:1">
      <c r="A2303" s="4">
        <v>5139</v>
      </c>
    </row>
    <row r="2304" spans="1:1">
      <c r="A2304" s="4">
        <v>5140</v>
      </c>
    </row>
    <row r="2305" spans="1:1">
      <c r="A2305" s="4">
        <v>5141</v>
      </c>
    </row>
    <row r="2306" spans="1:1">
      <c r="A2306" s="4">
        <v>5142</v>
      </c>
    </row>
    <row r="2307" spans="1:1">
      <c r="A2307" s="4">
        <v>5143</v>
      </c>
    </row>
    <row r="2308" spans="1:1">
      <c r="A2308" s="4">
        <v>5144</v>
      </c>
    </row>
    <row r="2309" spans="1:1">
      <c r="A2309" s="4">
        <v>5145</v>
      </c>
    </row>
    <row r="2310" spans="1:1">
      <c r="A2310" s="4">
        <v>5146</v>
      </c>
    </row>
    <row r="2311" spans="1:1">
      <c r="A2311" s="4">
        <v>5147</v>
      </c>
    </row>
    <row r="2312" spans="1:1">
      <c r="A2312" s="4">
        <v>5148</v>
      </c>
    </row>
    <row r="2313" spans="1:1">
      <c r="A2313" s="4">
        <v>5149</v>
      </c>
    </row>
    <row r="2314" spans="1:1">
      <c r="A2314" s="4">
        <v>5150</v>
      </c>
    </row>
    <row r="2315" spans="1:1">
      <c r="A2315" s="4">
        <v>5151</v>
      </c>
    </row>
    <row r="2316" spans="1:1">
      <c r="A2316" s="4">
        <v>5152</v>
      </c>
    </row>
    <row r="2317" spans="1:1">
      <c r="A2317" s="4">
        <v>5153</v>
      </c>
    </row>
    <row r="2318" spans="1:1">
      <c r="A2318" s="4">
        <v>5154</v>
      </c>
    </row>
    <row r="2319" spans="1:1">
      <c r="A2319" s="4">
        <v>5155</v>
      </c>
    </row>
    <row r="2320" spans="1:1">
      <c r="A2320" s="4">
        <v>5156</v>
      </c>
    </row>
    <row r="2321" spans="1:1">
      <c r="A2321" s="4">
        <v>5157</v>
      </c>
    </row>
    <row r="2322" spans="1:1">
      <c r="A2322" s="4">
        <v>5158</v>
      </c>
    </row>
    <row r="2323" spans="1:1">
      <c r="A2323" s="4">
        <v>5159</v>
      </c>
    </row>
    <row r="2324" spans="1:1">
      <c r="A2324" s="4">
        <v>5160</v>
      </c>
    </row>
    <row r="2325" spans="1:1">
      <c r="A2325" s="4">
        <v>5161</v>
      </c>
    </row>
    <row r="2326" spans="1:1">
      <c r="A2326" s="4">
        <v>5162</v>
      </c>
    </row>
    <row r="2327" spans="1:1">
      <c r="A2327" s="4">
        <v>5163</v>
      </c>
    </row>
    <row r="2328" spans="1:1">
      <c r="A2328" s="4">
        <v>5164</v>
      </c>
    </row>
    <row r="2329" spans="1:1">
      <c r="A2329" s="4">
        <v>5165</v>
      </c>
    </row>
    <row r="2330" spans="1:1">
      <c r="A2330" s="4">
        <v>5166</v>
      </c>
    </row>
    <row r="2331" spans="1:1">
      <c r="A2331" s="4">
        <v>5167</v>
      </c>
    </row>
    <row r="2332" spans="1:1">
      <c r="A2332" s="4">
        <v>5168</v>
      </c>
    </row>
    <row r="2333" spans="1:1">
      <c r="A2333" s="4">
        <v>5169</v>
      </c>
    </row>
    <row r="2334" spans="1:1">
      <c r="A2334" s="4">
        <v>5170</v>
      </c>
    </row>
    <row r="2335" spans="1:1">
      <c r="A2335" s="4">
        <v>5171</v>
      </c>
    </row>
    <row r="2336" spans="1:1">
      <c r="A2336" s="4">
        <v>5172</v>
      </c>
    </row>
    <row r="2337" spans="1:1">
      <c r="A2337" s="4">
        <v>5173</v>
      </c>
    </row>
    <row r="2338" spans="1:1">
      <c r="A2338" s="4">
        <v>5174</v>
      </c>
    </row>
    <row r="2339" spans="1:1">
      <c r="A2339" s="4">
        <v>5175</v>
      </c>
    </row>
    <row r="2340" spans="1:1">
      <c r="A2340" s="4">
        <v>5176</v>
      </c>
    </row>
    <row r="2341" spans="1:1">
      <c r="A2341" s="4">
        <v>5177</v>
      </c>
    </row>
    <row r="2342" spans="1:1">
      <c r="A2342" s="4">
        <v>5178</v>
      </c>
    </row>
    <row r="2343" spans="1:1">
      <c r="A2343" s="4">
        <v>5179</v>
      </c>
    </row>
    <row r="2344" spans="1:1">
      <c r="A2344" s="4">
        <v>5180</v>
      </c>
    </row>
    <row r="2345" spans="1:1">
      <c r="A2345" s="4">
        <v>5181</v>
      </c>
    </row>
    <row r="2346" spans="1:1">
      <c r="A2346" s="4">
        <v>5182</v>
      </c>
    </row>
    <row r="2347" spans="1:1">
      <c r="A2347" s="4">
        <v>5183</v>
      </c>
    </row>
    <row r="2348" spans="1:1">
      <c r="A2348" s="4">
        <v>5184</v>
      </c>
    </row>
    <row r="2349" spans="1:1">
      <c r="A2349" s="4">
        <v>5185</v>
      </c>
    </row>
    <row r="2350" spans="1:1">
      <c r="A2350" s="4">
        <v>5186</v>
      </c>
    </row>
    <row r="2351" spans="1:1">
      <c r="A2351" s="4">
        <v>5187</v>
      </c>
    </row>
    <row r="2352" spans="1:1">
      <c r="A2352" s="4">
        <v>5188</v>
      </c>
    </row>
    <row r="2353" spans="1:1">
      <c r="A2353" s="4">
        <v>5189</v>
      </c>
    </row>
    <row r="2354" spans="1:1">
      <c r="A2354" s="4">
        <v>5190</v>
      </c>
    </row>
    <row r="2355" spans="1:1">
      <c r="A2355" s="4">
        <v>5191</v>
      </c>
    </row>
    <row r="2356" spans="1:1">
      <c r="A2356" s="4">
        <v>5192</v>
      </c>
    </row>
    <row r="2357" spans="1:1">
      <c r="A2357" s="4">
        <v>5193</v>
      </c>
    </row>
    <row r="2358" spans="1:1">
      <c r="A2358" s="4">
        <v>5194</v>
      </c>
    </row>
    <row r="2359" spans="1:1">
      <c r="A2359" s="4">
        <v>5195</v>
      </c>
    </row>
    <row r="2360" spans="1:1">
      <c r="A2360" s="4">
        <v>5196</v>
      </c>
    </row>
    <row r="2361" spans="1:1">
      <c r="A2361" s="4">
        <v>5197</v>
      </c>
    </row>
    <row r="2362" spans="1:1">
      <c r="A2362" s="4">
        <v>5198</v>
      </c>
    </row>
    <row r="2363" spans="1:1">
      <c r="A2363" s="4">
        <v>5199</v>
      </c>
    </row>
    <row r="2364" spans="1:1">
      <c r="A2364" s="4">
        <v>5200</v>
      </c>
    </row>
    <row r="2365" spans="1:1">
      <c r="A2365" s="4">
        <v>5201</v>
      </c>
    </row>
    <row r="2366" spans="1:1">
      <c r="A2366" s="4">
        <v>5202</v>
      </c>
    </row>
    <row r="2367" spans="1:1">
      <c r="A2367" s="4">
        <v>5203</v>
      </c>
    </row>
    <row r="2368" spans="1:1">
      <c r="A2368" s="4">
        <v>5204</v>
      </c>
    </row>
    <row r="2369" spans="1:1">
      <c r="A2369" s="4">
        <v>5205</v>
      </c>
    </row>
    <row r="2370" spans="1:1">
      <c r="A2370" s="4">
        <v>5206</v>
      </c>
    </row>
    <row r="2371" spans="1:1">
      <c r="A2371" s="4">
        <v>5207</v>
      </c>
    </row>
    <row r="2372" spans="1:1">
      <c r="A2372" s="4">
        <v>5208</v>
      </c>
    </row>
    <row r="2373" spans="1:1">
      <c r="A2373" s="4">
        <v>5209</v>
      </c>
    </row>
    <row r="2374" spans="1:1">
      <c r="A2374" s="4">
        <v>5210</v>
      </c>
    </row>
    <row r="2375" spans="1:1">
      <c r="A2375" s="4">
        <v>5211</v>
      </c>
    </row>
    <row r="2376" spans="1:1">
      <c r="A2376" s="4">
        <v>5212</v>
      </c>
    </row>
    <row r="2377" spans="1:1">
      <c r="A2377" s="4">
        <v>5213</v>
      </c>
    </row>
    <row r="2378" spans="1:1">
      <c r="A2378" s="4">
        <v>5214</v>
      </c>
    </row>
    <row r="2379" spans="1:1">
      <c r="A2379" s="4">
        <v>5215</v>
      </c>
    </row>
    <row r="2380" spans="1:1">
      <c r="A2380" s="4">
        <v>5216</v>
      </c>
    </row>
    <row r="2381" spans="1:1">
      <c r="A2381" s="4">
        <v>5217</v>
      </c>
    </row>
    <row r="2382" spans="1:1">
      <c r="A2382" s="4">
        <v>5218</v>
      </c>
    </row>
    <row r="2383" spans="1:1">
      <c r="A2383" s="4">
        <v>5219</v>
      </c>
    </row>
    <row r="2384" spans="1:1">
      <c r="A2384" s="4">
        <v>5220</v>
      </c>
    </row>
    <row r="2385" spans="1:1">
      <c r="A2385" s="4">
        <v>5221</v>
      </c>
    </row>
    <row r="2386" spans="1:1">
      <c r="A2386" s="4">
        <v>5222</v>
      </c>
    </row>
    <row r="2387" spans="1:1">
      <c r="A2387" s="4">
        <v>5223</v>
      </c>
    </row>
    <row r="2388" spans="1:1">
      <c r="A2388" s="4">
        <v>5224</v>
      </c>
    </row>
    <row r="2389" spans="1:1">
      <c r="A2389" s="4">
        <v>5225</v>
      </c>
    </row>
    <row r="2390" spans="1:1">
      <c r="A2390" s="4">
        <v>5226</v>
      </c>
    </row>
    <row r="2391" spans="1:1">
      <c r="A2391" s="4">
        <v>5227</v>
      </c>
    </row>
    <row r="2392" spans="1:1">
      <c r="A2392" s="4">
        <v>5228</v>
      </c>
    </row>
    <row r="2393" spans="1:1">
      <c r="A2393" s="4">
        <v>5229</v>
      </c>
    </row>
    <row r="2394" spans="1:1">
      <c r="A2394" s="4">
        <v>5230</v>
      </c>
    </row>
    <row r="2395" spans="1:1">
      <c r="A2395" s="4">
        <v>5231</v>
      </c>
    </row>
    <row r="2396" spans="1:1">
      <c r="A2396" s="4">
        <v>5232</v>
      </c>
    </row>
    <row r="2397" spans="1:1">
      <c r="A2397" s="4">
        <v>5233</v>
      </c>
    </row>
    <row r="2398" spans="1:1">
      <c r="A2398" s="4">
        <v>5234</v>
      </c>
    </row>
    <row r="2399" spans="1:1">
      <c r="A2399" s="4">
        <v>5235</v>
      </c>
    </row>
    <row r="2400" spans="1:1">
      <c r="A2400" s="4">
        <v>5236</v>
      </c>
    </row>
    <row r="2401" spans="1:1">
      <c r="A2401" s="4">
        <v>5237</v>
      </c>
    </row>
    <row r="2402" spans="1:1">
      <c r="A2402" s="4">
        <v>5238</v>
      </c>
    </row>
    <row r="2403" spans="1:1">
      <c r="A2403" s="4">
        <v>5239</v>
      </c>
    </row>
    <row r="2404" spans="1:1">
      <c r="A2404" s="4">
        <v>5240</v>
      </c>
    </row>
    <row r="2405" spans="1:1">
      <c r="A2405" s="4">
        <v>5241</v>
      </c>
    </row>
    <row r="2406" spans="1:1">
      <c r="A2406" s="4">
        <v>5242</v>
      </c>
    </row>
    <row r="2407" spans="1:1">
      <c r="A2407" s="4">
        <v>5243</v>
      </c>
    </row>
    <row r="2408" spans="1:1">
      <c r="A2408" s="4">
        <v>5244</v>
      </c>
    </row>
    <row r="2409" spans="1:1">
      <c r="A2409" s="4">
        <v>5245</v>
      </c>
    </row>
    <row r="2410" spans="1:1">
      <c r="A2410" s="4">
        <v>5246</v>
      </c>
    </row>
    <row r="2411" spans="1:1">
      <c r="A2411" s="4">
        <v>5247</v>
      </c>
    </row>
    <row r="2412" spans="1:1">
      <c r="A2412" s="4">
        <v>5248</v>
      </c>
    </row>
    <row r="2413" spans="1:1">
      <c r="A2413" s="4">
        <v>5249</v>
      </c>
    </row>
    <row r="2414" spans="1:1">
      <c r="A2414" s="4">
        <v>5250</v>
      </c>
    </row>
    <row r="2415" spans="1:1">
      <c r="A2415" s="4">
        <v>5251</v>
      </c>
    </row>
    <row r="2416" spans="1:1">
      <c r="A2416" s="4">
        <v>5252</v>
      </c>
    </row>
    <row r="2417" spans="1:1">
      <c r="A2417" s="4">
        <v>5253</v>
      </c>
    </row>
    <row r="2418" spans="1:1">
      <c r="A2418" s="4">
        <v>5254</v>
      </c>
    </row>
    <row r="2419" spans="1:1">
      <c r="A2419" s="4">
        <v>5255</v>
      </c>
    </row>
    <row r="2420" spans="1:1">
      <c r="A2420" s="4">
        <v>5256</v>
      </c>
    </row>
    <row r="2421" spans="1:1">
      <c r="A2421" s="4">
        <v>5257</v>
      </c>
    </row>
    <row r="2422" spans="1:1">
      <c r="A2422" s="4">
        <v>5258</v>
      </c>
    </row>
    <row r="2423" spans="1:1">
      <c r="A2423" s="4">
        <v>5259</v>
      </c>
    </row>
    <row r="2424" spans="1:1">
      <c r="A2424" s="4">
        <v>5260</v>
      </c>
    </row>
    <row r="2425" spans="1:1">
      <c r="A2425" s="4">
        <v>5261</v>
      </c>
    </row>
    <row r="2426" spans="1:1">
      <c r="A2426" s="4">
        <v>5262</v>
      </c>
    </row>
    <row r="2427" spans="1:1">
      <c r="A2427" s="4">
        <v>5263</v>
      </c>
    </row>
    <row r="2428" spans="1:1">
      <c r="A2428" s="4">
        <v>5264</v>
      </c>
    </row>
    <row r="2429" spans="1:1">
      <c r="A2429" s="4">
        <v>5265</v>
      </c>
    </row>
    <row r="2430" spans="1:1">
      <c r="A2430" s="4">
        <v>5266</v>
      </c>
    </row>
    <row r="2431" spans="1:1">
      <c r="A2431" s="4">
        <v>5267</v>
      </c>
    </row>
    <row r="2432" spans="1:1">
      <c r="A2432" s="4">
        <v>5268</v>
      </c>
    </row>
    <row r="2433" spans="1:1">
      <c r="A2433" s="4">
        <v>5269</v>
      </c>
    </row>
    <row r="2434" spans="1:1">
      <c r="A2434" s="4">
        <v>5270</v>
      </c>
    </row>
    <row r="2435" spans="1:1">
      <c r="A2435" s="4">
        <v>5271</v>
      </c>
    </row>
    <row r="2436" spans="1:1">
      <c r="A2436" s="4">
        <v>5272</v>
      </c>
    </row>
    <row r="2437" spans="1:1">
      <c r="A2437" s="4">
        <v>5273</v>
      </c>
    </row>
    <row r="2438" spans="1:1">
      <c r="A2438" s="4">
        <v>5274</v>
      </c>
    </row>
    <row r="2439" spans="1:1">
      <c r="A2439" s="4">
        <v>5275</v>
      </c>
    </row>
    <row r="2440" spans="1:1">
      <c r="A2440" s="4">
        <v>5276</v>
      </c>
    </row>
    <row r="2441" spans="1:1">
      <c r="A2441" s="4">
        <v>5277</v>
      </c>
    </row>
    <row r="2442" spans="1:1">
      <c r="A2442" s="4">
        <v>5278</v>
      </c>
    </row>
    <row r="2443" spans="1:1">
      <c r="A2443" s="4">
        <v>5279</v>
      </c>
    </row>
    <row r="2444" spans="1:1">
      <c r="A2444" s="4">
        <v>5280</v>
      </c>
    </row>
    <row r="2445" spans="1:1">
      <c r="A2445" s="4">
        <v>5281</v>
      </c>
    </row>
    <row r="2446" spans="1:1">
      <c r="A2446" s="4">
        <v>5282</v>
      </c>
    </row>
    <row r="2447" spans="1:1">
      <c r="A2447" s="4">
        <v>5283</v>
      </c>
    </row>
    <row r="2448" spans="1:1">
      <c r="A2448" s="4">
        <v>5284</v>
      </c>
    </row>
    <row r="2449" spans="1:1">
      <c r="A2449" s="4">
        <v>5285</v>
      </c>
    </row>
    <row r="2450" spans="1:1">
      <c r="A2450" s="4">
        <v>5286</v>
      </c>
    </row>
    <row r="2451" spans="1:1">
      <c r="A2451" s="4">
        <v>5287</v>
      </c>
    </row>
    <row r="2452" spans="1:1">
      <c r="A2452" s="4">
        <v>5288</v>
      </c>
    </row>
    <row r="2453" spans="1:1">
      <c r="A2453" s="4">
        <v>5289</v>
      </c>
    </row>
    <row r="2454" spans="1:1">
      <c r="A2454" s="4">
        <v>5290</v>
      </c>
    </row>
    <row r="2455" spans="1:1">
      <c r="A2455" s="4">
        <v>5291</v>
      </c>
    </row>
    <row r="2456" spans="1:1">
      <c r="A2456" s="4">
        <v>5292</v>
      </c>
    </row>
    <row r="2457" spans="1:1">
      <c r="A2457" s="4">
        <v>5293</v>
      </c>
    </row>
    <row r="2458" spans="1:1">
      <c r="A2458" s="4">
        <v>5294</v>
      </c>
    </row>
    <row r="2459" spans="1:1">
      <c r="A2459" s="4">
        <v>5295</v>
      </c>
    </row>
    <row r="2460" spans="1:1">
      <c r="A2460" s="4">
        <v>5296</v>
      </c>
    </row>
    <row r="2461" spans="1:1">
      <c r="A2461" s="4">
        <v>5297</v>
      </c>
    </row>
    <row r="2462" spans="1:1">
      <c r="A2462" s="4">
        <v>5298</v>
      </c>
    </row>
    <row r="2463" spans="1:1">
      <c r="A2463" s="4">
        <v>5299</v>
      </c>
    </row>
    <row r="2464" spans="1:1">
      <c r="A2464" s="4">
        <v>5300</v>
      </c>
    </row>
    <row r="2465" spans="1:1">
      <c r="A2465" s="4">
        <v>5301</v>
      </c>
    </row>
    <row r="2466" spans="1:1">
      <c r="A2466" s="4">
        <v>5302</v>
      </c>
    </row>
    <row r="2467" spans="1:1">
      <c r="A2467" s="4">
        <v>5303</v>
      </c>
    </row>
    <row r="2468" spans="1:1">
      <c r="A2468" s="4">
        <v>5304</v>
      </c>
    </row>
    <row r="2469" spans="1:1">
      <c r="A2469" s="4">
        <v>5305</v>
      </c>
    </row>
    <row r="2470" spans="1:1">
      <c r="A2470" s="4">
        <v>5306</v>
      </c>
    </row>
    <row r="2471" spans="1:1">
      <c r="A2471" s="4">
        <v>5307</v>
      </c>
    </row>
    <row r="2472" spans="1:1">
      <c r="A2472" s="4">
        <v>5308</v>
      </c>
    </row>
    <row r="2473" spans="1:1">
      <c r="A2473" s="4">
        <v>5309</v>
      </c>
    </row>
    <row r="2474" spans="1:1">
      <c r="A2474" s="4">
        <v>5310</v>
      </c>
    </row>
    <row r="2475" spans="1:1">
      <c r="A2475" s="4">
        <v>5311</v>
      </c>
    </row>
    <row r="2476" spans="1:1">
      <c r="A2476" s="4">
        <v>5312</v>
      </c>
    </row>
    <row r="2477" spans="1:1">
      <c r="A2477" s="4">
        <v>5313</v>
      </c>
    </row>
    <row r="2478" spans="1:1">
      <c r="A2478" s="4">
        <v>5314</v>
      </c>
    </row>
    <row r="2479" spans="1:1">
      <c r="A2479" s="4">
        <v>5315</v>
      </c>
    </row>
    <row r="2480" spans="1:1">
      <c r="A2480" s="4">
        <v>5316</v>
      </c>
    </row>
    <row r="2481" spans="1:1">
      <c r="A2481" s="4">
        <v>5317</v>
      </c>
    </row>
    <row r="2482" spans="1:1">
      <c r="A2482" s="4">
        <v>5318</v>
      </c>
    </row>
    <row r="2483" spans="1:1">
      <c r="A2483" s="4">
        <v>5319</v>
      </c>
    </row>
    <row r="2484" spans="1:1">
      <c r="A2484" s="4">
        <v>5320</v>
      </c>
    </row>
    <row r="2485" spans="1:1">
      <c r="A2485" s="4">
        <v>5321</v>
      </c>
    </row>
    <row r="2486" spans="1:1">
      <c r="A2486" s="4">
        <v>5322</v>
      </c>
    </row>
    <row r="2487" spans="1:1">
      <c r="A2487" s="4">
        <v>5323</v>
      </c>
    </row>
    <row r="2488" spans="1:1">
      <c r="A2488" s="4">
        <v>5324</v>
      </c>
    </row>
    <row r="2489" spans="1:1">
      <c r="A2489" s="4">
        <v>5325</v>
      </c>
    </row>
    <row r="2490" spans="1:1">
      <c r="A2490" s="4">
        <v>5326</v>
      </c>
    </row>
    <row r="2491" spans="1:1">
      <c r="A2491" s="4">
        <v>5327</v>
      </c>
    </row>
    <row r="2492" spans="1:1">
      <c r="A2492" s="4">
        <v>5328</v>
      </c>
    </row>
    <row r="2493" spans="1:1">
      <c r="A2493" s="4">
        <v>5329</v>
      </c>
    </row>
    <row r="2494" spans="1:1">
      <c r="A2494" s="4">
        <v>5330</v>
      </c>
    </row>
    <row r="2495" spans="1:1">
      <c r="A2495" s="4">
        <v>5331</v>
      </c>
    </row>
    <row r="2496" spans="1:1">
      <c r="A2496" s="4">
        <v>5332</v>
      </c>
    </row>
    <row r="2497" spans="1:1">
      <c r="A2497" s="4">
        <v>5333</v>
      </c>
    </row>
    <row r="2498" spans="1:1">
      <c r="A2498" s="4">
        <v>5334</v>
      </c>
    </row>
    <row r="2499" spans="1:1">
      <c r="A2499" s="4">
        <v>5335</v>
      </c>
    </row>
    <row r="2500" spans="1:1">
      <c r="A2500" s="4">
        <v>5336</v>
      </c>
    </row>
    <row r="2501" spans="1:1">
      <c r="A2501" s="4">
        <v>5337</v>
      </c>
    </row>
    <row r="2502" spans="1:1">
      <c r="A2502" s="4">
        <v>5338</v>
      </c>
    </row>
    <row r="2503" spans="1:1">
      <c r="A2503" s="4">
        <v>5339</v>
      </c>
    </row>
    <row r="2504" spans="1:1">
      <c r="A2504" s="4">
        <v>5340</v>
      </c>
    </row>
    <row r="2505" spans="1:1">
      <c r="A2505" s="4">
        <v>5341</v>
      </c>
    </row>
    <row r="2506" spans="1:1">
      <c r="A2506" s="4">
        <v>5342</v>
      </c>
    </row>
    <row r="2507" spans="1:1">
      <c r="A2507" s="4">
        <v>5343</v>
      </c>
    </row>
    <row r="2508" spans="1:1">
      <c r="A2508" s="4">
        <v>5344</v>
      </c>
    </row>
    <row r="2509" spans="1:1">
      <c r="A2509" s="4">
        <v>5345</v>
      </c>
    </row>
    <row r="2510" spans="1:1">
      <c r="A2510" s="4">
        <v>5346</v>
      </c>
    </row>
    <row r="2511" spans="1:1">
      <c r="A2511" s="4">
        <v>5347</v>
      </c>
    </row>
    <row r="2512" spans="1:1">
      <c r="A2512" s="4">
        <v>5348</v>
      </c>
    </row>
    <row r="2513" spans="1:1">
      <c r="A2513" s="4">
        <v>5349</v>
      </c>
    </row>
    <row r="2514" spans="1:1">
      <c r="A2514" s="4">
        <v>5350</v>
      </c>
    </row>
    <row r="2515" spans="1:1">
      <c r="A2515" s="4">
        <v>5351</v>
      </c>
    </row>
    <row r="2516" spans="1:1">
      <c r="A2516" s="4">
        <v>5352</v>
      </c>
    </row>
    <row r="2517" spans="1:1">
      <c r="A2517" s="4">
        <v>5353</v>
      </c>
    </row>
    <row r="2518" spans="1:1">
      <c r="A2518" s="4">
        <v>5354</v>
      </c>
    </row>
    <row r="2519" spans="1:1">
      <c r="A2519" s="4">
        <v>5355</v>
      </c>
    </row>
    <row r="2520" spans="1:1">
      <c r="A2520" s="4">
        <v>5356</v>
      </c>
    </row>
    <row r="2521" spans="1:1">
      <c r="A2521" s="4">
        <v>5357</v>
      </c>
    </row>
    <row r="2522" spans="1:1">
      <c r="A2522" s="4">
        <v>5358</v>
      </c>
    </row>
    <row r="2523" spans="1:1">
      <c r="A2523" s="4">
        <v>5359</v>
      </c>
    </row>
    <row r="2524" spans="1:1">
      <c r="A2524" s="4">
        <v>5360</v>
      </c>
    </row>
    <row r="2525" spans="1:1">
      <c r="A2525" s="4">
        <v>5361</v>
      </c>
    </row>
    <row r="2526" spans="1:1">
      <c r="A2526" s="4">
        <v>5362</v>
      </c>
    </row>
    <row r="2527" spans="1:1">
      <c r="A2527" s="4">
        <v>5363</v>
      </c>
    </row>
    <row r="2528" spans="1:1">
      <c r="A2528" s="4">
        <v>5364</v>
      </c>
    </row>
    <row r="2529" spans="1:1">
      <c r="A2529" s="4">
        <v>5365</v>
      </c>
    </row>
    <row r="2530" spans="1:1">
      <c r="A2530" s="4">
        <v>5366</v>
      </c>
    </row>
    <row r="2531" spans="1:1">
      <c r="A2531" s="4">
        <v>5367</v>
      </c>
    </row>
    <row r="2532" spans="1:1">
      <c r="A2532" s="4">
        <v>5368</v>
      </c>
    </row>
    <row r="2533" spans="1:1">
      <c r="A2533" s="4">
        <v>5369</v>
      </c>
    </row>
    <row r="2534" spans="1:1">
      <c r="A2534" s="4">
        <v>5370</v>
      </c>
    </row>
    <row r="2535" spans="1:1">
      <c r="A2535" s="4">
        <v>5371</v>
      </c>
    </row>
    <row r="2536" spans="1:1">
      <c r="A2536" s="4">
        <v>5372</v>
      </c>
    </row>
    <row r="2537" spans="1:1">
      <c r="A2537" s="4">
        <v>5373</v>
      </c>
    </row>
    <row r="2538" spans="1:1">
      <c r="A2538" s="4">
        <v>5374</v>
      </c>
    </row>
    <row r="2539" spans="1:1">
      <c r="A2539" s="4">
        <v>5375</v>
      </c>
    </row>
    <row r="2540" spans="1:1">
      <c r="A2540" s="4">
        <v>5376</v>
      </c>
    </row>
    <row r="2541" spans="1:1">
      <c r="A2541" s="4">
        <v>5377</v>
      </c>
    </row>
    <row r="2542" spans="1:1">
      <c r="A2542" s="4">
        <v>5378</v>
      </c>
    </row>
    <row r="2543" spans="1:1">
      <c r="A2543" s="4">
        <v>5379</v>
      </c>
    </row>
    <row r="2544" spans="1:1">
      <c r="A2544" s="4">
        <v>5380</v>
      </c>
    </row>
    <row r="2545" spans="1:1">
      <c r="A2545" s="4">
        <v>5381</v>
      </c>
    </row>
    <row r="2546" spans="1:1">
      <c r="A2546" s="4">
        <v>5382</v>
      </c>
    </row>
    <row r="2547" spans="1:1">
      <c r="A2547" s="4">
        <v>5383</v>
      </c>
    </row>
    <row r="2548" spans="1:1">
      <c r="A2548" s="4">
        <v>5384</v>
      </c>
    </row>
    <row r="2549" spans="1:1">
      <c r="A2549" s="4">
        <v>5385</v>
      </c>
    </row>
    <row r="2550" spans="1:1">
      <c r="A2550" s="4">
        <v>5386</v>
      </c>
    </row>
    <row r="2551" spans="1:1">
      <c r="A2551" s="4">
        <v>5387</v>
      </c>
    </row>
    <row r="2552" spans="1:1">
      <c r="A2552" s="4">
        <v>5388</v>
      </c>
    </row>
    <row r="2553" spans="1:1">
      <c r="A2553" s="4">
        <v>5389</v>
      </c>
    </row>
    <row r="2554" spans="1:1">
      <c r="A2554" s="4">
        <v>5390</v>
      </c>
    </row>
    <row r="2555" spans="1:1">
      <c r="A2555" s="4">
        <v>5391</v>
      </c>
    </row>
    <row r="2556" spans="1:1">
      <c r="A2556" s="4">
        <v>5392</v>
      </c>
    </row>
    <row r="2557" spans="1:1">
      <c r="A2557" s="4">
        <v>5393</v>
      </c>
    </row>
    <row r="2558" spans="1:1">
      <c r="A2558" s="4">
        <v>5394</v>
      </c>
    </row>
    <row r="2559" spans="1:1">
      <c r="A2559" s="4">
        <v>5395</v>
      </c>
    </row>
    <row r="2560" spans="1:1">
      <c r="A2560" s="4">
        <v>5396</v>
      </c>
    </row>
    <row r="2561" spans="1:1">
      <c r="A2561" s="4">
        <v>5397</v>
      </c>
    </row>
    <row r="2562" spans="1:1">
      <c r="A2562" s="4">
        <v>5398</v>
      </c>
    </row>
    <row r="2563" spans="1:1">
      <c r="A2563" s="4">
        <v>5399</v>
      </c>
    </row>
    <row r="2564" spans="1:1">
      <c r="A2564" s="4">
        <v>5400</v>
      </c>
    </row>
    <row r="2565" spans="1:1">
      <c r="A2565" s="4">
        <v>5401</v>
      </c>
    </row>
    <row r="2566" spans="1:1">
      <c r="A2566" s="4">
        <v>5402</v>
      </c>
    </row>
    <row r="2567" spans="1:1">
      <c r="A2567" s="4">
        <v>5403</v>
      </c>
    </row>
    <row r="2568" spans="1:1">
      <c r="A2568" s="4">
        <v>5404</v>
      </c>
    </row>
    <row r="2569" spans="1:1">
      <c r="A2569" s="4">
        <v>5405</v>
      </c>
    </row>
    <row r="2570" spans="1:1">
      <c r="A2570" s="4">
        <v>5406</v>
      </c>
    </row>
    <row r="2571" spans="1:1">
      <c r="A2571" s="4">
        <v>5407</v>
      </c>
    </row>
    <row r="2572" spans="1:1">
      <c r="A2572" s="4">
        <v>5408</v>
      </c>
    </row>
    <row r="2573" spans="1:1">
      <c r="A2573" s="4">
        <v>5409</v>
      </c>
    </row>
    <row r="2574" spans="1:1">
      <c r="A2574" s="4">
        <v>5410</v>
      </c>
    </row>
    <row r="2575" spans="1:1">
      <c r="A2575" s="4">
        <v>5411</v>
      </c>
    </row>
    <row r="2576" spans="1:1">
      <c r="A2576" s="4">
        <v>5412</v>
      </c>
    </row>
    <row r="2577" spans="1:1">
      <c r="A2577" s="4">
        <v>5413</v>
      </c>
    </row>
    <row r="2578" spans="1:1">
      <c r="A2578" s="4">
        <v>5414</v>
      </c>
    </row>
    <row r="2579" spans="1:1">
      <c r="A2579" s="4">
        <v>5415</v>
      </c>
    </row>
    <row r="2580" spans="1:1">
      <c r="A2580" s="4">
        <v>5416</v>
      </c>
    </row>
    <row r="2581" spans="1:1">
      <c r="A2581" s="4">
        <v>5417</v>
      </c>
    </row>
    <row r="2582" spans="1:1">
      <c r="A2582" s="4">
        <v>5418</v>
      </c>
    </row>
    <row r="2583" spans="1:1">
      <c r="A2583" s="4">
        <v>5419</v>
      </c>
    </row>
    <row r="2584" spans="1:1">
      <c r="A2584" s="4">
        <v>5420</v>
      </c>
    </row>
    <row r="2585" spans="1:1">
      <c r="A2585" s="4">
        <v>5421</v>
      </c>
    </row>
    <row r="2586" spans="1:1">
      <c r="A2586" s="4">
        <v>5422</v>
      </c>
    </row>
    <row r="2587" spans="1:1">
      <c r="A2587" s="4">
        <v>5423</v>
      </c>
    </row>
    <row r="2588" spans="1:1">
      <c r="A2588" s="4">
        <v>5424</v>
      </c>
    </row>
    <row r="2589" spans="1:1">
      <c r="A2589" s="4">
        <v>5425</v>
      </c>
    </row>
    <row r="2590" spans="1:1">
      <c r="A2590" s="4">
        <v>5426</v>
      </c>
    </row>
    <row r="2591" spans="1:1">
      <c r="A2591" s="4">
        <v>5427</v>
      </c>
    </row>
    <row r="2592" spans="1:1">
      <c r="A2592" s="4">
        <v>5428</v>
      </c>
    </row>
    <row r="2593" spans="1:1">
      <c r="A2593" s="4">
        <v>5429</v>
      </c>
    </row>
    <row r="2594" spans="1:1">
      <c r="A2594" s="4">
        <v>5430</v>
      </c>
    </row>
    <row r="2595" spans="1:1">
      <c r="A2595" s="4">
        <v>5431</v>
      </c>
    </row>
    <row r="2596" spans="1:1">
      <c r="A2596" s="4">
        <v>5432</v>
      </c>
    </row>
    <row r="2597" spans="1:1">
      <c r="A2597" s="4">
        <v>5433</v>
      </c>
    </row>
    <row r="2598" spans="1:1">
      <c r="A2598" s="4">
        <v>5434</v>
      </c>
    </row>
    <row r="2599" spans="1:1">
      <c r="A2599" s="4">
        <v>5435</v>
      </c>
    </row>
    <row r="2600" spans="1:1">
      <c r="A2600" s="4">
        <v>5436</v>
      </c>
    </row>
    <row r="2601" spans="1:1">
      <c r="A2601" s="4">
        <v>5437</v>
      </c>
    </row>
    <row r="2602" spans="1:1">
      <c r="A2602" s="4">
        <v>5438</v>
      </c>
    </row>
    <row r="2603" spans="1:1">
      <c r="A2603" s="4">
        <v>5439</v>
      </c>
    </row>
    <row r="2604" spans="1:1">
      <c r="A2604" s="4">
        <v>5440</v>
      </c>
    </row>
    <row r="2605" spans="1:1">
      <c r="A2605" s="4">
        <v>5441</v>
      </c>
    </row>
    <row r="2606" spans="1:1">
      <c r="A2606" s="4">
        <v>5442</v>
      </c>
    </row>
    <row r="2607" spans="1:1">
      <c r="A2607" s="4">
        <v>5443</v>
      </c>
    </row>
    <row r="2608" spans="1:1">
      <c r="A2608" s="4">
        <v>5444</v>
      </c>
    </row>
    <row r="2609" spans="1:1">
      <c r="A2609" s="4">
        <v>5445</v>
      </c>
    </row>
    <row r="2610" spans="1:1">
      <c r="A2610" s="4">
        <v>5446</v>
      </c>
    </row>
    <row r="2611" spans="1:1">
      <c r="A2611" s="4">
        <v>5447</v>
      </c>
    </row>
    <row r="2612" spans="1:1">
      <c r="A2612" s="4">
        <v>5448</v>
      </c>
    </row>
    <row r="2613" spans="1:1">
      <c r="A2613" s="4">
        <v>5449</v>
      </c>
    </row>
    <row r="2614" spans="1:1">
      <c r="A2614" s="4">
        <v>5450</v>
      </c>
    </row>
    <row r="2615" spans="1:1">
      <c r="A2615" s="4">
        <v>5451</v>
      </c>
    </row>
    <row r="2616" spans="1:1">
      <c r="A2616" s="4">
        <v>5452</v>
      </c>
    </row>
    <row r="2617" spans="1:1">
      <c r="A2617" s="4">
        <v>5453</v>
      </c>
    </row>
    <row r="2618" spans="1:1">
      <c r="A2618" s="4">
        <v>5454</v>
      </c>
    </row>
    <row r="2619" spans="1:1">
      <c r="A2619" s="4">
        <v>5455</v>
      </c>
    </row>
    <row r="2620" spans="1:1">
      <c r="A2620" s="4">
        <v>5456</v>
      </c>
    </row>
    <row r="2621" spans="1:1">
      <c r="A2621" s="4">
        <v>5457</v>
      </c>
    </row>
    <row r="2622" spans="1:1">
      <c r="A2622" s="4">
        <v>5458</v>
      </c>
    </row>
    <row r="2623" spans="1:1">
      <c r="A2623" s="4">
        <v>5459</v>
      </c>
    </row>
    <row r="2624" spans="1:1">
      <c r="A2624" s="4">
        <v>5460</v>
      </c>
    </row>
    <row r="2625" spans="1:1">
      <c r="A2625" s="4">
        <v>5461</v>
      </c>
    </row>
    <row r="2626" spans="1:1">
      <c r="A2626" s="4">
        <v>5462</v>
      </c>
    </row>
    <row r="2627" spans="1:1">
      <c r="A2627" s="4">
        <v>5463</v>
      </c>
    </row>
    <row r="2628" spans="1:1">
      <c r="A2628" s="4">
        <v>5464</v>
      </c>
    </row>
    <row r="2629" spans="1:1">
      <c r="A2629" s="4">
        <v>5465</v>
      </c>
    </row>
    <row r="2630" spans="1:1">
      <c r="A2630" s="4">
        <v>5466</v>
      </c>
    </row>
    <row r="2631" spans="1:1">
      <c r="A2631" s="4">
        <v>5467</v>
      </c>
    </row>
    <row r="2632" spans="1:1">
      <c r="A2632" s="4">
        <v>5468</v>
      </c>
    </row>
    <row r="2633" spans="1:1">
      <c r="A2633" s="4">
        <v>5469</v>
      </c>
    </row>
    <row r="2634" spans="1:1">
      <c r="A2634" s="4">
        <v>5470</v>
      </c>
    </row>
    <row r="2635" spans="1:1">
      <c r="A2635" s="4">
        <v>5471</v>
      </c>
    </row>
    <row r="2636" spans="1:1">
      <c r="A2636" s="4">
        <v>5472</v>
      </c>
    </row>
    <row r="2637" spans="1:1">
      <c r="A2637" s="4">
        <v>5473</v>
      </c>
    </row>
    <row r="2638" spans="1:1">
      <c r="A2638" s="4">
        <v>5474</v>
      </c>
    </row>
    <row r="2639" spans="1:1">
      <c r="A2639" s="4">
        <v>5475</v>
      </c>
    </row>
    <row r="2640" spans="1:1">
      <c r="A2640" s="4">
        <v>5476</v>
      </c>
    </row>
    <row r="2641" spans="1:1">
      <c r="A2641" s="4">
        <v>5477</v>
      </c>
    </row>
    <row r="2642" spans="1:1">
      <c r="A2642" s="4">
        <v>5478</v>
      </c>
    </row>
    <row r="2643" spans="1:1">
      <c r="A2643" s="4">
        <v>5479</v>
      </c>
    </row>
    <row r="2644" spans="1:1">
      <c r="A2644" s="4">
        <v>5480</v>
      </c>
    </row>
    <row r="2645" spans="1:1">
      <c r="A2645" s="4">
        <v>5481</v>
      </c>
    </row>
    <row r="2646" spans="1:1">
      <c r="A2646" s="4">
        <v>5482</v>
      </c>
    </row>
    <row r="2647" spans="1:1">
      <c r="A2647" s="4">
        <v>5483</v>
      </c>
    </row>
    <row r="2648" spans="1:1">
      <c r="A2648" s="4">
        <v>5484</v>
      </c>
    </row>
    <row r="2649" spans="1:1">
      <c r="A2649" s="4">
        <v>5485</v>
      </c>
    </row>
    <row r="2650" spans="1:1">
      <c r="A2650" s="4">
        <v>5486</v>
      </c>
    </row>
    <row r="2651" spans="1:1">
      <c r="A2651" s="4">
        <v>5487</v>
      </c>
    </row>
    <row r="2652" spans="1:1">
      <c r="A2652" s="4">
        <v>5488</v>
      </c>
    </row>
    <row r="2653" spans="1:1">
      <c r="A2653" s="4">
        <v>5489</v>
      </c>
    </row>
    <row r="2654" spans="1:1">
      <c r="A2654" s="4">
        <v>5490</v>
      </c>
    </row>
    <row r="2655" spans="1:1">
      <c r="A2655" s="4">
        <v>5491</v>
      </c>
    </row>
    <row r="2656" spans="1:1">
      <c r="A2656" s="4">
        <v>5492</v>
      </c>
    </row>
    <row r="2657" spans="1:1">
      <c r="A2657" s="4">
        <v>5493</v>
      </c>
    </row>
    <row r="2658" spans="1:1">
      <c r="A2658" s="4">
        <v>5494</v>
      </c>
    </row>
    <row r="2659" spans="1:1">
      <c r="A2659" s="4">
        <v>5495</v>
      </c>
    </row>
    <row r="2660" spans="1:1">
      <c r="A2660" s="4">
        <v>5496</v>
      </c>
    </row>
    <row r="2661" spans="1:1">
      <c r="A2661" s="4">
        <v>5497</v>
      </c>
    </row>
    <row r="2662" spans="1:1">
      <c r="A2662" s="4">
        <v>5498</v>
      </c>
    </row>
    <row r="2663" spans="1:1">
      <c r="A2663" s="4">
        <v>5499</v>
      </c>
    </row>
    <row r="2664" spans="1:1">
      <c r="A2664" s="4">
        <v>5500</v>
      </c>
    </row>
    <row r="2665" spans="1:1">
      <c r="A2665" s="4">
        <v>5501</v>
      </c>
    </row>
    <row r="2666" spans="1:1">
      <c r="A2666" s="4">
        <v>5502</v>
      </c>
    </row>
    <row r="2667" spans="1:1">
      <c r="A2667" s="4">
        <v>5503</v>
      </c>
    </row>
    <row r="2668" spans="1:1">
      <c r="A2668" s="4">
        <v>5504</v>
      </c>
    </row>
    <row r="2669" spans="1:1">
      <c r="A2669" s="4">
        <v>5505</v>
      </c>
    </row>
    <row r="2670" spans="1:1">
      <c r="A2670" s="4">
        <v>5506</v>
      </c>
    </row>
    <row r="2671" spans="1:1">
      <c r="A2671" s="4">
        <v>5507</v>
      </c>
    </row>
    <row r="2672" spans="1:1">
      <c r="A2672" s="4">
        <v>5508</v>
      </c>
    </row>
    <row r="2673" spans="1:1">
      <c r="A2673" s="4">
        <v>5509</v>
      </c>
    </row>
    <row r="2674" spans="1:1">
      <c r="A2674" s="4">
        <v>5510</v>
      </c>
    </row>
    <row r="2675" spans="1:1">
      <c r="A2675" s="4">
        <v>5511</v>
      </c>
    </row>
    <row r="2676" spans="1:1">
      <c r="A2676" s="4">
        <v>5512</v>
      </c>
    </row>
    <row r="2677" spans="1:1">
      <c r="A2677" s="4">
        <v>5513</v>
      </c>
    </row>
    <row r="2678" spans="1:1">
      <c r="A2678" s="4">
        <v>5514</v>
      </c>
    </row>
    <row r="2679" spans="1:1">
      <c r="A2679" s="4">
        <v>5515</v>
      </c>
    </row>
    <row r="2680" spans="1:1">
      <c r="A2680" s="4">
        <v>5516</v>
      </c>
    </row>
    <row r="2681" spans="1:1">
      <c r="A2681" s="4">
        <v>5517</v>
      </c>
    </row>
    <row r="2682" spans="1:1">
      <c r="A2682" s="4">
        <v>5518</v>
      </c>
    </row>
    <row r="2683" spans="1:1">
      <c r="A2683" s="4">
        <v>5519</v>
      </c>
    </row>
    <row r="2684" spans="1:1">
      <c r="A2684" s="4">
        <v>5520</v>
      </c>
    </row>
    <row r="2685" spans="1:1">
      <c r="A2685" s="4">
        <v>5521</v>
      </c>
    </row>
    <row r="2686" spans="1:1">
      <c r="A2686" s="4">
        <v>5522</v>
      </c>
    </row>
    <row r="2687" spans="1:1">
      <c r="A2687" s="4">
        <v>5523</v>
      </c>
    </row>
    <row r="2688" spans="1:1">
      <c r="A2688" s="4">
        <v>5524</v>
      </c>
    </row>
    <row r="2689" spans="1:1">
      <c r="A2689" s="4">
        <v>5525</v>
      </c>
    </row>
    <row r="2690" spans="1:1">
      <c r="A2690" s="4">
        <v>5526</v>
      </c>
    </row>
    <row r="2691" spans="1:1">
      <c r="A2691" s="4">
        <v>5527</v>
      </c>
    </row>
    <row r="2692" spans="1:1">
      <c r="A2692" s="4">
        <v>5528</v>
      </c>
    </row>
    <row r="2693" spans="1:1">
      <c r="A2693" s="4">
        <v>5529</v>
      </c>
    </row>
    <row r="2694" spans="1:1">
      <c r="A2694" s="4">
        <v>5530</v>
      </c>
    </row>
    <row r="2695" spans="1:1">
      <c r="A2695" s="4">
        <v>5531</v>
      </c>
    </row>
    <row r="2696" spans="1:1">
      <c r="A2696" s="4">
        <v>5532</v>
      </c>
    </row>
    <row r="2697" spans="1:1">
      <c r="A2697" s="4">
        <v>5533</v>
      </c>
    </row>
    <row r="2698" spans="1:1">
      <c r="A2698" s="4">
        <v>5534</v>
      </c>
    </row>
    <row r="2699" spans="1:1">
      <c r="A2699" s="4">
        <v>5535</v>
      </c>
    </row>
    <row r="2700" spans="1:1">
      <c r="A2700" s="4">
        <v>5536</v>
      </c>
    </row>
    <row r="2701" spans="1:1">
      <c r="A2701" s="4">
        <v>5537</v>
      </c>
    </row>
    <row r="2702" spans="1:1">
      <c r="A2702" s="4">
        <v>5538</v>
      </c>
    </row>
    <row r="2703" spans="1:1">
      <c r="A2703" s="4">
        <v>5539</v>
      </c>
    </row>
    <row r="2704" spans="1:1">
      <c r="A2704" s="4">
        <v>5540</v>
      </c>
    </row>
    <row r="2705" spans="1:1">
      <c r="A2705" s="4">
        <v>5541</v>
      </c>
    </row>
    <row r="2706" spans="1:1">
      <c r="A2706" s="4">
        <v>5542</v>
      </c>
    </row>
    <row r="2707" spans="1:1">
      <c r="A2707" s="4">
        <v>5543</v>
      </c>
    </row>
    <row r="2708" spans="1:1">
      <c r="A2708" s="4">
        <v>5544</v>
      </c>
    </row>
    <row r="2709" spans="1:1">
      <c r="A2709" s="4">
        <v>5545</v>
      </c>
    </row>
    <row r="2710" spans="1:1">
      <c r="A2710" s="4">
        <v>5546</v>
      </c>
    </row>
    <row r="2711" spans="1:1">
      <c r="A2711" s="4">
        <v>5547</v>
      </c>
    </row>
    <row r="2712" spans="1:1">
      <c r="A2712" s="4">
        <v>5548</v>
      </c>
    </row>
    <row r="2713" spans="1:1">
      <c r="A2713" s="4">
        <v>5549</v>
      </c>
    </row>
    <row r="2714" spans="1:1">
      <c r="A2714" s="4">
        <v>5550</v>
      </c>
    </row>
    <row r="2715" spans="1:1">
      <c r="A2715" s="4">
        <v>5551</v>
      </c>
    </row>
    <row r="2716" spans="1:1">
      <c r="A2716" s="4">
        <v>5552</v>
      </c>
    </row>
    <row r="2717" spans="1:1">
      <c r="A2717" s="4">
        <v>5553</v>
      </c>
    </row>
    <row r="2718" spans="1:1">
      <c r="A2718" s="4">
        <v>5554</v>
      </c>
    </row>
    <row r="2719" spans="1:1">
      <c r="A2719" s="4">
        <v>5555</v>
      </c>
    </row>
    <row r="2720" spans="1:1">
      <c r="A2720" s="4">
        <v>5556</v>
      </c>
    </row>
    <row r="2721" spans="1:1">
      <c r="A2721" s="4">
        <v>5557</v>
      </c>
    </row>
    <row r="2722" spans="1:1">
      <c r="A2722" s="4">
        <v>5558</v>
      </c>
    </row>
    <row r="2723" spans="1:1">
      <c r="A2723" s="4">
        <v>5559</v>
      </c>
    </row>
    <row r="2724" spans="1:1">
      <c r="A2724" s="4">
        <v>5560</v>
      </c>
    </row>
    <row r="2725" spans="1:1">
      <c r="A2725" s="4">
        <v>5561</v>
      </c>
    </row>
    <row r="2726" spans="1:1">
      <c r="A2726" s="4">
        <v>5562</v>
      </c>
    </row>
    <row r="2727" spans="1:1">
      <c r="A2727" s="4">
        <v>5563</v>
      </c>
    </row>
    <row r="2728" spans="1:1">
      <c r="A2728" s="4">
        <v>5564</v>
      </c>
    </row>
    <row r="2729" spans="1:1">
      <c r="A2729" s="4">
        <v>5565</v>
      </c>
    </row>
    <row r="2730" spans="1:1">
      <c r="A2730" s="4">
        <v>5566</v>
      </c>
    </row>
    <row r="2731" spans="1:1">
      <c r="A2731" s="4">
        <v>5567</v>
      </c>
    </row>
    <row r="2732" spans="1:1">
      <c r="A2732" s="4">
        <v>5568</v>
      </c>
    </row>
    <row r="2733" spans="1:1">
      <c r="A2733" s="4">
        <v>5569</v>
      </c>
    </row>
    <row r="2734" spans="1:1">
      <c r="A2734" s="4">
        <v>5570</v>
      </c>
    </row>
    <row r="2735" spans="1:1">
      <c r="A2735" s="4">
        <v>5571</v>
      </c>
    </row>
    <row r="2736" spans="1:1">
      <c r="A2736" s="4">
        <v>5572</v>
      </c>
    </row>
    <row r="2737" spans="1:1">
      <c r="A2737" s="4">
        <v>5573</v>
      </c>
    </row>
    <row r="2738" spans="1:1">
      <c r="A2738" s="4">
        <v>5574</v>
      </c>
    </row>
    <row r="2739" spans="1:1">
      <c r="A2739" s="4">
        <v>5575</v>
      </c>
    </row>
    <row r="2740" spans="1:1">
      <c r="A2740" s="4">
        <v>5576</v>
      </c>
    </row>
    <row r="2741" spans="1:1">
      <c r="A2741" s="4">
        <v>5577</v>
      </c>
    </row>
    <row r="2742" spans="1:1">
      <c r="A2742" s="4">
        <v>5578</v>
      </c>
    </row>
    <row r="2743" spans="1:1">
      <c r="A2743" s="4">
        <v>5579</v>
      </c>
    </row>
    <row r="2744" spans="1:1">
      <c r="A2744" s="4">
        <v>5580</v>
      </c>
    </row>
    <row r="2745" spans="1:1">
      <c r="A2745" s="4">
        <v>5581</v>
      </c>
    </row>
    <row r="2746" spans="1:1">
      <c r="A2746" s="4">
        <v>5582</v>
      </c>
    </row>
    <row r="2747" spans="1:1">
      <c r="A2747" s="4">
        <v>5583</v>
      </c>
    </row>
    <row r="2748" spans="1:1">
      <c r="A2748" s="4">
        <v>5584</v>
      </c>
    </row>
    <row r="2749" spans="1:1">
      <c r="A2749" s="4">
        <v>5585</v>
      </c>
    </row>
    <row r="2750" spans="1:1">
      <c r="A2750" s="4">
        <v>5586</v>
      </c>
    </row>
    <row r="2751" spans="1:1">
      <c r="A2751" s="4">
        <v>5587</v>
      </c>
    </row>
    <row r="2752" spans="1:1">
      <c r="A2752" s="4">
        <v>5588</v>
      </c>
    </row>
    <row r="2753" spans="1:1">
      <c r="A2753" s="4">
        <v>5589</v>
      </c>
    </row>
    <row r="2754" spans="1:1">
      <c r="A2754" s="4">
        <v>5590</v>
      </c>
    </row>
    <row r="2755" spans="1:1">
      <c r="A2755" s="4">
        <v>5591</v>
      </c>
    </row>
    <row r="2756" spans="1:1">
      <c r="A2756" s="4">
        <v>5592</v>
      </c>
    </row>
    <row r="2757" spans="1:1">
      <c r="A2757" s="4">
        <v>5593</v>
      </c>
    </row>
    <row r="2758" spans="1:1">
      <c r="A2758" s="4">
        <v>5594</v>
      </c>
    </row>
    <row r="2759" spans="1:1">
      <c r="A2759" s="4">
        <v>5595</v>
      </c>
    </row>
    <row r="2760" spans="1:1">
      <c r="A2760" s="4">
        <v>5596</v>
      </c>
    </row>
    <row r="2761" spans="1:1">
      <c r="A2761" s="4">
        <v>5597</v>
      </c>
    </row>
    <row r="2762" spans="1:1">
      <c r="A2762" s="4">
        <v>5598</v>
      </c>
    </row>
    <row r="2763" spans="1:1">
      <c r="A2763" s="4">
        <v>5599</v>
      </c>
    </row>
    <row r="2764" spans="1:1">
      <c r="A2764" s="4">
        <v>5600</v>
      </c>
    </row>
    <row r="2765" spans="1:1">
      <c r="A2765" s="4">
        <v>5601</v>
      </c>
    </row>
    <row r="2766" spans="1:1">
      <c r="A2766" s="4">
        <v>5602</v>
      </c>
    </row>
    <row r="2767" spans="1:1">
      <c r="A2767" s="4">
        <v>5603</v>
      </c>
    </row>
    <row r="2768" spans="1:1">
      <c r="A2768" s="4">
        <v>5604</v>
      </c>
    </row>
    <row r="2769" spans="1:1">
      <c r="A2769" s="4">
        <v>5605</v>
      </c>
    </row>
    <row r="2770" spans="1:1">
      <c r="A2770" s="4">
        <v>5606</v>
      </c>
    </row>
    <row r="2771" spans="1:1">
      <c r="A2771" s="4">
        <v>5607</v>
      </c>
    </row>
    <row r="2772" spans="1:1">
      <c r="A2772" s="4">
        <v>5608</v>
      </c>
    </row>
    <row r="2773" spans="1:1">
      <c r="A2773" s="4">
        <v>5609</v>
      </c>
    </row>
    <row r="2774" spans="1:1">
      <c r="A2774" s="4">
        <v>5610</v>
      </c>
    </row>
    <row r="2775" spans="1:1">
      <c r="A2775" s="4">
        <v>5611</v>
      </c>
    </row>
    <row r="2776" spans="1:1">
      <c r="A2776" s="4">
        <v>5612</v>
      </c>
    </row>
    <row r="2777" spans="1:1">
      <c r="A2777" s="4">
        <v>5613</v>
      </c>
    </row>
    <row r="2778" spans="1:1">
      <c r="A2778" s="4">
        <v>5614</v>
      </c>
    </row>
    <row r="2779" spans="1:1">
      <c r="A2779" s="4">
        <v>5615</v>
      </c>
    </row>
    <row r="2780" spans="1:1">
      <c r="A2780" s="4">
        <v>5616</v>
      </c>
    </row>
    <row r="2781" spans="1:1">
      <c r="A2781" s="4">
        <v>5617</v>
      </c>
    </row>
    <row r="2782" spans="1:1">
      <c r="A2782" s="4">
        <v>5618</v>
      </c>
    </row>
    <row r="2783" spans="1:1">
      <c r="A2783" s="4">
        <v>5619</v>
      </c>
    </row>
    <row r="2784" spans="1:1">
      <c r="A2784" s="4">
        <v>5620</v>
      </c>
    </row>
    <row r="2785" spans="1:1">
      <c r="A2785" s="4">
        <v>5621</v>
      </c>
    </row>
    <row r="2786" spans="1:1">
      <c r="A2786" s="4">
        <v>5622</v>
      </c>
    </row>
    <row r="2787" spans="1:1">
      <c r="A2787" s="4">
        <v>5623</v>
      </c>
    </row>
    <row r="2788" spans="1:1">
      <c r="A2788" s="4">
        <v>5624</v>
      </c>
    </row>
    <row r="2789" spans="1:1">
      <c r="A2789" s="4">
        <v>5625</v>
      </c>
    </row>
    <row r="2790" spans="1:1">
      <c r="A2790" s="4">
        <v>5626</v>
      </c>
    </row>
    <row r="2791" spans="1:1">
      <c r="A2791" s="4">
        <v>5627</v>
      </c>
    </row>
    <row r="2792" spans="1:1">
      <c r="A2792" s="4">
        <v>5628</v>
      </c>
    </row>
    <row r="2793" spans="1:1">
      <c r="A2793" s="4">
        <v>5629</v>
      </c>
    </row>
    <row r="2794" spans="1:1">
      <c r="A2794" s="4">
        <v>5630</v>
      </c>
    </row>
    <row r="2795" spans="1:1">
      <c r="A2795" s="4">
        <v>5631</v>
      </c>
    </row>
    <row r="2796" spans="1:1">
      <c r="A2796" s="4">
        <v>5632</v>
      </c>
    </row>
    <row r="2797" spans="1:1">
      <c r="A2797" s="4">
        <v>5633</v>
      </c>
    </row>
    <row r="2798" spans="1:1">
      <c r="A2798" s="4">
        <v>5634</v>
      </c>
    </row>
    <row r="2799" spans="1:1">
      <c r="A2799" s="4">
        <v>5635</v>
      </c>
    </row>
    <row r="2800" spans="1:1">
      <c r="A2800" s="4">
        <v>5636</v>
      </c>
    </row>
    <row r="2801" spans="1:1">
      <c r="A2801" s="4">
        <v>5637</v>
      </c>
    </row>
    <row r="2802" spans="1:1">
      <c r="A2802" s="4">
        <v>5638</v>
      </c>
    </row>
    <row r="2803" spans="1:1">
      <c r="A2803" s="4">
        <v>5639</v>
      </c>
    </row>
    <row r="2804" spans="1:1">
      <c r="A2804" s="4">
        <v>5640</v>
      </c>
    </row>
    <row r="2805" spans="1:1">
      <c r="A2805" s="4">
        <v>5641</v>
      </c>
    </row>
    <row r="2806" spans="1:1">
      <c r="A2806" s="4">
        <v>5642</v>
      </c>
    </row>
    <row r="2807" spans="1:1">
      <c r="A2807" s="4">
        <v>5643</v>
      </c>
    </row>
    <row r="2808" spans="1:1">
      <c r="A2808" s="4">
        <v>5644</v>
      </c>
    </row>
    <row r="2809" spans="1:1">
      <c r="A2809" s="4">
        <v>5645</v>
      </c>
    </row>
    <row r="2810" spans="1:1">
      <c r="A2810" s="4">
        <v>5646</v>
      </c>
    </row>
    <row r="2811" spans="1:1">
      <c r="A2811" s="4">
        <v>5647</v>
      </c>
    </row>
    <row r="2812" spans="1:1">
      <c r="A2812" s="4">
        <v>5648</v>
      </c>
    </row>
    <row r="2813" spans="1:1">
      <c r="A2813" s="4">
        <v>5649</v>
      </c>
    </row>
    <row r="2814" spans="1:1">
      <c r="A2814" s="4">
        <v>5650</v>
      </c>
    </row>
    <row r="2815" spans="1:1">
      <c r="A2815" s="4">
        <v>5651</v>
      </c>
    </row>
    <row r="2816" spans="1:1">
      <c r="A2816" s="4">
        <v>5652</v>
      </c>
    </row>
    <row r="2817" spans="1:1">
      <c r="A2817" s="4">
        <v>5653</v>
      </c>
    </row>
    <row r="2818" spans="1:1">
      <c r="A2818" s="4">
        <v>5654</v>
      </c>
    </row>
    <row r="2819" spans="1:1">
      <c r="A2819" s="4">
        <v>5655</v>
      </c>
    </row>
    <row r="2820" spans="1:1">
      <c r="A2820" s="4">
        <v>5656</v>
      </c>
    </row>
    <row r="2821" spans="1:1">
      <c r="A2821" s="4">
        <v>5657</v>
      </c>
    </row>
    <row r="2822" spans="1:1">
      <c r="A2822" s="4">
        <v>5658</v>
      </c>
    </row>
    <row r="2823" spans="1:1">
      <c r="A2823" s="4">
        <v>5659</v>
      </c>
    </row>
    <row r="2824" spans="1:1">
      <c r="A2824" s="4">
        <v>5660</v>
      </c>
    </row>
    <row r="2825" spans="1:1">
      <c r="A2825" s="4">
        <v>5661</v>
      </c>
    </row>
    <row r="2826" spans="1:1">
      <c r="A2826" s="4">
        <v>5662</v>
      </c>
    </row>
    <row r="2827" spans="1:1">
      <c r="A2827" s="4">
        <v>5663</v>
      </c>
    </row>
    <row r="2828" spans="1:1">
      <c r="A2828" s="4">
        <v>5664</v>
      </c>
    </row>
    <row r="2829" spans="1:1">
      <c r="A2829" s="4">
        <v>5665</v>
      </c>
    </row>
    <row r="2830" spans="1:1">
      <c r="A2830" s="4">
        <v>5666</v>
      </c>
    </row>
    <row r="2831" spans="1:1">
      <c r="A2831" s="4">
        <v>5667</v>
      </c>
    </row>
    <row r="2832" spans="1:1">
      <c r="A2832" s="4">
        <v>5668</v>
      </c>
    </row>
    <row r="2833" spans="1:1">
      <c r="A2833" s="4">
        <v>5669</v>
      </c>
    </row>
    <row r="2834" spans="1:1">
      <c r="A2834" s="4">
        <v>5670</v>
      </c>
    </row>
    <row r="2835" spans="1:1">
      <c r="A2835" s="4">
        <v>5671</v>
      </c>
    </row>
    <row r="2836" spans="1:1">
      <c r="A2836" s="4">
        <v>5672</v>
      </c>
    </row>
    <row r="2837" spans="1:1">
      <c r="A2837" s="4">
        <v>5673</v>
      </c>
    </row>
    <row r="2838" spans="1:1">
      <c r="A2838" s="4">
        <v>5674</v>
      </c>
    </row>
    <row r="2839" spans="1:1">
      <c r="A2839" s="4">
        <v>5675</v>
      </c>
    </row>
    <row r="2840" spans="1:1">
      <c r="A2840" s="4">
        <v>5676</v>
      </c>
    </row>
    <row r="2841" spans="1:1">
      <c r="A2841" s="4">
        <v>5677</v>
      </c>
    </row>
    <row r="2842" spans="1:1">
      <c r="A2842" s="4">
        <v>5678</v>
      </c>
    </row>
    <row r="2843" spans="1:1">
      <c r="A2843" s="4">
        <v>5679</v>
      </c>
    </row>
    <row r="2844" spans="1:1">
      <c r="A2844" s="4">
        <v>5680</v>
      </c>
    </row>
    <row r="2845" spans="1:1">
      <c r="A2845" s="4">
        <v>5681</v>
      </c>
    </row>
    <row r="2846" spans="1:1">
      <c r="A2846" s="4">
        <v>5682</v>
      </c>
    </row>
    <row r="2847" spans="1:1">
      <c r="A2847" s="4">
        <v>5683</v>
      </c>
    </row>
    <row r="2848" spans="1:1">
      <c r="A2848" s="4">
        <v>5684</v>
      </c>
    </row>
    <row r="2849" spans="1:1">
      <c r="A2849" s="4">
        <v>5685</v>
      </c>
    </row>
    <row r="2850" spans="1:1">
      <c r="A2850" s="4">
        <v>5686</v>
      </c>
    </row>
    <row r="2851" spans="1:1">
      <c r="A2851" s="4">
        <v>5687</v>
      </c>
    </row>
    <row r="2852" spans="1:1">
      <c r="A2852" s="4">
        <v>5688</v>
      </c>
    </row>
    <row r="2853" spans="1:1">
      <c r="A2853" s="4">
        <v>5689</v>
      </c>
    </row>
    <row r="2854" spans="1:1">
      <c r="A2854" s="4">
        <v>5690</v>
      </c>
    </row>
    <row r="2855" spans="1:1">
      <c r="A2855" s="4">
        <v>5691</v>
      </c>
    </row>
    <row r="2856" spans="1:1">
      <c r="A2856" s="4">
        <v>5692</v>
      </c>
    </row>
    <row r="2857" spans="1:1">
      <c r="A2857" s="4">
        <v>5693</v>
      </c>
    </row>
    <row r="2858" spans="1:1">
      <c r="A2858" s="4">
        <v>5694</v>
      </c>
    </row>
    <row r="2859" spans="1:1">
      <c r="A2859" s="4">
        <v>5695</v>
      </c>
    </row>
    <row r="2860" spans="1:1">
      <c r="A2860" s="4">
        <v>5696</v>
      </c>
    </row>
    <row r="2861" spans="1:1">
      <c r="A2861" s="4">
        <v>5697</v>
      </c>
    </row>
    <row r="2862" spans="1:1">
      <c r="A2862" s="4">
        <v>5698</v>
      </c>
    </row>
    <row r="2863" spans="1:1">
      <c r="A2863" s="4">
        <v>5699</v>
      </c>
    </row>
    <row r="2864" spans="1:1">
      <c r="A2864" s="4">
        <v>5700</v>
      </c>
    </row>
    <row r="2865" spans="1:1">
      <c r="A2865" s="4">
        <v>5701</v>
      </c>
    </row>
    <row r="2866" spans="1:1">
      <c r="A2866" s="4">
        <v>5702</v>
      </c>
    </row>
    <row r="2867" spans="1:1">
      <c r="A2867" s="4">
        <v>5703</v>
      </c>
    </row>
    <row r="2868" spans="1:1">
      <c r="A2868" s="4">
        <v>5704</v>
      </c>
    </row>
    <row r="2869" spans="1:1">
      <c r="A2869" s="4">
        <v>5705</v>
      </c>
    </row>
    <row r="2870" spans="1:1">
      <c r="A2870" s="4">
        <v>5706</v>
      </c>
    </row>
    <row r="2871" spans="1:1">
      <c r="A2871" s="4">
        <v>5707</v>
      </c>
    </row>
    <row r="2872" spans="1:1">
      <c r="A2872" s="4">
        <v>5708</v>
      </c>
    </row>
    <row r="2873" spans="1:1">
      <c r="A2873" s="4">
        <v>5709</v>
      </c>
    </row>
    <row r="2874" spans="1:1">
      <c r="A2874" s="4">
        <v>5710</v>
      </c>
    </row>
    <row r="2875" spans="1:1">
      <c r="A2875" s="4">
        <v>5711</v>
      </c>
    </row>
    <row r="2876" spans="1:1">
      <c r="A2876" s="4">
        <v>5712</v>
      </c>
    </row>
    <row r="2877" spans="1:1">
      <c r="A2877" s="4">
        <v>5713</v>
      </c>
    </row>
    <row r="2878" spans="1:1">
      <c r="A2878" s="4">
        <v>5714</v>
      </c>
    </row>
    <row r="2879" spans="1:1">
      <c r="A2879" s="4">
        <v>5715</v>
      </c>
    </row>
    <row r="2880" spans="1:1">
      <c r="A2880" s="4">
        <v>5716</v>
      </c>
    </row>
    <row r="2881" spans="1:1">
      <c r="A2881" s="4">
        <v>5717</v>
      </c>
    </row>
    <row r="2882" spans="1:1">
      <c r="A2882" s="4">
        <v>5718</v>
      </c>
    </row>
    <row r="2883" spans="1:1">
      <c r="A2883" s="4">
        <v>5719</v>
      </c>
    </row>
    <row r="2884" spans="1:1">
      <c r="A2884" s="4">
        <v>5720</v>
      </c>
    </row>
    <row r="2885" spans="1:1">
      <c r="A2885" s="4">
        <v>5721</v>
      </c>
    </row>
    <row r="2886" spans="1:1">
      <c r="A2886" s="4">
        <v>5722</v>
      </c>
    </row>
    <row r="2887" spans="1:1">
      <c r="A2887" s="4">
        <v>5723</v>
      </c>
    </row>
    <row r="2888" spans="1:1">
      <c r="A2888" s="4">
        <v>5724</v>
      </c>
    </row>
    <row r="2889" spans="1:1">
      <c r="A2889" s="4">
        <v>5725</v>
      </c>
    </row>
    <row r="2890" spans="1:1">
      <c r="A2890" s="4">
        <v>5726</v>
      </c>
    </row>
    <row r="2891" spans="1:1">
      <c r="A2891" s="4">
        <v>5727</v>
      </c>
    </row>
    <row r="2892" spans="1:1">
      <c r="A2892" s="4">
        <v>5728</v>
      </c>
    </row>
    <row r="2893" spans="1:1">
      <c r="A2893" s="4">
        <v>5729</v>
      </c>
    </row>
    <row r="2894" spans="1:1">
      <c r="A2894" s="4">
        <v>5730</v>
      </c>
    </row>
    <row r="2895" spans="1:1">
      <c r="A2895" s="4">
        <v>5731</v>
      </c>
    </row>
    <row r="2896" spans="1:1">
      <c r="A2896" s="4">
        <v>5732</v>
      </c>
    </row>
    <row r="2897" spans="1:1">
      <c r="A2897" s="4">
        <v>5733</v>
      </c>
    </row>
    <row r="2898" spans="1:1">
      <c r="A2898" s="4">
        <v>5734</v>
      </c>
    </row>
    <row r="2899" spans="1:1">
      <c r="A2899" s="4">
        <v>5735</v>
      </c>
    </row>
    <row r="2900" spans="1:1">
      <c r="A2900" s="4">
        <v>5736</v>
      </c>
    </row>
    <row r="2901" spans="1:1">
      <c r="A2901" s="4">
        <v>5737</v>
      </c>
    </row>
    <row r="2902" spans="1:1">
      <c r="A2902" s="4">
        <v>5738</v>
      </c>
    </row>
    <row r="2903" spans="1:1">
      <c r="A2903" s="4">
        <v>5739</v>
      </c>
    </row>
    <row r="2904" spans="1:1">
      <c r="A2904" s="4">
        <v>5740</v>
      </c>
    </row>
    <row r="2905" spans="1:1">
      <c r="A2905" s="4">
        <v>5741</v>
      </c>
    </row>
    <row r="2906" spans="1:1">
      <c r="A2906" s="4">
        <v>5742</v>
      </c>
    </row>
    <row r="2907" spans="1:1">
      <c r="A2907" s="4">
        <v>5743</v>
      </c>
    </row>
    <row r="2908" spans="1:1">
      <c r="A2908" s="4">
        <v>5744</v>
      </c>
    </row>
    <row r="2909" spans="1:1">
      <c r="A2909" s="4">
        <v>5745</v>
      </c>
    </row>
    <row r="2910" spans="1:1">
      <c r="A2910" s="4">
        <v>5746</v>
      </c>
    </row>
    <row r="2911" spans="1:1">
      <c r="A2911" s="4">
        <v>5747</v>
      </c>
    </row>
    <row r="2912" spans="1:1">
      <c r="A2912" s="4">
        <v>5748</v>
      </c>
    </row>
    <row r="2913" spans="1:1">
      <c r="A2913" s="4">
        <v>5749</v>
      </c>
    </row>
    <row r="2914" spans="1:1">
      <c r="A2914" s="4">
        <v>5750</v>
      </c>
    </row>
    <row r="2915" spans="1:1">
      <c r="A2915" s="4">
        <v>5751</v>
      </c>
    </row>
    <row r="2916" spans="1:1">
      <c r="A2916" s="4">
        <v>5752</v>
      </c>
    </row>
    <row r="2917" spans="1:1">
      <c r="A2917" s="4">
        <v>5753</v>
      </c>
    </row>
    <row r="2918" spans="1:1">
      <c r="A2918" s="4">
        <v>5754</v>
      </c>
    </row>
    <row r="2919" spans="1:1">
      <c r="A2919" s="4">
        <v>5755</v>
      </c>
    </row>
    <row r="2920" spans="1:1">
      <c r="A2920" s="4">
        <v>5756</v>
      </c>
    </row>
    <row r="2921" spans="1:1">
      <c r="A2921" s="4">
        <v>5757</v>
      </c>
    </row>
    <row r="2922" spans="1:1">
      <c r="A2922" s="4">
        <v>5758</v>
      </c>
    </row>
    <row r="2923" spans="1:1">
      <c r="A2923" s="4">
        <v>5759</v>
      </c>
    </row>
    <row r="2924" spans="1:1">
      <c r="A2924" s="4">
        <v>5760</v>
      </c>
    </row>
    <row r="2925" spans="1:1">
      <c r="A2925" s="4">
        <v>5761</v>
      </c>
    </row>
    <row r="2926" spans="1:1">
      <c r="A2926" s="4">
        <v>5762</v>
      </c>
    </row>
    <row r="2927" spans="1:1">
      <c r="A2927" s="4">
        <v>5763</v>
      </c>
    </row>
    <row r="2928" spans="1:1">
      <c r="A2928" s="4">
        <v>5764</v>
      </c>
    </row>
    <row r="2929" spans="1:1">
      <c r="A2929" s="4">
        <v>5765</v>
      </c>
    </row>
    <row r="2930" spans="1:1">
      <c r="A2930" s="4">
        <v>5766</v>
      </c>
    </row>
    <row r="2931" spans="1:1">
      <c r="A2931" s="4">
        <v>5767</v>
      </c>
    </row>
    <row r="2932" spans="1:1">
      <c r="A2932" s="4">
        <v>5768</v>
      </c>
    </row>
    <row r="2933" spans="1:1">
      <c r="A2933" s="4">
        <v>5769</v>
      </c>
    </row>
    <row r="2934" spans="1:1">
      <c r="A2934" s="4">
        <v>5770</v>
      </c>
    </row>
    <row r="2935" spans="1:1">
      <c r="A2935" s="4">
        <v>5771</v>
      </c>
    </row>
    <row r="2936" spans="1:1">
      <c r="A2936" s="4">
        <v>5772</v>
      </c>
    </row>
    <row r="2937" spans="1:1">
      <c r="A2937" s="4">
        <v>5773</v>
      </c>
    </row>
    <row r="2938" spans="1:1">
      <c r="A2938" s="4">
        <v>5774</v>
      </c>
    </row>
    <row r="2939" spans="1:1">
      <c r="A2939" s="4">
        <v>5775</v>
      </c>
    </row>
    <row r="2940" spans="1:1">
      <c r="A2940" s="4">
        <v>5776</v>
      </c>
    </row>
    <row r="2941" spans="1:1">
      <c r="A2941" s="4">
        <v>5777</v>
      </c>
    </row>
    <row r="2942" spans="1:1">
      <c r="A2942" s="4">
        <v>5778</v>
      </c>
    </row>
    <row r="2943" spans="1:1">
      <c r="A2943" s="4">
        <v>5779</v>
      </c>
    </row>
    <row r="2944" spans="1:1">
      <c r="A2944" s="4">
        <v>5780</v>
      </c>
    </row>
    <row r="2945" spans="1:1">
      <c r="A2945" s="4">
        <v>5781</v>
      </c>
    </row>
    <row r="2946" spans="1:1">
      <c r="A2946" s="4">
        <v>5782</v>
      </c>
    </row>
    <row r="2947" spans="1:1">
      <c r="A2947" s="4">
        <v>5783</v>
      </c>
    </row>
    <row r="2948" spans="1:1">
      <c r="A2948" s="4">
        <v>5784</v>
      </c>
    </row>
    <row r="2949" spans="1:1">
      <c r="A2949" s="4">
        <v>5785</v>
      </c>
    </row>
    <row r="2950" spans="1:1">
      <c r="A2950" s="4">
        <v>5786</v>
      </c>
    </row>
    <row r="2951" spans="1:1">
      <c r="A2951" s="4">
        <v>5787</v>
      </c>
    </row>
    <row r="2952" spans="1:1">
      <c r="A2952" s="4">
        <v>5788</v>
      </c>
    </row>
    <row r="2953" spans="1:1">
      <c r="A2953" s="4">
        <v>5789</v>
      </c>
    </row>
    <row r="2954" spans="1:1">
      <c r="A2954" s="4">
        <v>5790</v>
      </c>
    </row>
    <row r="2955" spans="1:1">
      <c r="A2955" s="4">
        <v>5791</v>
      </c>
    </row>
    <row r="2956" spans="1:1">
      <c r="A2956" s="4">
        <v>5792</v>
      </c>
    </row>
    <row r="2957" spans="1:1">
      <c r="A2957" s="4">
        <v>5793</v>
      </c>
    </row>
    <row r="2958" spans="1:1">
      <c r="A2958" s="4">
        <v>5794</v>
      </c>
    </row>
    <row r="2959" spans="1:1">
      <c r="A2959" s="4">
        <v>5795</v>
      </c>
    </row>
    <row r="2960" spans="1:1">
      <c r="A2960" s="4">
        <v>5796</v>
      </c>
    </row>
    <row r="2961" spans="1:1">
      <c r="A2961" s="4">
        <v>5797</v>
      </c>
    </row>
    <row r="2962" spans="1:1">
      <c r="A2962" s="4">
        <v>5798</v>
      </c>
    </row>
    <row r="2963" spans="1:1">
      <c r="A2963" s="4">
        <v>5799</v>
      </c>
    </row>
    <row r="2964" spans="1:1">
      <c r="A2964" s="4">
        <v>5800</v>
      </c>
    </row>
    <row r="2965" spans="1:1">
      <c r="A2965" s="4">
        <v>5801</v>
      </c>
    </row>
    <row r="2966" spans="1:1">
      <c r="A2966" s="4">
        <v>5802</v>
      </c>
    </row>
    <row r="2967" spans="1:1">
      <c r="A2967" s="4">
        <v>5803</v>
      </c>
    </row>
    <row r="2968" spans="1:1">
      <c r="A2968" s="4">
        <v>5804</v>
      </c>
    </row>
    <row r="2969" spans="1:1">
      <c r="A2969" s="4">
        <v>5805</v>
      </c>
    </row>
    <row r="2970" spans="1:1">
      <c r="A2970" s="4">
        <v>5806</v>
      </c>
    </row>
    <row r="2971" spans="1:1">
      <c r="A2971" s="4">
        <v>5807</v>
      </c>
    </row>
    <row r="2972" spans="1:1">
      <c r="A2972" s="4">
        <v>5808</v>
      </c>
    </row>
    <row r="2973" spans="1:1">
      <c r="A2973" s="4">
        <v>5809</v>
      </c>
    </row>
    <row r="2974" spans="1:1">
      <c r="A2974" s="4">
        <v>5810</v>
      </c>
    </row>
    <row r="2975" spans="1:1">
      <c r="A2975" s="4">
        <v>5811</v>
      </c>
    </row>
    <row r="2976" spans="1:1">
      <c r="A2976" s="4">
        <v>5812</v>
      </c>
    </row>
    <row r="2977" spans="1:1">
      <c r="A2977" s="4">
        <v>5813</v>
      </c>
    </row>
    <row r="2978" spans="1:1">
      <c r="A2978" s="4">
        <v>5814</v>
      </c>
    </row>
    <row r="2979" spans="1:1">
      <c r="A2979" s="4">
        <v>5815</v>
      </c>
    </row>
    <row r="2980" spans="1:1">
      <c r="A2980" s="4">
        <v>5816</v>
      </c>
    </row>
    <row r="2981" spans="1:1">
      <c r="A2981" s="4">
        <v>5817</v>
      </c>
    </row>
    <row r="2982" spans="1:1">
      <c r="A2982" s="4">
        <v>5818</v>
      </c>
    </row>
    <row r="2983" spans="1:1">
      <c r="A2983" s="4">
        <v>5819</v>
      </c>
    </row>
    <row r="2984" spans="1:1">
      <c r="A2984" s="4">
        <v>5820</v>
      </c>
    </row>
    <row r="2985" spans="1:1">
      <c r="A2985" s="4">
        <v>5821</v>
      </c>
    </row>
    <row r="2986" spans="1:1">
      <c r="A2986" s="4">
        <v>5822</v>
      </c>
    </row>
    <row r="2987" spans="1:1">
      <c r="A2987" s="4">
        <v>5823</v>
      </c>
    </row>
    <row r="2988" spans="1:1">
      <c r="A2988" s="4">
        <v>5824</v>
      </c>
    </row>
    <row r="2989" spans="1:1">
      <c r="A2989" s="4">
        <v>5825</v>
      </c>
    </row>
    <row r="2990" spans="1:1">
      <c r="A2990" s="4">
        <v>5826</v>
      </c>
    </row>
    <row r="2991" spans="1:1">
      <c r="A2991" s="4">
        <v>5827</v>
      </c>
    </row>
    <row r="2992" spans="1:1">
      <c r="A2992" s="4">
        <v>5828</v>
      </c>
    </row>
    <row r="2993" spans="1:1">
      <c r="A2993" s="4">
        <v>5829</v>
      </c>
    </row>
    <row r="2994" spans="1:1">
      <c r="A2994" s="4">
        <v>5830</v>
      </c>
    </row>
    <row r="2995" spans="1:1">
      <c r="A2995" s="4">
        <v>5831</v>
      </c>
    </row>
    <row r="2996" spans="1:1">
      <c r="A2996" s="4">
        <v>5832</v>
      </c>
    </row>
    <row r="2997" spans="1:1">
      <c r="A2997" s="4">
        <v>5833</v>
      </c>
    </row>
    <row r="2998" spans="1:1">
      <c r="A2998" s="4">
        <v>5834</v>
      </c>
    </row>
    <row r="2999" spans="1:1">
      <c r="A2999" s="4">
        <v>5835</v>
      </c>
    </row>
    <row r="3000" spans="1:1">
      <c r="A3000" s="4">
        <v>5836</v>
      </c>
    </row>
    <row r="3001" spans="1:1">
      <c r="A3001" s="4">
        <v>5837</v>
      </c>
    </row>
    <row r="3002" spans="1:1">
      <c r="A3002" s="4">
        <v>5838</v>
      </c>
    </row>
    <row r="3003" spans="1:1">
      <c r="A3003" s="4">
        <v>5839</v>
      </c>
    </row>
    <row r="3004" spans="1:1">
      <c r="A3004" s="4">
        <v>5840</v>
      </c>
    </row>
    <row r="3005" spans="1:1">
      <c r="A3005" s="4">
        <v>5841</v>
      </c>
    </row>
    <row r="3006" spans="1:1">
      <c r="A3006" s="4">
        <v>5842</v>
      </c>
    </row>
    <row r="3007" spans="1:1">
      <c r="A3007" s="4">
        <v>5843</v>
      </c>
    </row>
    <row r="3008" spans="1:1">
      <c r="A3008" s="4">
        <v>5844</v>
      </c>
    </row>
    <row r="3009" spans="1:1">
      <c r="A3009" s="4">
        <v>5845</v>
      </c>
    </row>
    <row r="3010" spans="1:1">
      <c r="A3010" s="4">
        <v>5846</v>
      </c>
    </row>
    <row r="3011" spans="1:1">
      <c r="A3011" s="4">
        <v>5847</v>
      </c>
    </row>
    <row r="3012" spans="1:1">
      <c r="A3012" s="4">
        <v>5848</v>
      </c>
    </row>
    <row r="3013" spans="1:1">
      <c r="A3013" s="4">
        <v>5849</v>
      </c>
    </row>
    <row r="3014" spans="1:1">
      <c r="A3014" s="4">
        <v>5850</v>
      </c>
    </row>
    <row r="3015" spans="1:1">
      <c r="A3015" s="4">
        <v>5851</v>
      </c>
    </row>
    <row r="3016" spans="1:1">
      <c r="A3016" s="4">
        <v>5852</v>
      </c>
    </row>
    <row r="3017" spans="1:1">
      <c r="A3017" s="4">
        <v>5853</v>
      </c>
    </row>
    <row r="3018" spans="1:1">
      <c r="A3018" s="4">
        <v>5854</v>
      </c>
    </row>
    <row r="3019" spans="1:1">
      <c r="A3019" s="4">
        <v>5855</v>
      </c>
    </row>
    <row r="3020" spans="1:1">
      <c r="A3020" s="4">
        <v>5856</v>
      </c>
    </row>
    <row r="3021" spans="1:1">
      <c r="A3021" s="4">
        <v>5857</v>
      </c>
    </row>
    <row r="3022" spans="1:1">
      <c r="A3022" s="4">
        <v>5858</v>
      </c>
    </row>
    <row r="3023" spans="1:1">
      <c r="A3023" s="4">
        <v>5859</v>
      </c>
    </row>
    <row r="3024" spans="1:1">
      <c r="A3024" s="4">
        <v>5860</v>
      </c>
    </row>
    <row r="3025" spans="1:1">
      <c r="A3025" s="4">
        <v>5861</v>
      </c>
    </row>
    <row r="3026" spans="1:1">
      <c r="A3026" s="4">
        <v>5862</v>
      </c>
    </row>
    <row r="3027" spans="1:1">
      <c r="A3027" s="4">
        <v>5863</v>
      </c>
    </row>
    <row r="3028" spans="1:1">
      <c r="A3028" s="4">
        <v>5864</v>
      </c>
    </row>
    <row r="3029" spans="1:1">
      <c r="A3029" s="4">
        <v>5865</v>
      </c>
    </row>
    <row r="3030" spans="1:1">
      <c r="A3030" s="4">
        <v>5866</v>
      </c>
    </row>
    <row r="3031" spans="1:1">
      <c r="A3031" s="4">
        <v>5867</v>
      </c>
    </row>
    <row r="3032" spans="1:1">
      <c r="A3032" s="4">
        <v>5868</v>
      </c>
    </row>
    <row r="3033" spans="1:1">
      <c r="A3033" s="4">
        <v>5869</v>
      </c>
    </row>
    <row r="3034" spans="1:1">
      <c r="A3034" s="4">
        <v>5870</v>
      </c>
    </row>
    <row r="3035" spans="1:1">
      <c r="A3035" s="4">
        <v>5871</v>
      </c>
    </row>
    <row r="3036" spans="1:1">
      <c r="A3036" s="4">
        <v>5872</v>
      </c>
    </row>
    <row r="3037" spans="1:1">
      <c r="A3037" s="4">
        <v>5873</v>
      </c>
    </row>
    <row r="3038" spans="1:1">
      <c r="A3038" s="4">
        <v>5874</v>
      </c>
    </row>
    <row r="3039" spans="1:1">
      <c r="A3039" s="4">
        <v>5875</v>
      </c>
    </row>
    <row r="3040" spans="1:1">
      <c r="A3040" s="4">
        <v>5876</v>
      </c>
    </row>
    <row r="3041" spans="1:1">
      <c r="A3041" s="4">
        <v>5877</v>
      </c>
    </row>
    <row r="3042" spans="1:1">
      <c r="A3042" s="4">
        <v>5878</v>
      </c>
    </row>
    <row r="3043" spans="1:1">
      <c r="A3043" s="4">
        <v>5879</v>
      </c>
    </row>
    <row r="3044" spans="1:1">
      <c r="A3044" s="4">
        <v>5880</v>
      </c>
    </row>
    <row r="3045" spans="1:1">
      <c r="A3045" s="4">
        <v>5881</v>
      </c>
    </row>
    <row r="3046" spans="1:1">
      <c r="A3046" s="4">
        <v>5882</v>
      </c>
    </row>
    <row r="3047" spans="1:1">
      <c r="A3047" s="4">
        <v>5883</v>
      </c>
    </row>
    <row r="3048" spans="1:1">
      <c r="A3048" s="4">
        <v>5884</v>
      </c>
    </row>
    <row r="3049" spans="1:1">
      <c r="A3049" s="4">
        <v>5885</v>
      </c>
    </row>
    <row r="3050" spans="1:1">
      <c r="A3050" s="4">
        <v>5886</v>
      </c>
    </row>
    <row r="3051" spans="1:1">
      <c r="A3051" s="4">
        <v>5887</v>
      </c>
    </row>
    <row r="3052" spans="1:1">
      <c r="A3052" s="4">
        <v>5888</v>
      </c>
    </row>
    <row r="3053" spans="1:1">
      <c r="A3053" s="4">
        <v>5889</v>
      </c>
    </row>
    <row r="3054" spans="1:1">
      <c r="A3054" s="4">
        <v>5890</v>
      </c>
    </row>
    <row r="3055" spans="1:1">
      <c r="A3055" s="4">
        <v>5891</v>
      </c>
    </row>
    <row r="3056" spans="1:1">
      <c r="A3056" s="4">
        <v>5892</v>
      </c>
    </row>
    <row r="3057" spans="1:1">
      <c r="A3057" s="4">
        <v>5893</v>
      </c>
    </row>
    <row r="3058" spans="1:1">
      <c r="A3058" s="4">
        <v>5894</v>
      </c>
    </row>
    <row r="3059" spans="1:1">
      <c r="A3059" s="4">
        <v>5895</v>
      </c>
    </row>
    <row r="3060" spans="1:1">
      <c r="A3060" s="4">
        <v>5896</v>
      </c>
    </row>
    <row r="3061" spans="1:1">
      <c r="A3061" s="4">
        <v>5897</v>
      </c>
    </row>
    <row r="3062" spans="1:1">
      <c r="A3062" s="4">
        <v>5898</v>
      </c>
    </row>
    <row r="3063" spans="1:1">
      <c r="A3063" s="4">
        <v>5899</v>
      </c>
    </row>
    <row r="3064" spans="1:1">
      <c r="A3064" s="4">
        <v>5900</v>
      </c>
    </row>
    <row r="3065" spans="1:1">
      <c r="A3065" s="4">
        <v>5901</v>
      </c>
    </row>
    <row r="3066" spans="1:1">
      <c r="A3066" s="4">
        <v>5902</v>
      </c>
    </row>
    <row r="3067" spans="1:1">
      <c r="A3067" s="4">
        <v>5903</v>
      </c>
    </row>
    <row r="3068" spans="1:1">
      <c r="A3068" s="4">
        <v>5904</v>
      </c>
    </row>
    <row r="3069" spans="1:1">
      <c r="A3069" s="4">
        <v>5905</v>
      </c>
    </row>
    <row r="3070" spans="1:1">
      <c r="A3070" s="4">
        <v>5906</v>
      </c>
    </row>
    <row r="3071" spans="1:1">
      <c r="A3071" s="4">
        <v>5907</v>
      </c>
    </row>
    <row r="3072" spans="1:1">
      <c r="A3072" s="4">
        <v>5908</v>
      </c>
    </row>
    <row r="3073" spans="1:1">
      <c r="A3073" s="4">
        <v>5909</v>
      </c>
    </row>
    <row r="3074" spans="1:1">
      <c r="A3074" s="4">
        <v>5910</v>
      </c>
    </row>
    <row r="3075" spans="1:1">
      <c r="A3075" s="4">
        <v>5911</v>
      </c>
    </row>
    <row r="3076" spans="1:1">
      <c r="A3076" s="4">
        <v>5912</v>
      </c>
    </row>
    <row r="3077" spans="1:1">
      <c r="A3077" s="4">
        <v>5913</v>
      </c>
    </row>
    <row r="3078" spans="1:1">
      <c r="A3078" s="4">
        <v>5914</v>
      </c>
    </row>
    <row r="3079" spans="1:1">
      <c r="A3079" s="4">
        <v>5915</v>
      </c>
    </row>
    <row r="3080" spans="1:1">
      <c r="A3080" s="4">
        <v>5916</v>
      </c>
    </row>
    <row r="3081" spans="1:1">
      <c r="A3081" s="4">
        <v>5917</v>
      </c>
    </row>
    <row r="3082" spans="1:1">
      <c r="A3082" s="4">
        <v>5918</v>
      </c>
    </row>
    <row r="3083" spans="1:1">
      <c r="A3083" s="4">
        <v>5919</v>
      </c>
    </row>
    <row r="3084" spans="1:1">
      <c r="A3084" s="4">
        <v>5920</v>
      </c>
    </row>
    <row r="3085" spans="1:1">
      <c r="A3085" s="4">
        <v>5921</v>
      </c>
    </row>
    <row r="3086" spans="1:1">
      <c r="A3086" s="4">
        <v>5922</v>
      </c>
    </row>
    <row r="3087" spans="1:1">
      <c r="A3087" s="4">
        <v>5923</v>
      </c>
    </row>
    <row r="3088" spans="1:1">
      <c r="A3088" s="4">
        <v>5924</v>
      </c>
    </row>
    <row r="3089" spans="1:1">
      <c r="A3089" s="4">
        <v>5925</v>
      </c>
    </row>
    <row r="3090" spans="1:1">
      <c r="A3090" s="4">
        <v>5926</v>
      </c>
    </row>
    <row r="3091" spans="1:1">
      <c r="A3091" s="4">
        <v>5927</v>
      </c>
    </row>
    <row r="3092" spans="1:1">
      <c r="A3092" s="4">
        <v>5928</v>
      </c>
    </row>
    <row r="3093" spans="1:1">
      <c r="A3093" s="4">
        <v>5929</v>
      </c>
    </row>
    <row r="3094" spans="1:1">
      <c r="A3094" s="4">
        <v>5930</v>
      </c>
    </row>
    <row r="3095" spans="1:1">
      <c r="A3095" s="4">
        <v>5931</v>
      </c>
    </row>
    <row r="3096" spans="1:1">
      <c r="A3096" s="4">
        <v>5932</v>
      </c>
    </row>
    <row r="3097" spans="1:1">
      <c r="A3097" s="4">
        <v>5933</v>
      </c>
    </row>
    <row r="3098" spans="1:1">
      <c r="A3098" s="4">
        <v>5934</v>
      </c>
    </row>
    <row r="3099" spans="1:1">
      <c r="A3099" s="4">
        <v>5935</v>
      </c>
    </row>
    <row r="3100" spans="1:1">
      <c r="A3100" s="4">
        <v>5936</v>
      </c>
    </row>
    <row r="3101" spans="1:1">
      <c r="A3101" s="4">
        <v>5937</v>
      </c>
    </row>
    <row r="3102" spans="1:1">
      <c r="A3102" s="4">
        <v>5938</v>
      </c>
    </row>
    <row r="3103" spans="1:1">
      <c r="A3103" s="4">
        <v>5939</v>
      </c>
    </row>
    <row r="3104" spans="1:1">
      <c r="A3104" s="4">
        <v>5940</v>
      </c>
    </row>
    <row r="3105" spans="1:1">
      <c r="A3105" s="4">
        <v>5941</v>
      </c>
    </row>
    <row r="3106" spans="1:1">
      <c r="A3106" s="4">
        <v>5942</v>
      </c>
    </row>
    <row r="3107" spans="1:1">
      <c r="A3107" s="4">
        <v>5943</v>
      </c>
    </row>
    <row r="3108" spans="1:1">
      <c r="A3108" s="4">
        <v>5944</v>
      </c>
    </row>
    <row r="3109" spans="1:1">
      <c r="A3109" s="4">
        <v>5945</v>
      </c>
    </row>
    <row r="3110" spans="1:1">
      <c r="A3110" s="4">
        <v>5946</v>
      </c>
    </row>
    <row r="3111" spans="1:1">
      <c r="A3111" s="4">
        <v>5947</v>
      </c>
    </row>
    <row r="3112" spans="1:1">
      <c r="A3112" s="4">
        <v>5948</v>
      </c>
    </row>
    <row r="3113" spans="1:1">
      <c r="A3113" s="4">
        <v>5949</v>
      </c>
    </row>
    <row r="3114" spans="1:1">
      <c r="A3114" s="4">
        <v>5950</v>
      </c>
    </row>
    <row r="3115" spans="1:1">
      <c r="A3115" s="4">
        <v>5951</v>
      </c>
    </row>
    <row r="3116" spans="1:1">
      <c r="A3116" s="4">
        <v>5952</v>
      </c>
    </row>
    <row r="3117" spans="1:1">
      <c r="A3117" s="4">
        <v>5953</v>
      </c>
    </row>
    <row r="3118" spans="1:1">
      <c r="A3118" s="4">
        <v>5954</v>
      </c>
    </row>
    <row r="3119" spans="1:1">
      <c r="A3119" s="4">
        <v>5955</v>
      </c>
    </row>
    <row r="3120" spans="1:1">
      <c r="A3120" s="4">
        <v>5956</v>
      </c>
    </row>
    <row r="3121" spans="1:1">
      <c r="A3121" s="4">
        <v>5957</v>
      </c>
    </row>
    <row r="3122" spans="1:1">
      <c r="A3122" s="4">
        <v>5958</v>
      </c>
    </row>
    <row r="3123" spans="1:1">
      <c r="A3123" s="4">
        <v>5959</v>
      </c>
    </row>
    <row r="3124" spans="1:1">
      <c r="A3124" s="4">
        <v>5960</v>
      </c>
    </row>
    <row r="3125" spans="1:1">
      <c r="A3125" s="4">
        <v>5961</v>
      </c>
    </row>
    <row r="3126" spans="1:1">
      <c r="A3126" s="4">
        <v>5962</v>
      </c>
    </row>
    <row r="3127" spans="1:1">
      <c r="A3127" s="4">
        <v>5963</v>
      </c>
    </row>
    <row r="3128" spans="1:1">
      <c r="A3128" s="4">
        <v>5964</v>
      </c>
    </row>
    <row r="3129" spans="1:1">
      <c r="A3129" s="4">
        <v>5965</v>
      </c>
    </row>
    <row r="3130" spans="1:1">
      <c r="A3130" s="4">
        <v>5966</v>
      </c>
    </row>
    <row r="3131" spans="1:1">
      <c r="A3131" s="4">
        <v>5967</v>
      </c>
    </row>
    <row r="3132" spans="1:1">
      <c r="A3132" s="4">
        <v>5968</v>
      </c>
    </row>
    <row r="3133" spans="1:1">
      <c r="A3133" s="4">
        <v>5969</v>
      </c>
    </row>
    <row r="3134" spans="1:1">
      <c r="A3134" s="4">
        <v>5970</v>
      </c>
    </row>
    <row r="3135" spans="1:1">
      <c r="A3135" s="4">
        <v>5971</v>
      </c>
    </row>
    <row r="3136" spans="1:1">
      <c r="A3136" s="4">
        <v>5972</v>
      </c>
    </row>
    <row r="3137" spans="1:1">
      <c r="A3137" s="4">
        <v>5973</v>
      </c>
    </row>
    <row r="3138" spans="1:1">
      <c r="A3138" s="4">
        <v>5974</v>
      </c>
    </row>
    <row r="3139" spans="1:1">
      <c r="A3139" s="4">
        <v>5975</v>
      </c>
    </row>
    <row r="3140" spans="1:1">
      <c r="A3140" s="4">
        <v>5976</v>
      </c>
    </row>
    <row r="3141" spans="1:1">
      <c r="A3141" s="4">
        <v>5977</v>
      </c>
    </row>
    <row r="3142" spans="1:1">
      <c r="A3142" s="4">
        <v>5978</v>
      </c>
    </row>
    <row r="3143" spans="1:1">
      <c r="A3143" s="4">
        <v>5979</v>
      </c>
    </row>
    <row r="3144" spans="1:1">
      <c r="A3144" s="4">
        <v>5980</v>
      </c>
    </row>
    <row r="3145" spans="1:1">
      <c r="A3145" s="4">
        <v>5981</v>
      </c>
    </row>
    <row r="3146" spans="1:1">
      <c r="A3146" s="4">
        <v>5982</v>
      </c>
    </row>
    <row r="3147" spans="1:1">
      <c r="A3147" s="4">
        <v>5983</v>
      </c>
    </row>
    <row r="3148" spans="1:1">
      <c r="A3148" s="4">
        <v>5984</v>
      </c>
    </row>
    <row r="3149" spans="1:1">
      <c r="A3149" s="4">
        <v>5985</v>
      </c>
    </row>
    <row r="3150" spans="1:1">
      <c r="A3150" s="4">
        <v>5986</v>
      </c>
    </row>
    <row r="3151" spans="1:1">
      <c r="A3151" s="4">
        <v>5987</v>
      </c>
    </row>
    <row r="3152" spans="1:1">
      <c r="A3152" s="4">
        <v>5988</v>
      </c>
    </row>
    <row r="3153" spans="1:1">
      <c r="A3153" s="4">
        <v>5989</v>
      </c>
    </row>
    <row r="3154" spans="1:1">
      <c r="A3154" s="4">
        <v>5990</v>
      </c>
    </row>
    <row r="3155" spans="1:1">
      <c r="A3155" s="4">
        <v>5991</v>
      </c>
    </row>
    <row r="3156" spans="1:1">
      <c r="A3156" s="4">
        <v>5992</v>
      </c>
    </row>
    <row r="3157" spans="1:1">
      <c r="A3157" s="4">
        <v>5993</v>
      </c>
    </row>
    <row r="3158" spans="1:1">
      <c r="A3158" s="4">
        <v>5994</v>
      </c>
    </row>
    <row r="3159" spans="1:1">
      <c r="A3159" s="4">
        <v>5995</v>
      </c>
    </row>
    <row r="3160" spans="1:1">
      <c r="A3160" s="4">
        <v>5996</v>
      </c>
    </row>
    <row r="3161" spans="1:1">
      <c r="A3161" s="4">
        <v>5997</v>
      </c>
    </row>
    <row r="3162" spans="1:1">
      <c r="A3162" s="4">
        <v>5998</v>
      </c>
    </row>
    <row r="3163" spans="1:1">
      <c r="A3163" s="4">
        <v>5999</v>
      </c>
    </row>
    <row r="3164" spans="1:1">
      <c r="A3164" s="4">
        <v>6000</v>
      </c>
    </row>
    <row r="3165" spans="1:1">
      <c r="A3165" s="4">
        <v>6001</v>
      </c>
    </row>
    <row r="3166" spans="1:1">
      <c r="A3166" s="4">
        <v>6002</v>
      </c>
    </row>
    <row r="3167" spans="1:1">
      <c r="A3167" s="4">
        <v>6003</v>
      </c>
    </row>
    <row r="3168" spans="1:1">
      <c r="A3168" s="4">
        <v>6004</v>
      </c>
    </row>
    <row r="3169" spans="1:1">
      <c r="A3169" s="4">
        <v>6005</v>
      </c>
    </row>
    <row r="3170" spans="1:1">
      <c r="A3170" s="4">
        <v>6006</v>
      </c>
    </row>
    <row r="3171" spans="1:1">
      <c r="A3171" s="4">
        <v>6007</v>
      </c>
    </row>
    <row r="3172" spans="1:1">
      <c r="A3172" s="4">
        <v>6008</v>
      </c>
    </row>
    <row r="3173" spans="1:1">
      <c r="A3173" s="4">
        <v>6009</v>
      </c>
    </row>
    <row r="3174" spans="1:1">
      <c r="A3174" s="4">
        <v>6010</v>
      </c>
    </row>
    <row r="3175" spans="1:1">
      <c r="A3175" s="4">
        <v>6011</v>
      </c>
    </row>
    <row r="3176" spans="1:1">
      <c r="A3176" s="4">
        <v>6012</v>
      </c>
    </row>
    <row r="3177" spans="1:1">
      <c r="A3177" s="4">
        <v>6013</v>
      </c>
    </row>
    <row r="3178" spans="1:1">
      <c r="A3178" s="4">
        <v>6014</v>
      </c>
    </row>
    <row r="3179" spans="1:1">
      <c r="A3179" s="4">
        <v>6015</v>
      </c>
    </row>
    <row r="3180" spans="1:1">
      <c r="A3180" s="4">
        <v>6016</v>
      </c>
    </row>
    <row r="3181" spans="1:1">
      <c r="A3181" s="4">
        <v>6017</v>
      </c>
    </row>
    <row r="3182" spans="1:1">
      <c r="A3182" s="4">
        <v>6018</v>
      </c>
    </row>
    <row r="3183" spans="1:1">
      <c r="A3183" s="4">
        <v>6019</v>
      </c>
    </row>
    <row r="3184" spans="1:1">
      <c r="A3184" s="4">
        <v>6020</v>
      </c>
    </row>
    <row r="3185" spans="1:1">
      <c r="A3185" s="4">
        <v>6021</v>
      </c>
    </row>
    <row r="3186" spans="1:1">
      <c r="A3186" s="4">
        <v>6022</v>
      </c>
    </row>
    <row r="3187" spans="1:1">
      <c r="A3187" s="4">
        <v>6023</v>
      </c>
    </row>
    <row r="3188" spans="1:1">
      <c r="A3188" s="4">
        <v>6024</v>
      </c>
    </row>
    <row r="3189" spans="1:1">
      <c r="A3189" s="4">
        <v>6025</v>
      </c>
    </row>
    <row r="3190" spans="1:1">
      <c r="A3190" s="4">
        <v>6026</v>
      </c>
    </row>
    <row r="3191" spans="1:1">
      <c r="A3191" s="4">
        <v>6027</v>
      </c>
    </row>
    <row r="3192" spans="1:1">
      <c r="A3192" s="4">
        <v>6028</v>
      </c>
    </row>
    <row r="3193" spans="1:1">
      <c r="A3193" s="4">
        <v>6029</v>
      </c>
    </row>
    <row r="3194" spans="1:1">
      <c r="A3194" s="4">
        <v>6030</v>
      </c>
    </row>
    <row r="3195" spans="1:1">
      <c r="A3195" s="4">
        <v>6031</v>
      </c>
    </row>
    <row r="3196" spans="1:1">
      <c r="A3196" s="4">
        <v>6032</v>
      </c>
    </row>
    <row r="3197" spans="1:1">
      <c r="A3197" s="4">
        <v>6033</v>
      </c>
    </row>
    <row r="3198" spans="1:1">
      <c r="A3198" s="4">
        <v>6034</v>
      </c>
    </row>
    <row r="3199" spans="1:1">
      <c r="A3199" s="4">
        <v>6035</v>
      </c>
    </row>
    <row r="3200" spans="1:1">
      <c r="A3200" s="4">
        <v>6036</v>
      </c>
    </row>
    <row r="3201" spans="1:1">
      <c r="A3201" s="4">
        <v>6037</v>
      </c>
    </row>
    <row r="3202" spans="1:1">
      <c r="A3202" s="4">
        <v>6038</v>
      </c>
    </row>
    <row r="3203" spans="1:1">
      <c r="A3203" s="4">
        <v>6039</v>
      </c>
    </row>
    <row r="3204" spans="1:1">
      <c r="A3204" s="4">
        <v>6040</v>
      </c>
    </row>
    <row r="3205" spans="1:1">
      <c r="A3205" s="4">
        <v>6041</v>
      </c>
    </row>
    <row r="3206" spans="1:1">
      <c r="A3206" s="4">
        <v>6042</v>
      </c>
    </row>
    <row r="3207" spans="1:1">
      <c r="A3207" s="4">
        <v>6043</v>
      </c>
    </row>
    <row r="3208" spans="1:1">
      <c r="A3208" s="4">
        <v>6044</v>
      </c>
    </row>
    <row r="3209" spans="1:1">
      <c r="A3209" s="4">
        <v>6045</v>
      </c>
    </row>
    <row r="3210" spans="1:1">
      <c r="A3210" s="4">
        <v>6046</v>
      </c>
    </row>
    <row r="3211" spans="1:1">
      <c r="A3211" s="4">
        <v>6047</v>
      </c>
    </row>
    <row r="3212" spans="1:1">
      <c r="A3212" s="4">
        <v>6048</v>
      </c>
    </row>
    <row r="3213" spans="1:1">
      <c r="A3213" s="4">
        <v>6049</v>
      </c>
    </row>
    <row r="3214" spans="1:1">
      <c r="A3214" s="4">
        <v>6050</v>
      </c>
    </row>
    <row r="3215" spans="1:1">
      <c r="A3215" s="4">
        <v>6051</v>
      </c>
    </row>
    <row r="3216" spans="1:1">
      <c r="A3216" s="4">
        <v>6052</v>
      </c>
    </row>
    <row r="3217" spans="1:1">
      <c r="A3217" s="4">
        <v>6053</v>
      </c>
    </row>
    <row r="3218" spans="1:1">
      <c r="A3218" s="4">
        <v>6054</v>
      </c>
    </row>
    <row r="3219" spans="1:1">
      <c r="A3219" s="4">
        <v>6055</v>
      </c>
    </row>
    <row r="3220" spans="1:1">
      <c r="A3220" s="4">
        <v>6056</v>
      </c>
    </row>
    <row r="3221" spans="1:1">
      <c r="A3221" s="4">
        <v>6057</v>
      </c>
    </row>
    <row r="3222" spans="1:1">
      <c r="A3222" s="4">
        <v>6058</v>
      </c>
    </row>
    <row r="3223" spans="1:1">
      <c r="A3223" s="4">
        <v>6059</v>
      </c>
    </row>
    <row r="3224" spans="1:1">
      <c r="A3224" s="4">
        <v>6060</v>
      </c>
    </row>
    <row r="3225" spans="1:1">
      <c r="A3225" s="4">
        <v>6061</v>
      </c>
    </row>
    <row r="3226" spans="1:1">
      <c r="A3226" s="4">
        <v>6062</v>
      </c>
    </row>
    <row r="3227" spans="1:1">
      <c r="A3227" s="4">
        <v>6063</v>
      </c>
    </row>
    <row r="3228" spans="1:1">
      <c r="A3228" s="4">
        <v>6064</v>
      </c>
    </row>
    <row r="3229" spans="1:1">
      <c r="A3229" s="4">
        <v>6065</v>
      </c>
    </row>
    <row r="3230" spans="1:1">
      <c r="A3230" s="4">
        <v>6066</v>
      </c>
    </row>
    <row r="3231" spans="1:1">
      <c r="A3231" s="4">
        <v>6067</v>
      </c>
    </row>
    <row r="3232" spans="1:1">
      <c r="A3232" s="4">
        <v>6068</v>
      </c>
    </row>
    <row r="3233" spans="1:1">
      <c r="A3233" s="4">
        <v>6069</v>
      </c>
    </row>
    <row r="3234" spans="1:1">
      <c r="A3234" s="4">
        <v>6070</v>
      </c>
    </row>
    <row r="3235" spans="1:1">
      <c r="A3235" s="4">
        <v>6071</v>
      </c>
    </row>
    <row r="3236" spans="1:1">
      <c r="A3236" s="4">
        <v>6072</v>
      </c>
    </row>
    <row r="3237" spans="1:1">
      <c r="A3237" s="4">
        <v>6073</v>
      </c>
    </row>
    <row r="3238" spans="1:1">
      <c r="A3238" s="4">
        <v>6074</v>
      </c>
    </row>
    <row r="3239" spans="1:1">
      <c r="A3239" s="4">
        <v>6075</v>
      </c>
    </row>
    <row r="3240" spans="1:1">
      <c r="A3240" s="4">
        <v>6076</v>
      </c>
    </row>
    <row r="3241" spans="1:1">
      <c r="A3241" s="4">
        <v>6077</v>
      </c>
    </row>
    <row r="3242" spans="1:1">
      <c r="A3242" s="4">
        <v>6078</v>
      </c>
    </row>
    <row r="3243" spans="1:1">
      <c r="A3243" s="4">
        <v>6079</v>
      </c>
    </row>
    <row r="3244" spans="1:1">
      <c r="A3244" s="4">
        <v>6080</v>
      </c>
    </row>
    <row r="3245" spans="1:1">
      <c r="A3245" s="4">
        <v>6081</v>
      </c>
    </row>
    <row r="3246" spans="1:1">
      <c r="A3246" s="4">
        <v>6082</v>
      </c>
    </row>
    <row r="3247" spans="1:1">
      <c r="A3247" s="4">
        <v>6083</v>
      </c>
    </row>
    <row r="3248" spans="1:1">
      <c r="A3248" s="4">
        <v>6084</v>
      </c>
    </row>
    <row r="3249" spans="1:1">
      <c r="A3249" s="4">
        <v>6085</v>
      </c>
    </row>
    <row r="3250" spans="1:1">
      <c r="A3250" s="4">
        <v>6086</v>
      </c>
    </row>
    <row r="3251" spans="1:1">
      <c r="A3251" s="4">
        <v>6087</v>
      </c>
    </row>
    <row r="3252" spans="1:1">
      <c r="A3252" s="4">
        <v>6088</v>
      </c>
    </row>
    <row r="3253" spans="1:1">
      <c r="A3253" s="4">
        <v>6089</v>
      </c>
    </row>
    <row r="3254" spans="1:1">
      <c r="A3254" s="4">
        <v>6090</v>
      </c>
    </row>
    <row r="3255" spans="1:1">
      <c r="A3255" s="4">
        <v>6091</v>
      </c>
    </row>
    <row r="3256" spans="1:1">
      <c r="A3256" s="4">
        <v>6092</v>
      </c>
    </row>
    <row r="3257" spans="1:1">
      <c r="A3257" s="4">
        <v>6093</v>
      </c>
    </row>
    <row r="3258" spans="1:1">
      <c r="A3258" s="4">
        <v>6094</v>
      </c>
    </row>
    <row r="3259" spans="1:1">
      <c r="A3259" s="4">
        <v>6095</v>
      </c>
    </row>
    <row r="3260" spans="1:1">
      <c r="A3260" s="4">
        <v>6096</v>
      </c>
    </row>
    <row r="3261" spans="1:1">
      <c r="A3261" s="4">
        <v>6097</v>
      </c>
    </row>
    <row r="3262" spans="1:1">
      <c r="A3262" s="4">
        <v>6098</v>
      </c>
    </row>
    <row r="3263" spans="1:1">
      <c r="A3263" s="4">
        <v>6099</v>
      </c>
    </row>
    <row r="3264" spans="1:1">
      <c r="A3264" s="4">
        <v>6100</v>
      </c>
    </row>
    <row r="3265" spans="1:1">
      <c r="A3265" s="4">
        <v>6101</v>
      </c>
    </row>
    <row r="3266" spans="1:1">
      <c r="A3266" s="4">
        <v>6102</v>
      </c>
    </row>
    <row r="3267" spans="1:1">
      <c r="A3267" s="4">
        <v>6103</v>
      </c>
    </row>
    <row r="3268" spans="1:1">
      <c r="A3268" s="4">
        <v>6104</v>
      </c>
    </row>
    <row r="3269" spans="1:1">
      <c r="A3269" s="4">
        <v>6105</v>
      </c>
    </row>
    <row r="3270" spans="1:1">
      <c r="A3270" s="4">
        <v>6106</v>
      </c>
    </row>
    <row r="3271" spans="1:1">
      <c r="A3271" s="4">
        <v>6107</v>
      </c>
    </row>
    <row r="3272" spans="1:1">
      <c r="A3272" s="4">
        <v>6108</v>
      </c>
    </row>
    <row r="3273" spans="1:1">
      <c r="A3273" s="4">
        <v>6109</v>
      </c>
    </row>
    <row r="3274" spans="1:1">
      <c r="A3274" s="4">
        <v>6110</v>
      </c>
    </row>
    <row r="3275" spans="1:1">
      <c r="A3275" s="4">
        <v>6111</v>
      </c>
    </row>
    <row r="3276" spans="1:1">
      <c r="A3276" s="4">
        <v>6112</v>
      </c>
    </row>
    <row r="3277" spans="1:1">
      <c r="A3277" s="4">
        <v>6113</v>
      </c>
    </row>
    <row r="3278" spans="1:1">
      <c r="A3278" s="4">
        <v>6114</v>
      </c>
    </row>
    <row r="3279" spans="1:1">
      <c r="A3279" s="4">
        <v>6115</v>
      </c>
    </row>
    <row r="3280" spans="1:1">
      <c r="A3280" s="4">
        <v>6116</v>
      </c>
    </row>
    <row r="3281" spans="1:1">
      <c r="A3281" s="4">
        <v>6117</v>
      </c>
    </row>
    <row r="3282" spans="1:1">
      <c r="A3282" s="4">
        <v>6118</v>
      </c>
    </row>
    <row r="3283" spans="1:1">
      <c r="A3283" s="4">
        <v>6119</v>
      </c>
    </row>
    <row r="3284" spans="1:1">
      <c r="A3284" s="4">
        <v>6120</v>
      </c>
    </row>
    <row r="3285" spans="1:1">
      <c r="A3285" s="4">
        <v>6121</v>
      </c>
    </row>
    <row r="3286" spans="1:1">
      <c r="A3286" s="4">
        <v>6122</v>
      </c>
    </row>
    <row r="3287" spans="1:1">
      <c r="A3287" s="4">
        <v>6123</v>
      </c>
    </row>
    <row r="3288" spans="1:1">
      <c r="A3288" s="4">
        <v>6124</v>
      </c>
    </row>
    <row r="3289" spans="1:1">
      <c r="A3289" s="4">
        <v>6125</v>
      </c>
    </row>
    <row r="3290" spans="1:1">
      <c r="A3290" s="4">
        <v>6126</v>
      </c>
    </row>
    <row r="3291" spans="1:1">
      <c r="A3291" s="4">
        <v>6127</v>
      </c>
    </row>
    <row r="3292" spans="1:1">
      <c r="A3292" s="4">
        <v>6128</v>
      </c>
    </row>
    <row r="3293" spans="1:1">
      <c r="A3293" s="4">
        <v>6129</v>
      </c>
    </row>
    <row r="3294" spans="1:1">
      <c r="A3294" s="4">
        <v>6130</v>
      </c>
    </row>
    <row r="3295" spans="1:1">
      <c r="A3295" s="4">
        <v>6131</v>
      </c>
    </row>
    <row r="3296" spans="1:1">
      <c r="A3296" s="4">
        <v>6132</v>
      </c>
    </row>
    <row r="3297" spans="1:1">
      <c r="A3297" s="4">
        <v>6133</v>
      </c>
    </row>
    <row r="3298" spans="1:1">
      <c r="A3298" s="4">
        <v>6134</v>
      </c>
    </row>
    <row r="3299" spans="1:1">
      <c r="A3299" s="4">
        <v>6135</v>
      </c>
    </row>
    <row r="3300" spans="1:1">
      <c r="A3300" s="4">
        <v>6136</v>
      </c>
    </row>
    <row r="3301" spans="1:1">
      <c r="A3301" s="4">
        <v>6137</v>
      </c>
    </row>
    <row r="3302" spans="1:1">
      <c r="A3302" s="4">
        <v>6138</v>
      </c>
    </row>
    <row r="3303" spans="1:1">
      <c r="A3303" s="4">
        <v>6139</v>
      </c>
    </row>
    <row r="3304" spans="1:1">
      <c r="A3304" s="4">
        <v>6140</v>
      </c>
    </row>
    <row r="3305" spans="1:1">
      <c r="A3305" s="4">
        <v>6141</v>
      </c>
    </row>
    <row r="3306" spans="1:1">
      <c r="A3306" s="4">
        <v>6142</v>
      </c>
    </row>
    <row r="3307" spans="1:1">
      <c r="A3307" s="4">
        <v>6143</v>
      </c>
    </row>
    <row r="3308" spans="1:1">
      <c r="A3308" s="4">
        <v>6144</v>
      </c>
    </row>
    <row r="3309" spans="1:1">
      <c r="A3309" s="4">
        <v>6145</v>
      </c>
    </row>
    <row r="3310" spans="1:1">
      <c r="A3310" s="4">
        <v>6146</v>
      </c>
    </row>
    <row r="3311" spans="1:1">
      <c r="A3311" s="4">
        <v>6147</v>
      </c>
    </row>
    <row r="3312" spans="1:1">
      <c r="A3312" s="4">
        <v>6148</v>
      </c>
    </row>
    <row r="3313" spans="1:1">
      <c r="A3313" s="4">
        <v>6149</v>
      </c>
    </row>
    <row r="3314" spans="1:1">
      <c r="A3314" s="4">
        <v>6150</v>
      </c>
    </row>
    <row r="3315" spans="1:1">
      <c r="A3315" s="4">
        <v>6151</v>
      </c>
    </row>
    <row r="3316" spans="1:1">
      <c r="A3316" s="4">
        <v>6152</v>
      </c>
    </row>
    <row r="3317" spans="1:1">
      <c r="A3317" s="4">
        <v>6153</v>
      </c>
    </row>
    <row r="3318" spans="1:1">
      <c r="A3318" s="4">
        <v>6154</v>
      </c>
    </row>
    <row r="3319" spans="1:1">
      <c r="A3319" s="4">
        <v>6155</v>
      </c>
    </row>
    <row r="3320" spans="1:1">
      <c r="A3320" s="4">
        <v>6156</v>
      </c>
    </row>
    <row r="3321" spans="1:1">
      <c r="A3321" s="4">
        <v>6157</v>
      </c>
    </row>
    <row r="3322" spans="1:1">
      <c r="A3322" s="4">
        <v>6158</v>
      </c>
    </row>
    <row r="3323" spans="1:1">
      <c r="A3323" s="4">
        <v>6159</v>
      </c>
    </row>
    <row r="3324" spans="1:1">
      <c r="A3324" s="4">
        <v>6160</v>
      </c>
    </row>
    <row r="3325" spans="1:1">
      <c r="A3325" s="4">
        <v>6161</v>
      </c>
    </row>
    <row r="3326" spans="1:1">
      <c r="A3326" s="4">
        <v>6162</v>
      </c>
    </row>
    <row r="3327" spans="1:1">
      <c r="A3327" s="4">
        <v>6163</v>
      </c>
    </row>
    <row r="3328" spans="1:1">
      <c r="A3328" s="4">
        <v>6164</v>
      </c>
    </row>
    <row r="3329" spans="1:1">
      <c r="A3329" s="4">
        <v>6165</v>
      </c>
    </row>
    <row r="3330" spans="1:1">
      <c r="A3330" s="4">
        <v>6166</v>
      </c>
    </row>
    <row r="3331" spans="1:1">
      <c r="A3331" s="4">
        <v>6167</v>
      </c>
    </row>
    <row r="3332" spans="1:1">
      <c r="A3332" s="4">
        <v>6168</v>
      </c>
    </row>
    <row r="3333" spans="1:1">
      <c r="A3333" s="4">
        <v>6169</v>
      </c>
    </row>
    <row r="3334" spans="1:1">
      <c r="A3334" s="4">
        <v>6170</v>
      </c>
    </row>
    <row r="3335" spans="1:1">
      <c r="A3335" s="4">
        <v>6171</v>
      </c>
    </row>
    <row r="3336" spans="1:1">
      <c r="A3336" s="4">
        <v>6172</v>
      </c>
    </row>
    <row r="3337" spans="1:1">
      <c r="A3337" s="4">
        <v>6173</v>
      </c>
    </row>
    <row r="3338" spans="1:1">
      <c r="A3338" s="4">
        <v>6174</v>
      </c>
    </row>
    <row r="3339" spans="1:1">
      <c r="A3339" s="4">
        <v>6175</v>
      </c>
    </row>
    <row r="3340" spans="1:1">
      <c r="A3340" s="4">
        <v>6176</v>
      </c>
    </row>
    <row r="3341" spans="1:1">
      <c r="A3341" s="4">
        <v>6177</v>
      </c>
    </row>
    <row r="3342" spans="1:1">
      <c r="A3342" s="4">
        <v>6178</v>
      </c>
    </row>
    <row r="3343" spans="1:1">
      <c r="A3343" s="4">
        <v>6179</v>
      </c>
    </row>
    <row r="3344" spans="1:1">
      <c r="A3344" s="4">
        <v>6180</v>
      </c>
    </row>
    <row r="3345" spans="1:1">
      <c r="A3345" s="4">
        <v>6181</v>
      </c>
    </row>
    <row r="3346" spans="1:1">
      <c r="A3346" s="4">
        <v>6182</v>
      </c>
    </row>
    <row r="3347" spans="1:1">
      <c r="A3347" s="4">
        <v>6183</v>
      </c>
    </row>
    <row r="3348" spans="1:1">
      <c r="A3348" s="4">
        <v>6184</v>
      </c>
    </row>
    <row r="3349" spans="1:1">
      <c r="A3349" s="4">
        <v>6185</v>
      </c>
    </row>
    <row r="3350" spans="1:1">
      <c r="A3350" s="4">
        <v>6186</v>
      </c>
    </row>
    <row r="3351" spans="1:1">
      <c r="A3351" s="4">
        <v>6187</v>
      </c>
    </row>
    <row r="3352" spans="1:1">
      <c r="A3352" s="4">
        <v>6188</v>
      </c>
    </row>
    <row r="3353" spans="1:1">
      <c r="A3353" s="4">
        <v>6189</v>
      </c>
    </row>
    <row r="3354" spans="1:1">
      <c r="A3354" s="4">
        <v>6190</v>
      </c>
    </row>
    <row r="3355" spans="1:1">
      <c r="A3355" s="4">
        <v>6191</v>
      </c>
    </row>
    <row r="3356" spans="1:1">
      <c r="A3356" s="4">
        <v>6192</v>
      </c>
    </row>
    <row r="3357" spans="1:1">
      <c r="A3357" s="4">
        <v>6193</v>
      </c>
    </row>
    <row r="3358" spans="1:1">
      <c r="A3358" s="4">
        <v>6194</v>
      </c>
    </row>
    <row r="3359" spans="1:1">
      <c r="A3359" s="4">
        <v>6195</v>
      </c>
    </row>
    <row r="3360" spans="1:1">
      <c r="A3360" s="4">
        <v>6196</v>
      </c>
    </row>
    <row r="3361" spans="1:1">
      <c r="A3361" s="4">
        <v>6197</v>
      </c>
    </row>
    <row r="3362" spans="1:1">
      <c r="A3362" s="4">
        <v>6198</v>
      </c>
    </row>
    <row r="3363" spans="1:1">
      <c r="A3363" s="4">
        <v>6199</v>
      </c>
    </row>
    <row r="3364" spans="1:1">
      <c r="A3364" s="4">
        <v>6200</v>
      </c>
    </row>
    <row r="3365" spans="1:1">
      <c r="A3365" s="4">
        <v>6201</v>
      </c>
    </row>
    <row r="3366" spans="1:1">
      <c r="A3366" s="4">
        <v>6202</v>
      </c>
    </row>
    <row r="3367" spans="1:1">
      <c r="A3367" s="4">
        <v>6203</v>
      </c>
    </row>
    <row r="3368" spans="1:1">
      <c r="A3368" s="4">
        <v>6204</v>
      </c>
    </row>
    <row r="3369" spans="1:1">
      <c r="A3369" s="4">
        <v>6205</v>
      </c>
    </row>
    <row r="3370" spans="1:1">
      <c r="A3370" s="4">
        <v>6206</v>
      </c>
    </row>
    <row r="3371" spans="1:1">
      <c r="A3371" s="4">
        <v>6207</v>
      </c>
    </row>
    <row r="3372" spans="1:1">
      <c r="A3372" s="4">
        <v>6208</v>
      </c>
    </row>
    <row r="3373" spans="1:1">
      <c r="A3373" s="4">
        <v>6209</v>
      </c>
    </row>
    <row r="3374" spans="1:1">
      <c r="A3374" s="4">
        <v>6210</v>
      </c>
    </row>
    <row r="3375" spans="1:1">
      <c r="A3375" s="4">
        <v>6211</v>
      </c>
    </row>
    <row r="3376" spans="1:1">
      <c r="A3376" s="4">
        <v>6212</v>
      </c>
    </row>
    <row r="3377" spans="1:1">
      <c r="A3377" s="4">
        <v>6213</v>
      </c>
    </row>
    <row r="3378" spans="1:1">
      <c r="A3378" s="4">
        <v>6214</v>
      </c>
    </row>
    <row r="3379" spans="1:1">
      <c r="A3379" s="4">
        <v>6215</v>
      </c>
    </row>
    <row r="3380" spans="1:1">
      <c r="A3380" s="4">
        <v>6216</v>
      </c>
    </row>
    <row r="3381" spans="1:1">
      <c r="A3381" s="4">
        <v>6217</v>
      </c>
    </row>
    <row r="3382" spans="1:1">
      <c r="A3382" s="4">
        <v>6218</v>
      </c>
    </row>
    <row r="3383" spans="1:1">
      <c r="A3383" s="4">
        <v>6219</v>
      </c>
    </row>
    <row r="3384" spans="1:1">
      <c r="A3384" s="4">
        <v>6220</v>
      </c>
    </row>
    <row r="3385" spans="1:1">
      <c r="A3385" s="4">
        <v>6221</v>
      </c>
    </row>
    <row r="3386" spans="1:1">
      <c r="A3386" s="4">
        <v>6222</v>
      </c>
    </row>
    <row r="3387" spans="1:1">
      <c r="A3387" s="4">
        <v>6223</v>
      </c>
    </row>
    <row r="3388" spans="1:1">
      <c r="A3388" s="4">
        <v>6224</v>
      </c>
    </row>
    <row r="3389" spans="1:1">
      <c r="A3389" s="4">
        <v>6225</v>
      </c>
    </row>
    <row r="3390" spans="1:1">
      <c r="A3390" s="4">
        <v>6226</v>
      </c>
    </row>
    <row r="3391" spans="1:1">
      <c r="A3391" s="4">
        <v>6227</v>
      </c>
    </row>
    <row r="3392" spans="1:1">
      <c r="A3392" s="4">
        <v>6228</v>
      </c>
    </row>
    <row r="3393" spans="1:1">
      <c r="A3393" s="4">
        <v>6229</v>
      </c>
    </row>
    <row r="3394" spans="1:1">
      <c r="A3394" s="4">
        <v>6230</v>
      </c>
    </row>
    <row r="3395" spans="1:1">
      <c r="A3395" s="4">
        <v>6231</v>
      </c>
    </row>
    <row r="3396" spans="1:1">
      <c r="A3396" s="4">
        <v>6232</v>
      </c>
    </row>
    <row r="3397" spans="1:1">
      <c r="A3397" s="4">
        <v>6233</v>
      </c>
    </row>
    <row r="3398" spans="1:1">
      <c r="A3398" s="4">
        <v>6234</v>
      </c>
    </row>
    <row r="3399" spans="1:1">
      <c r="A3399" s="4">
        <v>6235</v>
      </c>
    </row>
    <row r="3400" spans="1:1">
      <c r="A3400" s="4">
        <v>6236</v>
      </c>
    </row>
    <row r="3401" spans="1:1">
      <c r="A3401" s="4">
        <v>6237</v>
      </c>
    </row>
    <row r="3402" spans="1:1">
      <c r="A3402" s="4">
        <v>6238</v>
      </c>
    </row>
    <row r="3403" spans="1:1">
      <c r="A3403" s="4">
        <v>6239</v>
      </c>
    </row>
    <row r="3404" spans="1:1">
      <c r="A3404" s="4">
        <v>6240</v>
      </c>
    </row>
    <row r="3405" spans="1:1">
      <c r="A3405" s="4">
        <v>6241</v>
      </c>
    </row>
    <row r="3406" spans="1:1">
      <c r="A3406" s="4">
        <v>6242</v>
      </c>
    </row>
    <row r="3407" spans="1:1">
      <c r="A3407" s="4">
        <v>6243</v>
      </c>
    </row>
    <row r="3408" spans="1:1">
      <c r="A3408" s="4">
        <v>6244</v>
      </c>
    </row>
    <row r="3409" spans="1:1">
      <c r="A3409" s="4">
        <v>6245</v>
      </c>
    </row>
    <row r="3410" spans="1:1">
      <c r="A3410" s="4">
        <v>6246</v>
      </c>
    </row>
    <row r="3411" spans="1:1">
      <c r="A3411" s="4">
        <v>6247</v>
      </c>
    </row>
    <row r="3412" spans="1:1">
      <c r="A3412" s="4">
        <v>6248</v>
      </c>
    </row>
    <row r="3413" spans="1:1">
      <c r="A3413" s="4">
        <v>6249</v>
      </c>
    </row>
    <row r="3414" spans="1:1">
      <c r="A3414" s="4">
        <v>6250</v>
      </c>
    </row>
    <row r="3415" spans="1:1">
      <c r="A3415" s="4">
        <v>6251</v>
      </c>
    </row>
    <row r="3416" spans="1:1">
      <c r="A3416" s="4">
        <v>6252</v>
      </c>
    </row>
    <row r="3417" spans="1:1">
      <c r="A3417" s="4">
        <v>6253</v>
      </c>
    </row>
    <row r="3418" spans="1:1">
      <c r="A3418" s="4">
        <v>6254</v>
      </c>
    </row>
    <row r="3419" spans="1:1">
      <c r="A3419" s="4">
        <v>6255</v>
      </c>
    </row>
    <row r="3420" spans="1:1">
      <c r="A3420" s="4">
        <v>6256</v>
      </c>
    </row>
    <row r="3421" spans="1:1">
      <c r="A3421" s="4">
        <v>6257</v>
      </c>
    </row>
    <row r="3422" spans="1:1">
      <c r="A3422" s="4">
        <v>6258</v>
      </c>
    </row>
    <row r="3423" spans="1:1">
      <c r="A3423" s="4">
        <v>6259</v>
      </c>
    </row>
    <row r="3424" spans="1:1">
      <c r="A3424" s="4">
        <v>6260</v>
      </c>
    </row>
    <row r="3425" spans="1:1">
      <c r="A3425" s="4">
        <v>6261</v>
      </c>
    </row>
    <row r="3426" spans="1:1">
      <c r="A3426" s="4">
        <v>6262</v>
      </c>
    </row>
    <row r="3427" spans="1:1">
      <c r="A3427" s="4">
        <v>6263</v>
      </c>
    </row>
    <row r="3428" spans="1:1">
      <c r="A3428" s="4">
        <v>6264</v>
      </c>
    </row>
    <row r="3429" spans="1:1">
      <c r="A3429" s="4">
        <v>6265</v>
      </c>
    </row>
    <row r="3430" spans="1:1">
      <c r="A3430" s="4">
        <v>6266</v>
      </c>
    </row>
    <row r="3431" spans="1:1">
      <c r="A3431" s="4">
        <v>6267</v>
      </c>
    </row>
    <row r="3432" spans="1:1">
      <c r="A3432" s="4">
        <v>6268</v>
      </c>
    </row>
    <row r="3433" spans="1:1">
      <c r="A3433" s="4">
        <v>6269</v>
      </c>
    </row>
    <row r="3434" spans="1:1">
      <c r="A3434" s="4">
        <v>6270</v>
      </c>
    </row>
    <row r="3435" spans="1:1">
      <c r="A3435" s="4">
        <v>6271</v>
      </c>
    </row>
    <row r="3436" spans="1:1">
      <c r="A3436" s="4">
        <v>6272</v>
      </c>
    </row>
    <row r="3437" spans="1:1">
      <c r="A3437" s="4">
        <v>6273</v>
      </c>
    </row>
    <row r="3438" spans="1:1">
      <c r="A3438" s="4">
        <v>6274</v>
      </c>
    </row>
    <row r="3439" spans="1:1">
      <c r="A3439" s="4">
        <v>6275</v>
      </c>
    </row>
    <row r="3440" spans="1:1">
      <c r="A3440" s="4">
        <v>6276</v>
      </c>
    </row>
    <row r="3441" spans="1:1">
      <c r="A3441" s="4">
        <v>6277</v>
      </c>
    </row>
    <row r="3442" spans="1:1">
      <c r="A3442" s="4">
        <v>6278</v>
      </c>
    </row>
    <row r="3443" spans="1:1">
      <c r="A3443" s="4">
        <v>6279</v>
      </c>
    </row>
    <row r="3444" spans="1:1">
      <c r="A3444" s="4">
        <v>6280</v>
      </c>
    </row>
    <row r="3445" spans="1:1">
      <c r="A3445" s="4">
        <v>6281</v>
      </c>
    </row>
    <row r="3446" spans="1:1">
      <c r="A3446" s="4">
        <v>6282</v>
      </c>
    </row>
    <row r="3447" spans="1:1">
      <c r="A3447" s="4">
        <v>6283</v>
      </c>
    </row>
    <row r="3448" spans="1:1">
      <c r="A3448" s="4">
        <v>6284</v>
      </c>
    </row>
    <row r="3449" spans="1:1">
      <c r="A3449" s="4">
        <v>6285</v>
      </c>
    </row>
    <row r="3450" spans="1:1">
      <c r="A3450" s="4">
        <v>6286</v>
      </c>
    </row>
    <row r="3451" spans="1:1">
      <c r="A3451" s="4">
        <v>6287</v>
      </c>
    </row>
    <row r="3452" spans="1:1">
      <c r="A3452" s="4">
        <v>6288</v>
      </c>
    </row>
    <row r="3453" spans="1:1">
      <c r="A3453" s="4">
        <v>6289</v>
      </c>
    </row>
    <row r="3454" spans="1:1">
      <c r="A3454" s="4">
        <v>6290</v>
      </c>
    </row>
    <row r="3455" spans="1:1">
      <c r="A3455" s="4">
        <v>6291</v>
      </c>
    </row>
    <row r="3456" spans="1:1">
      <c r="A3456" s="4">
        <v>6292</v>
      </c>
    </row>
    <row r="3457" spans="1:1">
      <c r="A3457" s="4">
        <v>6293</v>
      </c>
    </row>
    <row r="3458" spans="1:1">
      <c r="A3458" s="4">
        <v>6294</v>
      </c>
    </row>
    <row r="3459" spans="1:1">
      <c r="A3459" s="4">
        <v>6295</v>
      </c>
    </row>
    <row r="3460" spans="1:1">
      <c r="A3460" s="4">
        <v>6296</v>
      </c>
    </row>
    <row r="3461" spans="1:1">
      <c r="A3461" s="4">
        <v>6297</v>
      </c>
    </row>
    <row r="3462" spans="1:1">
      <c r="A3462" s="4">
        <v>6298</v>
      </c>
    </row>
    <row r="3463" spans="1:1">
      <c r="A3463" s="4">
        <v>6299</v>
      </c>
    </row>
    <row r="3464" spans="1:1">
      <c r="A3464" s="4">
        <v>6300</v>
      </c>
    </row>
    <row r="3465" spans="1:1">
      <c r="A3465" s="4">
        <v>6301</v>
      </c>
    </row>
    <row r="3466" spans="1:1">
      <c r="A3466" s="4">
        <v>6302</v>
      </c>
    </row>
    <row r="3467" spans="1:1">
      <c r="A3467" s="4">
        <v>6303</v>
      </c>
    </row>
    <row r="3468" spans="1:1">
      <c r="A3468" s="4">
        <v>6304</v>
      </c>
    </row>
    <row r="3469" spans="1:1">
      <c r="A3469" s="4">
        <v>6305</v>
      </c>
    </row>
    <row r="3470" spans="1:1">
      <c r="A3470" s="4">
        <v>6306</v>
      </c>
    </row>
    <row r="3471" spans="1:1">
      <c r="A3471" s="4">
        <v>6307</v>
      </c>
    </row>
    <row r="3472" spans="1:1">
      <c r="A3472" s="4">
        <v>6308</v>
      </c>
    </row>
    <row r="3473" spans="1:1">
      <c r="A3473" s="4">
        <v>6309</v>
      </c>
    </row>
    <row r="3474" spans="1:1">
      <c r="A3474" s="4">
        <v>6310</v>
      </c>
    </row>
    <row r="3475" spans="1:1">
      <c r="A3475" s="4">
        <v>6311</v>
      </c>
    </row>
    <row r="3476" spans="1:1">
      <c r="A3476" s="4">
        <v>6312</v>
      </c>
    </row>
    <row r="3477" spans="1:1">
      <c r="A3477" s="4">
        <v>6313</v>
      </c>
    </row>
    <row r="3478" spans="1:1">
      <c r="A3478" s="4">
        <v>6314</v>
      </c>
    </row>
    <row r="3479" spans="1:1">
      <c r="A3479" s="4">
        <v>6315</v>
      </c>
    </row>
    <row r="3480" spans="1:1">
      <c r="A3480" s="4">
        <v>6316</v>
      </c>
    </row>
    <row r="3481" spans="1:1">
      <c r="A3481" s="4">
        <v>6317</v>
      </c>
    </row>
    <row r="3482" spans="1:1">
      <c r="A3482" s="4">
        <v>6318</v>
      </c>
    </row>
    <row r="3483" spans="1:1">
      <c r="A3483" s="4">
        <v>6319</v>
      </c>
    </row>
    <row r="3484" spans="1:1">
      <c r="A3484" s="4">
        <v>6320</v>
      </c>
    </row>
    <row r="3485" spans="1:1">
      <c r="A3485" s="4">
        <v>6321</v>
      </c>
    </row>
    <row r="3486" spans="1:1">
      <c r="A3486" s="4">
        <v>6322</v>
      </c>
    </row>
    <row r="3487" spans="1:1">
      <c r="A3487" s="4">
        <v>6323</v>
      </c>
    </row>
    <row r="3488" spans="1:1">
      <c r="A3488" s="4">
        <v>6324</v>
      </c>
    </row>
    <row r="3489" spans="1:1">
      <c r="A3489" s="4">
        <v>6325</v>
      </c>
    </row>
    <row r="3490" spans="1:1">
      <c r="A3490" s="4">
        <v>6326</v>
      </c>
    </row>
    <row r="3491" spans="1:1">
      <c r="A3491" s="4">
        <v>6327</v>
      </c>
    </row>
    <row r="3492" spans="1:1">
      <c r="A3492" s="4">
        <v>6328</v>
      </c>
    </row>
    <row r="3493" spans="1:1">
      <c r="A3493" s="4">
        <v>6329</v>
      </c>
    </row>
    <row r="3494" spans="1:1">
      <c r="A3494" s="4">
        <v>6330</v>
      </c>
    </row>
    <row r="3495" spans="1:1">
      <c r="A3495" s="4">
        <v>6331</v>
      </c>
    </row>
    <row r="3496" spans="1:1">
      <c r="A3496" s="4">
        <v>6332</v>
      </c>
    </row>
    <row r="3497" spans="1:1">
      <c r="A3497" s="4">
        <v>6333</v>
      </c>
    </row>
    <row r="3498" spans="1:1">
      <c r="A3498" s="4">
        <v>6334</v>
      </c>
    </row>
    <row r="3499" spans="1:1">
      <c r="A3499" s="4">
        <v>6335</v>
      </c>
    </row>
    <row r="3500" spans="1:1">
      <c r="A3500" s="4">
        <v>6336</v>
      </c>
    </row>
    <row r="3501" spans="1:1">
      <c r="A3501" s="4">
        <v>6337</v>
      </c>
    </row>
    <row r="3502" spans="1:1">
      <c r="A3502" s="4">
        <v>6338</v>
      </c>
    </row>
    <row r="3503" spans="1:1">
      <c r="A3503" s="4">
        <v>6339</v>
      </c>
    </row>
    <row r="3504" spans="1:1">
      <c r="A3504" s="4">
        <v>6340</v>
      </c>
    </row>
    <row r="3505" spans="1:1">
      <c r="A3505" s="4">
        <v>6341</v>
      </c>
    </row>
    <row r="3506" spans="1:1">
      <c r="A3506" s="4">
        <v>6342</v>
      </c>
    </row>
    <row r="3507" spans="1:1">
      <c r="A3507" s="4">
        <v>6343</v>
      </c>
    </row>
    <row r="3508" spans="1:1">
      <c r="A3508" s="4">
        <v>6344</v>
      </c>
    </row>
    <row r="3509" spans="1:1">
      <c r="A3509" s="4">
        <v>6345</v>
      </c>
    </row>
    <row r="3510" spans="1:1">
      <c r="A3510" s="4">
        <v>6346</v>
      </c>
    </row>
    <row r="3511" spans="1:1">
      <c r="A3511" s="4">
        <v>6347</v>
      </c>
    </row>
    <row r="3512" spans="1:1">
      <c r="A3512" s="4">
        <v>6348</v>
      </c>
    </row>
    <row r="3513" spans="1:1">
      <c r="A3513" s="4">
        <v>6349</v>
      </c>
    </row>
    <row r="3514" spans="1:1">
      <c r="A3514" s="4">
        <v>6350</v>
      </c>
    </row>
    <row r="3515" spans="1:1">
      <c r="A3515" s="4">
        <v>6351</v>
      </c>
    </row>
    <row r="3516" spans="1:1">
      <c r="A3516" s="4">
        <v>6352</v>
      </c>
    </row>
    <row r="3517" spans="1:1">
      <c r="A3517" s="4">
        <v>6353</v>
      </c>
    </row>
    <row r="3518" spans="1:1">
      <c r="A3518" s="4">
        <v>6354</v>
      </c>
    </row>
    <row r="3519" spans="1:1">
      <c r="A3519" s="4">
        <v>6355</v>
      </c>
    </row>
    <row r="3520" spans="1:1">
      <c r="A3520" s="4">
        <v>6356</v>
      </c>
    </row>
    <row r="3521" spans="1:1">
      <c r="A3521" s="4">
        <v>6357</v>
      </c>
    </row>
    <row r="3522" spans="1:1">
      <c r="A3522" s="4">
        <v>6358</v>
      </c>
    </row>
    <row r="3523" spans="1:1">
      <c r="A3523" s="4">
        <v>6359</v>
      </c>
    </row>
    <row r="3524" spans="1:1">
      <c r="A3524" s="4">
        <v>6360</v>
      </c>
    </row>
    <row r="3525" spans="1:1">
      <c r="A3525" s="4">
        <v>6361</v>
      </c>
    </row>
    <row r="3526" spans="1:1">
      <c r="A3526" s="4">
        <v>6362</v>
      </c>
    </row>
    <row r="3527" spans="1:1">
      <c r="A3527" s="4">
        <v>6363</v>
      </c>
    </row>
    <row r="3528" spans="1:1">
      <c r="A3528" s="4">
        <v>6364</v>
      </c>
    </row>
    <row r="3529" spans="1:1">
      <c r="A3529" s="4">
        <v>6365</v>
      </c>
    </row>
    <row r="3530" spans="1:1">
      <c r="A3530" s="4">
        <v>6366</v>
      </c>
    </row>
    <row r="3531" spans="1:1">
      <c r="A3531" s="4">
        <v>6367</v>
      </c>
    </row>
    <row r="3532" spans="1:1">
      <c r="A3532" s="4">
        <v>6368</v>
      </c>
    </row>
    <row r="3533" spans="1:1">
      <c r="A3533" s="4">
        <v>6369</v>
      </c>
    </row>
    <row r="3534" spans="1:1">
      <c r="A3534" s="4">
        <v>6370</v>
      </c>
    </row>
    <row r="3535" spans="1:1">
      <c r="A3535" s="4">
        <v>6371</v>
      </c>
    </row>
    <row r="3536" spans="1:1">
      <c r="A3536" s="4">
        <v>6372</v>
      </c>
    </row>
    <row r="3537" spans="1:1">
      <c r="A3537" s="4">
        <v>6373</v>
      </c>
    </row>
    <row r="3538" spans="1:1">
      <c r="A3538" s="4">
        <v>6374</v>
      </c>
    </row>
    <row r="3539" spans="1:1">
      <c r="A3539" s="4">
        <v>6375</v>
      </c>
    </row>
    <row r="3540" spans="1:1">
      <c r="A3540" s="4">
        <v>6376</v>
      </c>
    </row>
    <row r="3541" spans="1:1">
      <c r="A3541" s="4">
        <v>6377</v>
      </c>
    </row>
    <row r="3542" spans="1:1">
      <c r="A3542" s="4">
        <v>6378</v>
      </c>
    </row>
    <row r="3543" spans="1:1">
      <c r="A3543" s="4">
        <v>6379</v>
      </c>
    </row>
    <row r="3544" spans="1:1">
      <c r="A3544" s="4">
        <v>6380</v>
      </c>
    </row>
    <row r="3545" spans="1:1">
      <c r="A3545" s="4">
        <v>6381</v>
      </c>
    </row>
    <row r="3546" spans="1:1">
      <c r="A3546" s="4">
        <v>6382</v>
      </c>
    </row>
    <row r="3547" spans="1:1">
      <c r="A3547" s="4">
        <v>6383</v>
      </c>
    </row>
    <row r="3548" spans="1:1">
      <c r="A3548" s="4">
        <v>6384</v>
      </c>
    </row>
    <row r="3549" spans="1:1">
      <c r="A3549" s="4">
        <v>6385</v>
      </c>
    </row>
    <row r="3550" spans="1:1">
      <c r="A3550" s="4">
        <v>6386</v>
      </c>
    </row>
    <row r="3551" spans="1:1">
      <c r="A3551" s="4">
        <v>6387</v>
      </c>
    </row>
    <row r="3552" spans="1:1">
      <c r="A3552" s="4">
        <v>6388</v>
      </c>
    </row>
    <row r="3553" spans="1:1">
      <c r="A3553" s="4">
        <v>6389</v>
      </c>
    </row>
    <row r="3554" spans="1:1">
      <c r="A3554" s="4">
        <v>6390</v>
      </c>
    </row>
    <row r="3555" spans="1:1">
      <c r="A3555" s="4">
        <v>6391</v>
      </c>
    </row>
    <row r="3556" spans="1:1">
      <c r="A3556" s="4">
        <v>6392</v>
      </c>
    </row>
    <row r="3557" spans="1:1">
      <c r="A3557" s="4">
        <v>6393</v>
      </c>
    </row>
    <row r="3558" spans="1:1">
      <c r="A3558" s="4">
        <v>6394</v>
      </c>
    </row>
    <row r="3559" spans="1:1">
      <c r="A3559" s="4">
        <v>6395</v>
      </c>
    </row>
    <row r="3560" spans="1:1">
      <c r="A3560" s="4">
        <v>6396</v>
      </c>
    </row>
    <row r="3561" spans="1:1">
      <c r="A3561" s="4">
        <v>6397</v>
      </c>
    </row>
    <row r="3562" spans="1:1">
      <c r="A3562" s="4">
        <v>6398</v>
      </c>
    </row>
    <row r="3563" spans="1:1">
      <c r="A3563" s="4">
        <v>6399</v>
      </c>
    </row>
    <row r="3564" spans="1:1">
      <c r="A3564" s="4">
        <v>6400</v>
      </c>
    </row>
    <row r="3565" spans="1:1">
      <c r="A3565" s="4">
        <v>6401</v>
      </c>
    </row>
    <row r="3566" spans="1:1">
      <c r="A3566" s="4">
        <v>6402</v>
      </c>
    </row>
    <row r="3567" spans="1:1">
      <c r="A3567" s="4">
        <v>6403</v>
      </c>
    </row>
    <row r="3568" spans="1:1">
      <c r="A3568" s="4">
        <v>6404</v>
      </c>
    </row>
    <row r="3569" spans="1:1">
      <c r="A3569" s="4">
        <v>6405</v>
      </c>
    </row>
    <row r="3570" spans="1:1">
      <c r="A3570" s="4">
        <v>6406</v>
      </c>
    </row>
    <row r="3571" spans="1:1">
      <c r="A3571" s="4">
        <v>6407</v>
      </c>
    </row>
    <row r="3572" spans="1:1">
      <c r="A3572" s="4">
        <v>6408</v>
      </c>
    </row>
    <row r="3573" spans="1:1">
      <c r="A3573" s="4">
        <v>6409</v>
      </c>
    </row>
    <row r="3574" spans="1:1">
      <c r="A3574" s="4">
        <v>6410</v>
      </c>
    </row>
    <row r="3575" spans="1:1">
      <c r="A3575" s="4">
        <v>6411</v>
      </c>
    </row>
    <row r="3576" spans="1:1">
      <c r="A3576" s="4">
        <v>6412</v>
      </c>
    </row>
    <row r="3577" spans="1:1">
      <c r="A3577" s="4">
        <v>6413</v>
      </c>
    </row>
    <row r="3578" spans="1:1">
      <c r="A3578" s="4">
        <v>6414</v>
      </c>
    </row>
    <row r="3579" spans="1:1">
      <c r="A3579" s="4">
        <v>6415</v>
      </c>
    </row>
    <row r="3580" spans="1:1">
      <c r="A3580" s="4">
        <v>6416</v>
      </c>
    </row>
    <row r="3581" spans="1:1">
      <c r="A3581" s="4">
        <v>6417</v>
      </c>
    </row>
    <row r="3582" spans="1:1">
      <c r="A3582" s="4">
        <v>6418</v>
      </c>
    </row>
    <row r="3583" spans="1:1">
      <c r="A3583" s="4">
        <v>6419</v>
      </c>
    </row>
    <row r="3584" spans="1:1">
      <c r="A3584" s="4">
        <v>6420</v>
      </c>
    </row>
    <row r="3585" spans="1:1">
      <c r="A3585" s="4">
        <v>6421</v>
      </c>
    </row>
    <row r="3586" spans="1:1">
      <c r="A3586" s="4">
        <v>6422</v>
      </c>
    </row>
    <row r="3587" spans="1:1">
      <c r="A3587" s="4">
        <v>6423</v>
      </c>
    </row>
    <row r="3588" spans="1:1">
      <c r="A3588" s="4">
        <v>6424</v>
      </c>
    </row>
    <row r="3589" spans="1:1">
      <c r="A3589" s="4">
        <v>6425</v>
      </c>
    </row>
    <row r="3590" spans="1:1">
      <c r="A3590" s="4">
        <v>6426</v>
      </c>
    </row>
    <row r="3591" spans="1:1">
      <c r="A3591" s="4">
        <v>6427</v>
      </c>
    </row>
    <row r="3592" spans="1:1">
      <c r="A3592" s="4">
        <v>6428</v>
      </c>
    </row>
    <row r="3593" spans="1:1">
      <c r="A3593" s="4">
        <v>6429</v>
      </c>
    </row>
    <row r="3594" spans="1:1">
      <c r="A3594" s="4">
        <v>6430</v>
      </c>
    </row>
    <row r="3595" spans="1:1">
      <c r="A3595" s="4">
        <v>6431</v>
      </c>
    </row>
    <row r="3596" spans="1:1">
      <c r="A3596" s="4">
        <v>6432</v>
      </c>
    </row>
    <row r="3597" spans="1:1">
      <c r="A3597" s="4">
        <v>6433</v>
      </c>
    </row>
    <row r="3598" spans="1:1">
      <c r="A3598" s="4">
        <v>6434</v>
      </c>
    </row>
    <row r="3599" spans="1:1">
      <c r="A3599" s="4">
        <v>6435</v>
      </c>
    </row>
    <row r="3600" spans="1:1">
      <c r="A3600" s="4">
        <v>6436</v>
      </c>
    </row>
    <row r="3601" spans="1:1">
      <c r="A3601" s="4">
        <v>6437</v>
      </c>
    </row>
    <row r="3602" spans="1:1">
      <c r="A3602" s="4">
        <v>6438</v>
      </c>
    </row>
    <row r="3603" spans="1:1">
      <c r="A3603" s="4">
        <v>6439</v>
      </c>
    </row>
    <row r="3604" spans="1:1">
      <c r="A3604" s="4">
        <v>6440</v>
      </c>
    </row>
    <row r="3605" spans="1:1">
      <c r="A3605" s="4">
        <v>6441</v>
      </c>
    </row>
    <row r="3606" spans="1:1">
      <c r="A3606" s="4">
        <v>6442</v>
      </c>
    </row>
    <row r="3607" spans="1:1">
      <c r="A3607" s="4">
        <v>6443</v>
      </c>
    </row>
    <row r="3608" spans="1:1">
      <c r="A3608" s="4">
        <v>6444</v>
      </c>
    </row>
    <row r="3609" spans="1:1">
      <c r="A3609" s="4">
        <v>6445</v>
      </c>
    </row>
    <row r="3610" spans="1:1">
      <c r="A3610" s="4">
        <v>6446</v>
      </c>
    </row>
    <row r="3611" spans="1:1">
      <c r="A3611" s="4">
        <v>6447</v>
      </c>
    </row>
    <row r="3612" spans="1:1">
      <c r="A3612" s="4">
        <v>6448</v>
      </c>
    </row>
    <row r="3613" spans="1:1">
      <c r="A3613" s="4">
        <v>6449</v>
      </c>
    </row>
    <row r="3614" spans="1:1">
      <c r="A3614" s="4">
        <v>6450</v>
      </c>
    </row>
    <row r="3615" spans="1:1">
      <c r="A3615" s="4">
        <v>6451</v>
      </c>
    </row>
    <row r="3616" spans="1:1">
      <c r="A3616" s="4">
        <v>6452</v>
      </c>
    </row>
    <row r="3617" spans="1:1">
      <c r="A3617" s="4">
        <v>6453</v>
      </c>
    </row>
    <row r="3618" spans="1:1">
      <c r="A3618" s="4">
        <v>6454</v>
      </c>
    </row>
    <row r="3619" spans="1:1">
      <c r="A3619" s="4">
        <v>6455</v>
      </c>
    </row>
    <row r="3620" spans="1:1">
      <c r="A3620" s="4">
        <v>6456</v>
      </c>
    </row>
    <row r="3621" spans="1:1">
      <c r="A3621" s="4">
        <v>6457</v>
      </c>
    </row>
    <row r="3622" spans="1:1">
      <c r="A3622" s="4">
        <v>6458</v>
      </c>
    </row>
    <row r="3623" spans="1:1">
      <c r="A3623" s="4">
        <v>6459</v>
      </c>
    </row>
    <row r="3624" spans="1:1">
      <c r="A3624" s="4">
        <v>6460</v>
      </c>
    </row>
    <row r="3625" spans="1:1">
      <c r="A3625" s="4">
        <v>6461</v>
      </c>
    </row>
    <row r="3626" spans="1:1">
      <c r="A3626" s="4">
        <v>6462</v>
      </c>
    </row>
    <row r="3627" spans="1:1">
      <c r="A3627" s="4">
        <v>6463</v>
      </c>
    </row>
    <row r="3628" spans="1:1">
      <c r="A3628" s="4">
        <v>6464</v>
      </c>
    </row>
    <row r="3629" spans="1:1">
      <c r="A3629" s="4">
        <v>6465</v>
      </c>
    </row>
    <row r="3630" spans="1:1">
      <c r="A3630" s="4">
        <v>6466</v>
      </c>
    </row>
    <row r="3631" spans="1:1">
      <c r="A3631" s="4">
        <v>6467</v>
      </c>
    </row>
    <row r="3632" spans="1:1">
      <c r="A3632" s="4">
        <v>6468</v>
      </c>
    </row>
    <row r="3633" spans="1:1">
      <c r="A3633" s="4">
        <v>6469</v>
      </c>
    </row>
    <row r="3634" spans="1:1">
      <c r="A3634" s="4">
        <v>6470</v>
      </c>
    </row>
    <row r="3635" spans="1:1">
      <c r="A3635" s="4">
        <v>6471</v>
      </c>
    </row>
    <row r="3636" spans="1:1">
      <c r="A3636" s="4">
        <v>6472</v>
      </c>
    </row>
    <row r="3637" spans="1:1">
      <c r="A3637" s="4">
        <v>6473</v>
      </c>
    </row>
    <row r="3638" spans="1:1">
      <c r="A3638" s="4">
        <v>6474</v>
      </c>
    </row>
    <row r="3639" spans="1:1">
      <c r="A3639" s="4">
        <v>6475</v>
      </c>
    </row>
    <row r="3640" spans="1:1">
      <c r="A3640" s="4">
        <v>6476</v>
      </c>
    </row>
    <row r="3641" spans="1:1">
      <c r="A3641" s="4">
        <v>6477</v>
      </c>
    </row>
    <row r="3642" spans="1:1">
      <c r="A3642" s="4">
        <v>6478</v>
      </c>
    </row>
    <row r="3643" spans="1:1">
      <c r="A3643" s="4">
        <v>6479</v>
      </c>
    </row>
    <row r="3644" spans="1:1">
      <c r="A3644" s="4">
        <v>6480</v>
      </c>
    </row>
    <row r="3645" spans="1:1">
      <c r="A3645" s="4">
        <v>6481</v>
      </c>
    </row>
    <row r="3646" spans="1:1">
      <c r="A3646" s="4">
        <v>6482</v>
      </c>
    </row>
    <row r="3647" spans="1:1">
      <c r="A3647" s="4">
        <v>6483</v>
      </c>
    </row>
    <row r="3648" spans="1:1">
      <c r="A3648" s="4">
        <v>6484</v>
      </c>
    </row>
    <row r="3649" spans="1:1">
      <c r="A3649" s="4">
        <v>6485</v>
      </c>
    </row>
    <row r="3650" spans="1:1">
      <c r="A3650" s="4">
        <v>6486</v>
      </c>
    </row>
    <row r="3651" spans="1:1">
      <c r="A3651" s="4">
        <v>6487</v>
      </c>
    </row>
    <row r="3652" spans="1:1">
      <c r="A3652" s="4">
        <v>6488</v>
      </c>
    </row>
    <row r="3653" spans="1:1">
      <c r="A3653" s="4">
        <v>6489</v>
      </c>
    </row>
    <row r="3654" spans="1:1">
      <c r="A3654" s="4">
        <v>6490</v>
      </c>
    </row>
    <row r="3655" spans="1:1">
      <c r="A3655" s="4">
        <v>6491</v>
      </c>
    </row>
    <row r="3656" spans="1:1">
      <c r="A3656" s="4">
        <v>6492</v>
      </c>
    </row>
    <row r="3657" spans="1:1">
      <c r="A3657" s="4">
        <v>6493</v>
      </c>
    </row>
    <row r="3658" spans="1:1">
      <c r="A3658" s="4">
        <v>6494</v>
      </c>
    </row>
    <row r="3659" spans="1:1">
      <c r="A3659" s="4">
        <v>6495</v>
      </c>
    </row>
    <row r="3660" spans="1:1">
      <c r="A3660" s="4">
        <v>6496</v>
      </c>
    </row>
    <row r="3661" spans="1:1">
      <c r="A3661" s="4">
        <v>6497</v>
      </c>
    </row>
    <row r="3662" spans="1:1">
      <c r="A3662" s="4">
        <v>6498</v>
      </c>
    </row>
    <row r="3663" spans="1:1">
      <c r="A3663" s="4">
        <v>6499</v>
      </c>
    </row>
    <row r="3664" spans="1:1">
      <c r="A3664" s="4">
        <v>6500</v>
      </c>
    </row>
    <row r="3665" spans="1:1">
      <c r="A3665" s="4">
        <v>6501</v>
      </c>
    </row>
    <row r="3666" spans="1:1">
      <c r="A3666" s="4">
        <v>6502</v>
      </c>
    </row>
    <row r="3667" spans="1:1">
      <c r="A3667" s="4">
        <v>6503</v>
      </c>
    </row>
    <row r="3668" spans="1:1">
      <c r="A3668" s="4">
        <v>6504</v>
      </c>
    </row>
    <row r="3669" spans="1:1">
      <c r="A3669" s="4">
        <v>6505</v>
      </c>
    </row>
    <row r="3670" spans="1:1">
      <c r="A3670" s="4">
        <v>6506</v>
      </c>
    </row>
    <row r="3671" spans="1:1">
      <c r="A3671" s="4">
        <v>6507</v>
      </c>
    </row>
    <row r="3672" spans="1:1">
      <c r="A3672" s="4">
        <v>6508</v>
      </c>
    </row>
    <row r="3673" spans="1:1">
      <c r="A3673" s="4">
        <v>6509</v>
      </c>
    </row>
    <row r="3674" spans="1:1">
      <c r="A3674" s="4">
        <v>6510</v>
      </c>
    </row>
    <row r="3675" spans="1:1">
      <c r="A3675" s="4">
        <v>6511</v>
      </c>
    </row>
    <row r="3676" spans="1:1">
      <c r="A3676" s="4">
        <v>6512</v>
      </c>
    </row>
    <row r="3677" spans="1:1">
      <c r="A3677" s="4">
        <v>6513</v>
      </c>
    </row>
    <row r="3678" spans="1:1">
      <c r="A3678" s="4">
        <v>6514</v>
      </c>
    </row>
    <row r="3679" spans="1:1">
      <c r="A3679" s="4">
        <v>6515</v>
      </c>
    </row>
    <row r="3680" spans="1:1">
      <c r="A3680" s="4">
        <v>6516</v>
      </c>
    </row>
    <row r="3681" spans="1:1">
      <c r="A3681" s="4">
        <v>6517</v>
      </c>
    </row>
    <row r="3682" spans="1:1">
      <c r="A3682" s="4">
        <v>6518</v>
      </c>
    </row>
    <row r="3683" spans="1:1">
      <c r="A3683" s="4">
        <v>6519</v>
      </c>
    </row>
    <row r="3684" spans="1:1">
      <c r="A3684" s="4">
        <v>6520</v>
      </c>
    </row>
    <row r="3685" spans="1:1">
      <c r="A3685" s="4">
        <v>6521</v>
      </c>
    </row>
    <row r="3686" spans="1:1">
      <c r="A3686" s="4">
        <v>6522</v>
      </c>
    </row>
    <row r="3687" spans="1:1">
      <c r="A3687" s="4">
        <v>6523</v>
      </c>
    </row>
    <row r="3688" spans="1:1">
      <c r="A3688" s="4">
        <v>6524</v>
      </c>
    </row>
    <row r="3689" spans="1:1">
      <c r="A3689" s="4">
        <v>6525</v>
      </c>
    </row>
    <row r="3690" spans="1:1">
      <c r="A3690" s="4">
        <v>6526</v>
      </c>
    </row>
    <row r="3691" spans="1:1">
      <c r="A3691" s="4">
        <v>6527</v>
      </c>
    </row>
    <row r="3692" spans="1:1">
      <c r="A3692" s="4">
        <v>6528</v>
      </c>
    </row>
    <row r="3693" spans="1:1">
      <c r="A3693" s="4">
        <v>6529</v>
      </c>
    </row>
    <row r="3694" spans="1:1">
      <c r="A3694" s="4">
        <v>6530</v>
      </c>
    </row>
    <row r="3695" spans="1:1">
      <c r="A3695" s="4">
        <v>6531</v>
      </c>
    </row>
    <row r="3696" spans="1:1">
      <c r="A3696" s="4">
        <v>6532</v>
      </c>
    </row>
    <row r="3697" spans="1:1">
      <c r="A3697" s="4">
        <v>6533</v>
      </c>
    </row>
    <row r="3698" spans="1:1">
      <c r="A3698" s="4">
        <v>6534</v>
      </c>
    </row>
    <row r="3699" spans="1:1">
      <c r="A3699" s="4">
        <v>6535</v>
      </c>
    </row>
    <row r="3700" spans="1:1">
      <c r="A3700" s="4">
        <v>6536</v>
      </c>
    </row>
    <row r="3701" spans="1:1">
      <c r="A3701" s="4">
        <v>6537</v>
      </c>
    </row>
    <row r="3702" spans="1:1">
      <c r="A3702" s="4">
        <v>6538</v>
      </c>
    </row>
    <row r="3703" spans="1:1">
      <c r="A3703" s="4">
        <v>6539</v>
      </c>
    </row>
    <row r="3704" spans="1:1">
      <c r="A3704" s="4">
        <v>6540</v>
      </c>
    </row>
    <row r="3705" spans="1:1">
      <c r="A3705" s="4">
        <v>6541</v>
      </c>
    </row>
    <row r="3706" spans="1:1">
      <c r="A3706" s="4">
        <v>6542</v>
      </c>
    </row>
    <row r="3707" spans="1:1">
      <c r="A3707" s="4">
        <v>6543</v>
      </c>
    </row>
    <row r="3708" spans="1:1">
      <c r="A3708" s="4">
        <v>6544</v>
      </c>
    </row>
    <row r="3709" spans="1:1">
      <c r="A3709" s="4">
        <v>6545</v>
      </c>
    </row>
    <row r="3710" spans="1:1">
      <c r="A3710" s="4">
        <v>6546</v>
      </c>
    </row>
    <row r="3711" spans="1:1">
      <c r="A3711" s="4">
        <v>6547</v>
      </c>
    </row>
    <row r="3712" spans="1:1">
      <c r="A3712" s="4">
        <v>6548</v>
      </c>
    </row>
    <row r="3713" spans="1:1">
      <c r="A3713" s="4">
        <v>6549</v>
      </c>
    </row>
    <row r="3714" spans="1:1">
      <c r="A3714" s="4">
        <v>6550</v>
      </c>
    </row>
    <row r="3715" spans="1:1">
      <c r="A3715" s="4">
        <v>6551</v>
      </c>
    </row>
    <row r="3716" spans="1:1">
      <c r="A3716" s="4">
        <v>6552</v>
      </c>
    </row>
    <row r="3717" spans="1:1">
      <c r="A3717" s="4">
        <v>6553</v>
      </c>
    </row>
    <row r="3718" spans="1:1">
      <c r="A3718" s="4">
        <v>6554</v>
      </c>
    </row>
    <row r="3719" spans="1:1">
      <c r="A3719" s="4">
        <v>6555</v>
      </c>
    </row>
    <row r="3720" spans="1:1">
      <c r="A3720" s="4">
        <v>6556</v>
      </c>
    </row>
    <row r="3721" spans="1:1">
      <c r="A3721" s="4">
        <v>6557</v>
      </c>
    </row>
    <row r="3722" spans="1:1">
      <c r="A3722" s="4">
        <v>6558</v>
      </c>
    </row>
    <row r="3723" spans="1:1">
      <c r="A3723" s="4">
        <v>6559</v>
      </c>
    </row>
    <row r="3724" spans="1:1">
      <c r="A3724" s="4">
        <v>6560</v>
      </c>
    </row>
    <row r="3725" spans="1:1">
      <c r="A3725" s="4">
        <v>6561</v>
      </c>
    </row>
    <row r="3726" spans="1:1">
      <c r="A3726" s="4">
        <v>6562</v>
      </c>
    </row>
    <row r="3727" spans="1:1">
      <c r="A3727" s="4">
        <v>6563</v>
      </c>
    </row>
    <row r="3728" spans="1:1">
      <c r="A3728" s="4">
        <v>6564</v>
      </c>
    </row>
    <row r="3729" spans="1:1">
      <c r="A3729" s="4">
        <v>6565</v>
      </c>
    </row>
    <row r="3730" spans="1:1">
      <c r="A3730" s="4">
        <v>6566</v>
      </c>
    </row>
    <row r="3731" spans="1:1">
      <c r="A3731" s="4">
        <v>6567</v>
      </c>
    </row>
    <row r="3732" spans="1:1">
      <c r="A3732" s="4">
        <v>6568</v>
      </c>
    </row>
    <row r="3733" spans="1:1">
      <c r="A3733" s="4">
        <v>6569</v>
      </c>
    </row>
    <row r="3734" spans="1:1">
      <c r="A3734" s="4">
        <v>6570</v>
      </c>
    </row>
    <row r="3735" spans="1:1">
      <c r="A3735" s="4">
        <v>6571</v>
      </c>
    </row>
    <row r="3736" spans="1:1">
      <c r="A3736" s="4">
        <v>6572</v>
      </c>
    </row>
    <row r="3737" spans="1:1">
      <c r="A3737" s="4">
        <v>6573</v>
      </c>
    </row>
    <row r="3738" spans="1:1">
      <c r="A3738" s="4">
        <v>6574</v>
      </c>
    </row>
    <row r="3739" spans="1:1">
      <c r="A3739" s="4">
        <v>6575</v>
      </c>
    </row>
    <row r="3740" spans="1:1">
      <c r="A3740" s="4">
        <v>6576</v>
      </c>
    </row>
    <row r="3741" spans="1:1">
      <c r="A3741" s="4">
        <v>6577</v>
      </c>
    </row>
    <row r="3742" spans="1:1">
      <c r="A3742" s="4">
        <v>6578</v>
      </c>
    </row>
    <row r="3743" spans="1:1">
      <c r="A3743" s="4">
        <v>6579</v>
      </c>
    </row>
    <row r="3744" spans="1:1">
      <c r="A3744" s="4">
        <v>6580</v>
      </c>
    </row>
    <row r="3745" spans="1:1">
      <c r="A3745" s="4">
        <v>6581</v>
      </c>
    </row>
    <row r="3746" spans="1:1">
      <c r="A3746" s="4">
        <v>6582</v>
      </c>
    </row>
    <row r="3747" spans="1:1">
      <c r="A3747" s="4">
        <v>6583</v>
      </c>
    </row>
    <row r="3748" spans="1:1">
      <c r="A3748" s="4">
        <v>6584</v>
      </c>
    </row>
    <row r="3749" spans="1:1">
      <c r="A3749" s="4">
        <v>6585</v>
      </c>
    </row>
    <row r="3750" spans="1:1">
      <c r="A3750" s="4">
        <v>6586</v>
      </c>
    </row>
    <row r="3751" spans="1:1">
      <c r="A3751" s="4">
        <v>6587</v>
      </c>
    </row>
    <row r="3752" spans="1:1">
      <c r="A3752" s="4">
        <v>6588</v>
      </c>
    </row>
    <row r="3753" spans="1:1">
      <c r="A3753" s="4">
        <v>6589</v>
      </c>
    </row>
    <row r="3754" spans="1:1">
      <c r="A3754" s="4">
        <v>6590</v>
      </c>
    </row>
    <row r="3755" spans="1:1">
      <c r="A3755" s="4">
        <v>6591</v>
      </c>
    </row>
    <row r="3756" spans="1:1">
      <c r="A3756" s="4">
        <v>6592</v>
      </c>
    </row>
    <row r="3757" spans="1:1">
      <c r="A3757" s="4">
        <v>6593</v>
      </c>
    </row>
    <row r="3758" spans="1:1">
      <c r="A3758" s="4">
        <v>6594</v>
      </c>
    </row>
    <row r="3759" spans="1:1">
      <c r="A3759" s="4">
        <v>6595</v>
      </c>
    </row>
    <row r="3760" spans="1:1">
      <c r="A3760" s="4">
        <v>6596</v>
      </c>
    </row>
    <row r="3761" spans="1:1">
      <c r="A3761" s="4">
        <v>6597</v>
      </c>
    </row>
    <row r="3762" spans="1:1">
      <c r="A3762" s="4">
        <v>6598</v>
      </c>
    </row>
    <row r="3763" spans="1:1">
      <c r="A3763" s="4">
        <v>6599</v>
      </c>
    </row>
    <row r="3764" spans="1:1">
      <c r="A3764" s="4">
        <v>6600</v>
      </c>
    </row>
    <row r="3765" spans="1:1">
      <c r="A3765" s="4">
        <v>6601</v>
      </c>
    </row>
    <row r="3766" spans="1:1">
      <c r="A3766" s="4">
        <v>6602</v>
      </c>
    </row>
    <row r="3767" spans="1:1">
      <c r="A3767" s="4">
        <v>6603</v>
      </c>
    </row>
    <row r="3768" spans="1:1">
      <c r="A3768" s="4">
        <v>6604</v>
      </c>
    </row>
    <row r="3769" spans="1:1">
      <c r="A3769" s="4">
        <v>6605</v>
      </c>
    </row>
    <row r="3770" spans="1:1">
      <c r="A3770" s="4">
        <v>6606</v>
      </c>
    </row>
    <row r="3771" spans="1:1">
      <c r="A3771" s="4">
        <v>6607</v>
      </c>
    </row>
    <row r="3772" spans="1:1">
      <c r="A3772" s="4">
        <v>6608</v>
      </c>
    </row>
    <row r="3773" spans="1:1">
      <c r="A3773" s="4">
        <v>6609</v>
      </c>
    </row>
    <row r="3774" spans="1:1">
      <c r="A3774" s="4">
        <v>6610</v>
      </c>
    </row>
    <row r="3775" spans="1:1">
      <c r="A3775" s="4">
        <v>6611</v>
      </c>
    </row>
    <row r="3776" spans="1:1">
      <c r="A3776" s="4">
        <v>6612</v>
      </c>
    </row>
    <row r="3777" spans="1:1">
      <c r="A3777" s="4">
        <v>6613</v>
      </c>
    </row>
    <row r="3778" spans="1:1">
      <c r="A3778" s="4">
        <v>6614</v>
      </c>
    </row>
    <row r="3779" spans="1:1">
      <c r="A3779" s="4">
        <v>6615</v>
      </c>
    </row>
    <row r="3780" spans="1:1">
      <c r="A3780" s="4">
        <v>6616</v>
      </c>
    </row>
    <row r="3781" spans="1:1">
      <c r="A3781" s="4">
        <v>6617</v>
      </c>
    </row>
    <row r="3782" spans="1:1">
      <c r="A3782" s="4">
        <v>6618</v>
      </c>
    </row>
    <row r="3783" spans="1:1">
      <c r="A3783" s="4">
        <v>6619</v>
      </c>
    </row>
    <row r="3784" spans="1:1">
      <c r="A3784" s="4">
        <v>6620</v>
      </c>
    </row>
    <row r="3785" spans="1:1">
      <c r="A3785" s="4">
        <v>6621</v>
      </c>
    </row>
    <row r="3786" spans="1:1">
      <c r="A3786" s="4">
        <v>6622</v>
      </c>
    </row>
    <row r="3787" spans="1:1">
      <c r="A3787" s="4">
        <v>6623</v>
      </c>
    </row>
    <row r="3788" spans="1:1">
      <c r="A3788" s="4">
        <v>6624</v>
      </c>
    </row>
    <row r="3789" spans="1:1">
      <c r="A3789" s="4">
        <v>6625</v>
      </c>
    </row>
    <row r="3790" spans="1:1">
      <c r="A3790" s="4">
        <v>6626</v>
      </c>
    </row>
    <row r="3791" spans="1:1">
      <c r="A3791" s="4">
        <v>6627</v>
      </c>
    </row>
    <row r="3792" spans="1:1">
      <c r="A3792" s="4">
        <v>6628</v>
      </c>
    </row>
    <row r="3793" spans="1:1">
      <c r="A3793" s="4">
        <v>6629</v>
      </c>
    </row>
    <row r="3794" spans="1:1">
      <c r="A3794" s="4">
        <v>6630</v>
      </c>
    </row>
    <row r="3795" spans="1:1">
      <c r="A3795" s="4">
        <v>6631</v>
      </c>
    </row>
    <row r="3796" spans="1:1">
      <c r="A3796" s="4">
        <v>6632</v>
      </c>
    </row>
    <row r="3797" spans="1:1">
      <c r="A3797" s="4">
        <v>6633</v>
      </c>
    </row>
    <row r="3798" spans="1:1">
      <c r="A3798" s="4">
        <v>6634</v>
      </c>
    </row>
    <row r="3799" spans="1:1">
      <c r="A3799" s="4">
        <v>6635</v>
      </c>
    </row>
    <row r="3800" spans="1:1">
      <c r="A3800" s="4">
        <v>6636</v>
      </c>
    </row>
    <row r="3801" spans="1:1">
      <c r="A3801" s="4">
        <v>6637</v>
      </c>
    </row>
    <row r="3802" spans="1:1">
      <c r="A3802" s="4">
        <v>6638</v>
      </c>
    </row>
    <row r="3803" spans="1:1">
      <c r="A3803" s="4">
        <v>6639</v>
      </c>
    </row>
    <row r="3804" spans="1:1">
      <c r="A3804" s="4">
        <v>6640</v>
      </c>
    </row>
    <row r="3805" spans="1:1">
      <c r="A3805" s="4">
        <v>6641</v>
      </c>
    </row>
    <row r="3806" spans="1:1">
      <c r="A3806" s="4">
        <v>6642</v>
      </c>
    </row>
    <row r="3807" spans="1:1">
      <c r="A3807" s="4">
        <v>6643</v>
      </c>
    </row>
    <row r="3808" spans="1:1">
      <c r="A3808" s="4">
        <v>6644</v>
      </c>
    </row>
    <row r="3809" spans="1:1">
      <c r="A3809" s="4">
        <v>6645</v>
      </c>
    </row>
    <row r="3810" spans="1:1">
      <c r="A3810" s="4">
        <v>6646</v>
      </c>
    </row>
    <row r="3811" spans="1:1">
      <c r="A3811" s="4">
        <v>6647</v>
      </c>
    </row>
    <row r="3812" spans="1:1">
      <c r="A3812" s="4">
        <v>6648</v>
      </c>
    </row>
    <row r="3813" spans="1:1">
      <c r="A3813" s="4">
        <v>6649</v>
      </c>
    </row>
    <row r="3814" spans="1:1">
      <c r="A3814" s="4">
        <v>6650</v>
      </c>
    </row>
    <row r="3815" spans="1:1">
      <c r="A3815" s="4">
        <v>6651</v>
      </c>
    </row>
    <row r="3816" spans="1:1">
      <c r="A3816" s="4">
        <v>6652</v>
      </c>
    </row>
    <row r="3817" spans="1:1">
      <c r="A3817" s="4">
        <v>6653</v>
      </c>
    </row>
    <row r="3818" spans="1:1">
      <c r="A3818" s="4">
        <v>6654</v>
      </c>
    </row>
    <row r="3819" spans="1:1">
      <c r="A3819" s="4">
        <v>6655</v>
      </c>
    </row>
    <row r="3820" spans="1:1">
      <c r="A3820" s="4">
        <v>6656</v>
      </c>
    </row>
    <row r="3821" spans="1:1">
      <c r="A3821" s="4">
        <v>6657</v>
      </c>
    </row>
    <row r="3822" spans="1:1">
      <c r="A3822" s="4">
        <v>6658</v>
      </c>
    </row>
    <row r="3823" spans="1:1">
      <c r="A3823" s="4">
        <v>6659</v>
      </c>
    </row>
    <row r="3824" spans="1:1">
      <c r="A3824" s="4">
        <v>6660</v>
      </c>
    </row>
    <row r="3825" spans="1:1">
      <c r="A3825" s="4">
        <v>6661</v>
      </c>
    </row>
    <row r="3826" spans="1:1">
      <c r="A3826" s="4">
        <v>6662</v>
      </c>
    </row>
    <row r="3827" spans="1:1">
      <c r="A3827" s="4">
        <v>6663</v>
      </c>
    </row>
    <row r="3828" spans="1:1">
      <c r="A3828" s="4">
        <v>6664</v>
      </c>
    </row>
    <row r="3829" spans="1:1">
      <c r="A3829" s="4">
        <v>6665</v>
      </c>
    </row>
    <row r="3830" spans="1:1">
      <c r="A3830" s="4">
        <v>6666</v>
      </c>
    </row>
    <row r="3831" spans="1:1">
      <c r="A3831" s="4">
        <v>6667</v>
      </c>
    </row>
    <row r="3832" spans="1:1">
      <c r="A3832" s="4">
        <v>6668</v>
      </c>
    </row>
    <row r="3833" spans="1:1">
      <c r="A3833" s="4">
        <v>6669</v>
      </c>
    </row>
    <row r="3834" spans="1:1">
      <c r="A3834" s="4">
        <v>6670</v>
      </c>
    </row>
    <row r="3835" spans="1:1">
      <c r="A3835" s="4">
        <v>6671</v>
      </c>
    </row>
    <row r="3836" spans="1:1">
      <c r="A3836" s="4">
        <v>6672</v>
      </c>
    </row>
    <row r="3837" spans="1:1">
      <c r="A3837" s="4">
        <v>6673</v>
      </c>
    </row>
    <row r="3838" spans="1:1">
      <c r="A3838" s="4">
        <v>6674</v>
      </c>
    </row>
    <row r="3839" spans="1:1">
      <c r="A3839" s="4">
        <v>6675</v>
      </c>
    </row>
    <row r="3840" spans="1:1">
      <c r="A3840" s="4">
        <v>6676</v>
      </c>
    </row>
    <row r="3841" spans="1:1">
      <c r="A3841" s="4">
        <v>6677</v>
      </c>
    </row>
    <row r="3842" spans="1:1">
      <c r="A3842" s="4">
        <v>6678</v>
      </c>
    </row>
    <row r="3843" spans="1:1">
      <c r="A3843" s="4">
        <v>6679</v>
      </c>
    </row>
    <row r="3844" spans="1:1">
      <c r="A3844" s="4">
        <v>6680</v>
      </c>
    </row>
    <row r="3845" spans="1:1">
      <c r="A3845" s="4">
        <v>6681</v>
      </c>
    </row>
    <row r="3846" spans="1:1">
      <c r="A3846" s="4">
        <v>6682</v>
      </c>
    </row>
    <row r="3847" spans="1:1">
      <c r="A3847" s="4">
        <v>6683</v>
      </c>
    </row>
    <row r="3848" spans="1:1">
      <c r="A3848" s="4">
        <v>6684</v>
      </c>
    </row>
    <row r="3849" spans="1:1">
      <c r="A3849" s="4">
        <v>6685</v>
      </c>
    </row>
    <row r="3850" spans="1:1">
      <c r="A3850" s="4">
        <v>6686</v>
      </c>
    </row>
    <row r="3851" spans="1:1">
      <c r="A3851" s="4">
        <v>6687</v>
      </c>
    </row>
    <row r="3852" spans="1:1">
      <c r="A3852" s="4">
        <v>6688</v>
      </c>
    </row>
    <row r="3853" spans="1:1">
      <c r="A3853" s="4">
        <v>6689</v>
      </c>
    </row>
    <row r="3854" spans="1:1">
      <c r="A3854" s="4">
        <v>6690</v>
      </c>
    </row>
    <row r="3855" spans="1:1">
      <c r="A3855" s="4">
        <v>6691</v>
      </c>
    </row>
    <row r="3856" spans="1:1">
      <c r="A3856" s="4">
        <v>6692</v>
      </c>
    </row>
    <row r="3857" spans="1:1">
      <c r="A3857" s="4">
        <v>6693</v>
      </c>
    </row>
    <row r="3858" spans="1:1">
      <c r="A3858" s="4">
        <v>6694</v>
      </c>
    </row>
    <row r="3859" spans="1:1">
      <c r="A3859" s="4">
        <v>6695</v>
      </c>
    </row>
    <row r="3860" spans="1:1">
      <c r="A3860" s="4">
        <v>6696</v>
      </c>
    </row>
    <row r="3861" spans="1:1">
      <c r="A3861" s="4">
        <v>6697</v>
      </c>
    </row>
    <row r="3862" spans="1:1">
      <c r="A3862" s="4">
        <v>6698</v>
      </c>
    </row>
    <row r="3863" spans="1:1">
      <c r="A3863" s="4">
        <v>6699</v>
      </c>
    </row>
    <row r="3864" spans="1:1">
      <c r="A3864" s="4">
        <v>6700</v>
      </c>
    </row>
    <row r="3865" spans="1:1">
      <c r="A3865" s="4">
        <v>6701</v>
      </c>
    </row>
    <row r="3866" spans="1:1">
      <c r="A3866" s="4">
        <v>6702</v>
      </c>
    </row>
    <row r="3867" spans="1:1">
      <c r="A3867" s="4">
        <v>6703</v>
      </c>
    </row>
    <row r="3868" spans="1:1">
      <c r="A3868" s="4">
        <v>6704</v>
      </c>
    </row>
    <row r="3869" spans="1:1">
      <c r="A3869" s="4">
        <v>6705</v>
      </c>
    </row>
    <row r="3870" spans="1:1">
      <c r="A3870" s="4">
        <v>6706</v>
      </c>
    </row>
    <row r="3871" spans="1:1">
      <c r="A3871" s="4">
        <v>6707</v>
      </c>
    </row>
    <row r="3872" spans="1:1">
      <c r="A3872" s="4">
        <v>6708</v>
      </c>
    </row>
    <row r="3873" spans="1:1">
      <c r="A3873" s="4">
        <v>6709</v>
      </c>
    </row>
    <row r="3874" spans="1:1">
      <c r="A3874" s="4">
        <v>6710</v>
      </c>
    </row>
    <row r="3875" spans="1:1">
      <c r="A3875" s="4">
        <v>6711</v>
      </c>
    </row>
    <row r="3876" spans="1:1">
      <c r="A3876" s="4">
        <v>6712</v>
      </c>
    </row>
    <row r="3877" spans="1:1">
      <c r="A3877" s="4">
        <v>6713</v>
      </c>
    </row>
    <row r="3878" spans="1:1">
      <c r="A3878" s="4">
        <v>6714</v>
      </c>
    </row>
    <row r="3879" spans="1:1">
      <c r="A3879" s="4">
        <v>6715</v>
      </c>
    </row>
    <row r="3880" spans="1:1">
      <c r="A3880" s="4">
        <v>6716</v>
      </c>
    </row>
    <row r="3881" spans="1:1">
      <c r="A3881" s="4">
        <v>6717</v>
      </c>
    </row>
    <row r="3882" spans="1:1">
      <c r="A3882" s="4">
        <v>6718</v>
      </c>
    </row>
    <row r="3883" spans="1:1">
      <c r="A3883" s="4">
        <v>6719</v>
      </c>
    </row>
    <row r="3884" spans="1:1">
      <c r="A3884" s="4">
        <v>6720</v>
      </c>
    </row>
    <row r="3885" spans="1:1">
      <c r="A3885" s="4">
        <v>6721</v>
      </c>
    </row>
    <row r="3886" spans="1:1">
      <c r="A3886" s="4">
        <v>6722</v>
      </c>
    </row>
    <row r="3887" spans="1:1">
      <c r="A3887" s="4">
        <v>6723</v>
      </c>
    </row>
    <row r="3888" spans="1:1">
      <c r="A3888" s="4">
        <v>6724</v>
      </c>
    </row>
    <row r="3889" spans="1:1">
      <c r="A3889" s="4">
        <v>6725</v>
      </c>
    </row>
    <row r="3890" spans="1:1">
      <c r="A3890" s="4">
        <v>6726</v>
      </c>
    </row>
    <row r="3891" spans="1:1">
      <c r="A3891" s="4">
        <v>6727</v>
      </c>
    </row>
    <row r="3892" spans="1:1">
      <c r="A3892" s="4">
        <v>6728</v>
      </c>
    </row>
    <row r="3893" spans="1:1">
      <c r="A3893" s="4">
        <v>6729</v>
      </c>
    </row>
    <row r="3894" spans="1:1">
      <c r="A3894" s="4">
        <v>6730</v>
      </c>
    </row>
    <row r="3895" spans="1:1">
      <c r="A3895" s="4">
        <v>6731</v>
      </c>
    </row>
    <row r="3896" spans="1:1">
      <c r="A3896" s="4">
        <v>6732</v>
      </c>
    </row>
    <row r="3897" spans="1:1">
      <c r="A3897" s="4">
        <v>6733</v>
      </c>
    </row>
    <row r="3898" spans="1:1">
      <c r="A3898" s="4">
        <v>6734</v>
      </c>
    </row>
    <row r="3899" spans="1:1">
      <c r="A3899" s="4">
        <v>6735</v>
      </c>
    </row>
    <row r="3900" spans="1:1">
      <c r="A3900" s="4">
        <v>6736</v>
      </c>
    </row>
    <row r="3901" spans="1:1">
      <c r="A3901" s="4">
        <v>6737</v>
      </c>
    </row>
    <row r="3902" spans="1:1">
      <c r="A3902" s="4">
        <v>6738</v>
      </c>
    </row>
    <row r="3903" spans="1:1">
      <c r="A3903" s="4">
        <v>6739</v>
      </c>
    </row>
    <row r="3904" spans="1:1">
      <c r="A3904" s="4">
        <v>6740</v>
      </c>
    </row>
    <row r="3905" spans="1:1">
      <c r="A3905" s="4">
        <v>6741</v>
      </c>
    </row>
    <row r="3906" spans="1:1">
      <c r="A3906" s="4">
        <v>6742</v>
      </c>
    </row>
    <row r="3907" spans="1:1">
      <c r="A3907" s="4">
        <v>6743</v>
      </c>
    </row>
    <row r="3908" spans="1:1">
      <c r="A3908" s="4">
        <v>6744</v>
      </c>
    </row>
    <row r="3909" spans="1:1">
      <c r="A3909" s="4">
        <v>6745</v>
      </c>
    </row>
    <row r="3910" spans="1:1">
      <c r="A3910" s="4">
        <v>6746</v>
      </c>
    </row>
    <row r="3911" spans="1:1">
      <c r="A3911" s="4">
        <v>6747</v>
      </c>
    </row>
    <row r="3912" spans="1:1">
      <c r="A3912" s="4">
        <v>6748</v>
      </c>
    </row>
    <row r="3913" spans="1:1">
      <c r="A3913" s="4">
        <v>6749</v>
      </c>
    </row>
    <row r="3914" spans="1:1">
      <c r="A3914" s="4">
        <v>6750</v>
      </c>
    </row>
    <row r="3915" spans="1:1">
      <c r="A3915" s="4">
        <v>6751</v>
      </c>
    </row>
    <row r="3916" spans="1:1">
      <c r="A3916" s="4">
        <v>6752</v>
      </c>
    </row>
    <row r="3917" spans="1:1">
      <c r="A3917" s="4">
        <v>6753</v>
      </c>
    </row>
    <row r="3918" spans="1:1">
      <c r="A3918" s="4">
        <v>6754</v>
      </c>
    </row>
    <row r="3919" spans="1:1">
      <c r="A3919" s="4">
        <v>6755</v>
      </c>
    </row>
    <row r="3920" spans="1:1">
      <c r="A3920" s="4">
        <v>6756</v>
      </c>
    </row>
    <row r="3921" spans="1:1">
      <c r="A3921" s="4">
        <v>6757</v>
      </c>
    </row>
    <row r="3922" spans="1:1">
      <c r="A3922" s="4">
        <v>6758</v>
      </c>
    </row>
    <row r="3923" spans="1:1">
      <c r="A3923" s="4">
        <v>6759</v>
      </c>
    </row>
    <row r="3924" spans="1:1">
      <c r="A3924" s="4">
        <v>6760</v>
      </c>
    </row>
    <row r="3925" spans="1:1">
      <c r="A3925" s="4">
        <v>6761</v>
      </c>
    </row>
    <row r="3926" spans="1:1">
      <c r="A3926" s="4">
        <v>6762</v>
      </c>
    </row>
    <row r="3927" spans="1:1">
      <c r="A3927" s="4">
        <v>6763</v>
      </c>
    </row>
    <row r="3928" spans="1:1">
      <c r="A3928" s="4">
        <v>6764</v>
      </c>
    </row>
    <row r="3929" spans="1:1">
      <c r="A3929" s="4">
        <v>6765</v>
      </c>
    </row>
    <row r="3930" spans="1:1">
      <c r="A3930" s="4">
        <v>6766</v>
      </c>
    </row>
    <row r="3931" spans="1:1">
      <c r="A3931" s="4">
        <v>6767</v>
      </c>
    </row>
    <row r="3932" spans="1:1">
      <c r="A3932" s="4">
        <v>6768</v>
      </c>
    </row>
    <row r="3933" spans="1:1">
      <c r="A3933" s="4">
        <v>6769</v>
      </c>
    </row>
    <row r="3934" spans="1:1">
      <c r="A3934" s="4">
        <v>6770</v>
      </c>
    </row>
    <row r="3935" spans="1:1">
      <c r="A3935" s="4">
        <v>6771</v>
      </c>
    </row>
    <row r="3936" spans="1:1">
      <c r="A3936" s="4">
        <v>6772</v>
      </c>
    </row>
    <row r="3937" spans="1:1">
      <c r="A3937" s="4">
        <v>6773</v>
      </c>
    </row>
    <row r="3938" spans="1:1">
      <c r="A3938" s="4">
        <v>6774</v>
      </c>
    </row>
    <row r="3939" spans="1:1">
      <c r="A3939" s="4">
        <v>6775</v>
      </c>
    </row>
    <row r="3940" spans="1:1">
      <c r="A3940" s="4">
        <v>6776</v>
      </c>
    </row>
    <row r="3941" spans="1:1">
      <c r="A3941" s="4">
        <v>6777</v>
      </c>
    </row>
    <row r="3942" spans="1:1">
      <c r="A3942" s="4">
        <v>6778</v>
      </c>
    </row>
    <row r="3943" spans="1:1">
      <c r="A3943" s="4">
        <v>6779</v>
      </c>
    </row>
    <row r="3944" spans="1:1">
      <c r="A3944" s="4">
        <v>6780</v>
      </c>
    </row>
    <row r="3945" spans="1:1">
      <c r="A3945" s="4">
        <v>6781</v>
      </c>
    </row>
    <row r="3946" spans="1:1">
      <c r="A3946" s="4">
        <v>6782</v>
      </c>
    </row>
    <row r="3947" spans="1:1">
      <c r="A3947" s="4">
        <v>6783</v>
      </c>
    </row>
    <row r="3948" spans="1:1">
      <c r="A3948" s="4">
        <v>6784</v>
      </c>
    </row>
    <row r="3949" spans="1:1">
      <c r="A3949" s="4">
        <v>6785</v>
      </c>
    </row>
    <row r="3950" spans="1:1">
      <c r="A3950" s="4">
        <v>6786</v>
      </c>
    </row>
    <row r="3951" spans="1:1">
      <c r="A3951" s="4">
        <v>6787</v>
      </c>
    </row>
    <row r="3952" spans="1:1">
      <c r="A3952" s="4">
        <v>6788</v>
      </c>
    </row>
    <row r="3953" spans="1:1">
      <c r="A3953" s="4">
        <v>6789</v>
      </c>
    </row>
    <row r="3954" spans="1:1">
      <c r="A3954" s="4">
        <v>6790</v>
      </c>
    </row>
    <row r="3955" spans="1:1">
      <c r="A3955" s="4">
        <v>6791</v>
      </c>
    </row>
    <row r="3956" spans="1:1">
      <c r="A3956" s="4">
        <v>6792</v>
      </c>
    </row>
    <row r="3957" spans="1:1">
      <c r="A3957" s="4">
        <v>6793</v>
      </c>
    </row>
    <row r="3958" spans="1:1">
      <c r="A3958" s="4">
        <v>6794</v>
      </c>
    </row>
    <row r="3959" spans="1:1">
      <c r="A3959" s="4">
        <v>6795</v>
      </c>
    </row>
    <row r="3960" spans="1:1">
      <c r="A3960" s="4">
        <v>6796</v>
      </c>
    </row>
    <row r="3961" spans="1:1">
      <c r="A3961" s="4">
        <v>6797</v>
      </c>
    </row>
    <row r="3962" spans="1:1">
      <c r="A3962" s="4">
        <v>6798</v>
      </c>
    </row>
    <row r="3963" spans="1:1">
      <c r="A3963" s="4">
        <v>6799</v>
      </c>
    </row>
    <row r="3964" spans="1:1">
      <c r="A3964" s="4">
        <v>6800</v>
      </c>
    </row>
    <row r="3965" spans="1:1">
      <c r="A3965" s="4">
        <v>6801</v>
      </c>
    </row>
    <row r="3966" spans="1:1">
      <c r="A3966" s="4">
        <v>6802</v>
      </c>
    </row>
    <row r="3967" spans="1:1">
      <c r="A3967" s="4">
        <v>6803</v>
      </c>
    </row>
    <row r="3968" spans="1:1">
      <c r="A3968" s="4">
        <v>6804</v>
      </c>
    </row>
    <row r="3969" spans="1:1">
      <c r="A3969" s="4">
        <v>6805</v>
      </c>
    </row>
    <row r="3970" spans="1:1">
      <c r="A3970" s="4">
        <v>6806</v>
      </c>
    </row>
    <row r="3971" spans="1:1">
      <c r="A3971" s="4">
        <v>6807</v>
      </c>
    </row>
    <row r="3972" spans="1:1">
      <c r="A3972" s="4">
        <v>6808</v>
      </c>
    </row>
    <row r="3973" spans="1:1">
      <c r="A3973" s="4">
        <v>6809</v>
      </c>
    </row>
    <row r="3974" spans="1:1">
      <c r="A3974" s="4">
        <v>6810</v>
      </c>
    </row>
    <row r="3975" spans="1:1">
      <c r="A3975" s="4">
        <v>6811</v>
      </c>
    </row>
    <row r="3976" spans="1:1">
      <c r="A3976" s="4">
        <v>6812</v>
      </c>
    </row>
    <row r="3977" spans="1:1">
      <c r="A3977" s="4">
        <v>6813</v>
      </c>
    </row>
    <row r="3978" spans="1:1">
      <c r="A3978" s="4">
        <v>6814</v>
      </c>
    </row>
    <row r="3979" spans="1:1">
      <c r="A3979" s="4">
        <v>6815</v>
      </c>
    </row>
    <row r="3980" spans="1:1">
      <c r="A3980" s="4">
        <v>6816</v>
      </c>
    </row>
    <row r="3981" spans="1:1">
      <c r="A3981" s="4">
        <v>6817</v>
      </c>
    </row>
    <row r="3982" spans="1:1">
      <c r="A3982" s="4">
        <v>6818</v>
      </c>
    </row>
    <row r="3983" spans="1:1">
      <c r="A3983" s="4">
        <v>6819</v>
      </c>
    </row>
    <row r="3984" spans="1:1">
      <c r="A3984" s="4">
        <v>6820</v>
      </c>
    </row>
    <row r="3985" spans="1:1">
      <c r="A3985" s="4">
        <v>6821</v>
      </c>
    </row>
    <row r="3986" spans="1:1">
      <c r="A3986" s="4">
        <v>6822</v>
      </c>
    </row>
    <row r="3987" spans="1:1">
      <c r="A3987" s="4">
        <v>6823</v>
      </c>
    </row>
    <row r="3988" spans="1:1">
      <c r="A3988" s="4">
        <v>6824</v>
      </c>
    </row>
    <row r="3989" spans="1:1">
      <c r="A3989" s="4">
        <v>6825</v>
      </c>
    </row>
    <row r="3990" spans="1:1">
      <c r="A3990" s="4">
        <v>6826</v>
      </c>
    </row>
    <row r="3991" spans="1:1">
      <c r="A3991" s="4">
        <v>6827</v>
      </c>
    </row>
    <row r="3992" spans="1:1">
      <c r="A3992" s="4">
        <v>6828</v>
      </c>
    </row>
    <row r="3993" spans="1:1">
      <c r="A3993" s="4">
        <v>6829</v>
      </c>
    </row>
    <row r="3994" spans="1:1">
      <c r="A3994" s="4">
        <v>6830</v>
      </c>
    </row>
    <row r="3995" spans="1:1">
      <c r="A3995" s="4">
        <v>6831</v>
      </c>
    </row>
    <row r="3996" spans="1:1">
      <c r="A3996" s="4">
        <v>6832</v>
      </c>
    </row>
    <row r="3997" spans="1:1">
      <c r="A3997" s="4">
        <v>6833</v>
      </c>
    </row>
    <row r="3998" spans="1:1">
      <c r="A3998" s="4">
        <v>6834</v>
      </c>
    </row>
    <row r="3999" spans="1:1">
      <c r="A3999" s="4">
        <v>6835</v>
      </c>
    </row>
    <row r="4000" spans="1:1">
      <c r="A4000" s="4">
        <v>6836</v>
      </c>
    </row>
    <row r="4001" spans="1:1">
      <c r="A4001" s="4">
        <v>6837</v>
      </c>
    </row>
    <row r="4002" spans="1:1">
      <c r="A4002" s="4">
        <v>6838</v>
      </c>
    </row>
    <row r="4003" spans="1:1">
      <c r="A4003" s="4">
        <v>6839</v>
      </c>
    </row>
    <row r="4004" spans="1:1">
      <c r="A4004" s="4">
        <v>6840</v>
      </c>
    </row>
    <row r="4005" spans="1:1">
      <c r="A4005" s="4">
        <v>6841</v>
      </c>
    </row>
    <row r="4006" spans="1:1">
      <c r="A4006" s="4">
        <v>6842</v>
      </c>
    </row>
    <row r="4007" spans="1:1">
      <c r="A4007" s="4">
        <v>6843</v>
      </c>
    </row>
    <row r="4008" spans="1:1">
      <c r="A4008" s="4">
        <v>6844</v>
      </c>
    </row>
    <row r="4009" spans="1:1">
      <c r="A4009" s="4">
        <v>6845</v>
      </c>
    </row>
    <row r="4010" spans="1:1">
      <c r="A4010" s="4">
        <v>6846</v>
      </c>
    </row>
    <row r="4011" spans="1:1">
      <c r="A4011" s="4">
        <v>6847</v>
      </c>
    </row>
    <row r="4012" spans="1:1">
      <c r="A4012" s="4">
        <v>6848</v>
      </c>
    </row>
    <row r="4013" spans="1:1">
      <c r="A4013" s="4">
        <v>6849</v>
      </c>
    </row>
    <row r="4014" spans="1:1">
      <c r="A4014" s="4">
        <v>6850</v>
      </c>
    </row>
    <row r="4015" spans="1:1">
      <c r="A4015" s="4">
        <v>6851</v>
      </c>
    </row>
    <row r="4016" spans="1:1">
      <c r="A4016" s="4">
        <v>6852</v>
      </c>
    </row>
    <row r="4017" spans="1:1">
      <c r="A4017" s="4">
        <v>6853</v>
      </c>
    </row>
    <row r="4018" spans="1:1">
      <c r="A4018" s="4">
        <v>6854</v>
      </c>
    </row>
    <row r="4019" spans="1:1">
      <c r="A4019" s="4">
        <v>6855</v>
      </c>
    </row>
    <row r="4020" spans="1:1">
      <c r="A4020" s="4">
        <v>6856</v>
      </c>
    </row>
    <row r="4021" spans="1:1">
      <c r="A4021" s="4">
        <v>6857</v>
      </c>
    </row>
    <row r="4022" spans="1:1">
      <c r="A4022" s="4">
        <v>6858</v>
      </c>
    </row>
    <row r="4023" spans="1:1">
      <c r="A4023" s="4">
        <v>6859</v>
      </c>
    </row>
    <row r="4024" spans="1:1">
      <c r="A4024" s="4">
        <v>6860</v>
      </c>
    </row>
    <row r="4025" spans="1:1">
      <c r="A4025" s="4">
        <v>6861</v>
      </c>
    </row>
    <row r="4026" spans="1:1">
      <c r="A4026" s="4">
        <v>6862</v>
      </c>
    </row>
    <row r="4027" spans="1:1">
      <c r="A4027" s="4">
        <v>6863</v>
      </c>
    </row>
    <row r="4028" spans="1:1">
      <c r="A4028" s="4">
        <v>6864</v>
      </c>
    </row>
    <row r="4029" spans="1:1">
      <c r="A4029" s="4">
        <v>6865</v>
      </c>
    </row>
    <row r="4030" spans="1:1">
      <c r="A4030" s="4">
        <v>6866</v>
      </c>
    </row>
    <row r="4031" spans="1:1">
      <c r="A4031" s="4">
        <v>6867</v>
      </c>
    </row>
    <row r="4032" spans="1:1">
      <c r="A4032" s="4">
        <v>6868</v>
      </c>
    </row>
    <row r="4033" spans="1:1">
      <c r="A4033" s="4">
        <v>6869</v>
      </c>
    </row>
    <row r="4034" spans="1:1">
      <c r="A4034" s="4">
        <v>6870</v>
      </c>
    </row>
    <row r="4035" spans="1:1">
      <c r="A4035" s="4">
        <v>6871</v>
      </c>
    </row>
    <row r="4036" spans="1:1">
      <c r="A4036" s="4">
        <v>6872</v>
      </c>
    </row>
    <row r="4037" spans="1:1">
      <c r="A4037" s="4">
        <v>6873</v>
      </c>
    </row>
    <row r="4038" spans="1:1">
      <c r="A4038" s="4">
        <v>6874</v>
      </c>
    </row>
    <row r="4039" spans="1:1">
      <c r="A4039" s="4">
        <v>6875</v>
      </c>
    </row>
    <row r="4040" spans="1:1">
      <c r="A4040" s="4">
        <v>6876</v>
      </c>
    </row>
    <row r="4041" spans="1:1">
      <c r="A4041" s="4">
        <v>6877</v>
      </c>
    </row>
    <row r="4042" spans="1:1">
      <c r="A4042" s="4">
        <v>6878</v>
      </c>
    </row>
    <row r="4043" spans="1:1">
      <c r="A4043" s="4">
        <v>6879</v>
      </c>
    </row>
    <row r="4044" spans="1:1">
      <c r="A4044" s="4">
        <v>6880</v>
      </c>
    </row>
    <row r="4045" spans="1:1">
      <c r="A4045" s="4">
        <v>6881</v>
      </c>
    </row>
    <row r="4046" spans="1:1">
      <c r="A4046" s="4">
        <v>6882</v>
      </c>
    </row>
    <row r="4047" spans="1:1">
      <c r="A4047" s="4">
        <v>6883</v>
      </c>
    </row>
    <row r="4048" spans="1:1">
      <c r="A4048" s="4">
        <v>6884</v>
      </c>
    </row>
    <row r="4049" spans="1:1">
      <c r="A4049" s="4">
        <v>6885</v>
      </c>
    </row>
    <row r="4050" spans="1:1">
      <c r="A4050" s="4">
        <v>6886</v>
      </c>
    </row>
    <row r="4051" spans="1:1">
      <c r="A4051" s="4">
        <v>6887</v>
      </c>
    </row>
    <row r="4052" spans="1:1">
      <c r="A4052" s="4">
        <v>6888</v>
      </c>
    </row>
    <row r="4053" spans="1:1">
      <c r="A4053" s="4">
        <v>6889</v>
      </c>
    </row>
    <row r="4054" spans="1:1">
      <c r="A4054" s="4">
        <v>6890</v>
      </c>
    </row>
    <row r="4055" spans="1:1">
      <c r="A4055" s="4">
        <v>6891</v>
      </c>
    </row>
    <row r="4056" spans="1:1">
      <c r="A4056" s="4">
        <v>6892</v>
      </c>
    </row>
    <row r="4057" spans="1:1">
      <c r="A4057" s="4">
        <v>6893</v>
      </c>
    </row>
    <row r="4058" spans="1:1">
      <c r="A4058" s="4">
        <v>6894</v>
      </c>
    </row>
    <row r="4059" spans="1:1">
      <c r="A4059" s="4">
        <v>6895</v>
      </c>
    </row>
    <row r="4060" spans="1:1">
      <c r="A4060" s="4">
        <v>6896</v>
      </c>
    </row>
    <row r="4061" spans="1:1">
      <c r="A4061" s="4">
        <v>6897</v>
      </c>
    </row>
    <row r="4062" spans="1:1">
      <c r="A4062" s="4">
        <v>6898</v>
      </c>
    </row>
    <row r="4063" spans="1:1">
      <c r="A4063" s="4">
        <v>6899</v>
      </c>
    </row>
    <row r="4064" spans="1:1">
      <c r="A4064" s="4">
        <v>6900</v>
      </c>
    </row>
    <row r="4065" spans="1:1">
      <c r="A4065" s="4">
        <v>6901</v>
      </c>
    </row>
    <row r="4066" spans="1:1">
      <c r="A4066" s="4">
        <v>6902</v>
      </c>
    </row>
    <row r="4067" spans="1:1">
      <c r="A4067" s="4">
        <v>6903</v>
      </c>
    </row>
    <row r="4068" spans="1:1">
      <c r="A4068" s="4">
        <v>6904</v>
      </c>
    </row>
    <row r="4069" spans="1:1">
      <c r="A4069" s="4">
        <v>6905</v>
      </c>
    </row>
    <row r="4070" spans="1:1">
      <c r="A4070" s="4">
        <v>6906</v>
      </c>
    </row>
    <row r="4071" spans="1:1">
      <c r="A4071" s="4">
        <v>6907</v>
      </c>
    </row>
    <row r="4072" spans="1:1">
      <c r="A4072" s="4">
        <v>6908</v>
      </c>
    </row>
    <row r="4073" spans="1:1">
      <c r="A4073" s="4">
        <v>6909</v>
      </c>
    </row>
    <row r="4074" spans="1:1">
      <c r="A4074" s="4">
        <v>6910</v>
      </c>
    </row>
    <row r="4075" spans="1:1">
      <c r="A4075" s="4">
        <v>6911</v>
      </c>
    </row>
    <row r="4076" spans="1:1">
      <c r="A4076" s="4">
        <v>6912</v>
      </c>
    </row>
    <row r="4077" spans="1:1">
      <c r="A4077" s="4">
        <v>6913</v>
      </c>
    </row>
    <row r="4078" spans="1:1">
      <c r="A4078" s="4">
        <v>6914</v>
      </c>
    </row>
    <row r="4079" spans="1:1">
      <c r="A4079" s="4">
        <v>6915</v>
      </c>
    </row>
    <row r="4080" spans="1:1">
      <c r="A4080" s="4">
        <v>6916</v>
      </c>
    </row>
    <row r="4081" spans="1:1">
      <c r="A4081" s="4">
        <v>6917</v>
      </c>
    </row>
    <row r="4082" spans="1:1">
      <c r="A4082" s="4">
        <v>6918</v>
      </c>
    </row>
    <row r="4083" spans="1:1">
      <c r="A4083" s="4">
        <v>6919</v>
      </c>
    </row>
    <row r="4084" spans="1:1">
      <c r="A4084" s="4">
        <v>6920</v>
      </c>
    </row>
    <row r="4085" spans="1:1">
      <c r="A4085" s="4">
        <v>6921</v>
      </c>
    </row>
    <row r="4086" spans="1:1">
      <c r="A4086" s="4">
        <v>6922</v>
      </c>
    </row>
    <row r="4087" spans="1:1">
      <c r="A4087" s="4">
        <v>6923</v>
      </c>
    </row>
    <row r="4088" spans="1:1">
      <c r="A4088" s="4">
        <v>6924</v>
      </c>
    </row>
    <row r="4089" spans="1:1">
      <c r="A4089" s="4">
        <v>6925</v>
      </c>
    </row>
    <row r="4090" spans="1:1">
      <c r="A4090" s="4">
        <v>6926</v>
      </c>
    </row>
    <row r="4091" spans="1:1">
      <c r="A4091" s="4">
        <v>6927</v>
      </c>
    </row>
    <row r="4092" spans="1:1">
      <c r="A4092" s="4">
        <v>6928</v>
      </c>
    </row>
    <row r="4093" spans="1:1">
      <c r="A4093" s="4">
        <v>6929</v>
      </c>
    </row>
    <row r="4094" spans="1:1">
      <c r="A4094" s="4">
        <v>6930</v>
      </c>
    </row>
    <row r="4095" spans="1:1">
      <c r="A4095" s="4">
        <v>6931</v>
      </c>
    </row>
    <row r="4096" spans="1:1">
      <c r="A4096" s="4">
        <v>6932</v>
      </c>
    </row>
    <row r="4097" spans="1:1">
      <c r="A4097" s="4">
        <v>6933</v>
      </c>
    </row>
    <row r="4098" spans="1:1">
      <c r="A4098" s="4">
        <v>6934</v>
      </c>
    </row>
    <row r="4099" spans="1:1">
      <c r="A4099" s="4">
        <v>6935</v>
      </c>
    </row>
    <row r="4100" spans="1:1">
      <c r="A4100" s="4">
        <v>6936</v>
      </c>
    </row>
    <row r="4101" spans="1:1">
      <c r="A4101" s="4">
        <v>6937</v>
      </c>
    </row>
    <row r="4102" spans="1:1">
      <c r="A4102" s="4">
        <v>6938</v>
      </c>
    </row>
    <row r="4103" spans="1:1">
      <c r="A4103" s="4">
        <v>6939</v>
      </c>
    </row>
    <row r="4104" spans="1:1">
      <c r="A4104" s="4">
        <v>6940</v>
      </c>
    </row>
    <row r="4105" spans="1:1">
      <c r="A4105" s="4">
        <v>6941</v>
      </c>
    </row>
    <row r="4106" spans="1:1">
      <c r="A4106" s="4">
        <v>6942</v>
      </c>
    </row>
    <row r="4107" spans="1:1">
      <c r="A4107" s="4">
        <v>6943</v>
      </c>
    </row>
    <row r="4108" spans="1:1">
      <c r="A4108" s="4">
        <v>6944</v>
      </c>
    </row>
    <row r="4109" spans="1:1">
      <c r="A4109" s="4">
        <v>6945</v>
      </c>
    </row>
    <row r="4110" spans="1:1">
      <c r="A4110" s="4">
        <v>6946</v>
      </c>
    </row>
    <row r="4111" spans="1:1">
      <c r="A4111" s="4">
        <v>6947</v>
      </c>
    </row>
    <row r="4112" spans="1:1">
      <c r="A4112" s="4">
        <v>6948</v>
      </c>
    </row>
    <row r="4113" spans="1:1">
      <c r="A4113" s="4">
        <v>6949</v>
      </c>
    </row>
    <row r="4114" spans="1:1">
      <c r="A4114" s="4">
        <v>6950</v>
      </c>
    </row>
    <row r="4115" spans="1:1">
      <c r="A4115" s="4">
        <v>6951</v>
      </c>
    </row>
    <row r="4116" spans="1:1">
      <c r="A4116" s="4">
        <v>6952</v>
      </c>
    </row>
    <row r="4117" spans="1:1">
      <c r="A4117" s="4">
        <v>6953</v>
      </c>
    </row>
    <row r="4118" spans="1:1">
      <c r="A4118" s="4">
        <v>6954</v>
      </c>
    </row>
    <row r="4119" spans="1:1">
      <c r="A4119" s="4">
        <v>6955</v>
      </c>
    </row>
    <row r="4120" spans="1:1">
      <c r="A4120" s="4">
        <v>6956</v>
      </c>
    </row>
    <row r="4121" spans="1:1">
      <c r="A4121" s="4">
        <v>6957</v>
      </c>
    </row>
    <row r="4122" spans="1:1">
      <c r="A4122" s="4">
        <v>6958</v>
      </c>
    </row>
    <row r="4123" spans="1:1">
      <c r="A4123" s="4">
        <v>6959</v>
      </c>
    </row>
    <row r="4124" spans="1:1">
      <c r="A4124" s="4">
        <v>6960</v>
      </c>
    </row>
    <row r="4125" spans="1:1">
      <c r="A4125" s="4">
        <v>6961</v>
      </c>
    </row>
    <row r="4126" spans="1:1">
      <c r="A4126" s="4">
        <v>6962</v>
      </c>
    </row>
    <row r="4127" spans="1:1">
      <c r="A4127" s="4">
        <v>6963</v>
      </c>
    </row>
    <row r="4128" spans="1:1">
      <c r="A4128" s="4">
        <v>6964</v>
      </c>
    </row>
    <row r="4129" spans="1:1">
      <c r="A4129" s="4">
        <v>6965</v>
      </c>
    </row>
    <row r="4130" spans="1:1">
      <c r="A4130" s="4">
        <v>6966</v>
      </c>
    </row>
    <row r="4131" spans="1:1">
      <c r="A4131" s="4">
        <v>6967</v>
      </c>
    </row>
    <row r="4132" spans="1:1">
      <c r="A4132" s="4">
        <v>6968</v>
      </c>
    </row>
    <row r="4133" spans="1:1">
      <c r="A4133" s="4">
        <v>6969</v>
      </c>
    </row>
    <row r="4134" spans="1:1">
      <c r="A4134" s="4">
        <v>6970</v>
      </c>
    </row>
    <row r="4135" spans="1:1">
      <c r="A4135" s="4">
        <v>6971</v>
      </c>
    </row>
    <row r="4136" spans="1:1">
      <c r="A4136" s="4">
        <v>6972</v>
      </c>
    </row>
    <row r="4137" spans="1:1">
      <c r="A4137" s="4">
        <v>6973</v>
      </c>
    </row>
    <row r="4138" spans="1:1">
      <c r="A4138" s="4">
        <v>6974</v>
      </c>
    </row>
    <row r="4139" spans="1:1">
      <c r="A4139" s="4">
        <v>6975</v>
      </c>
    </row>
    <row r="4140" spans="1:1">
      <c r="A4140" s="4">
        <v>6976</v>
      </c>
    </row>
    <row r="4141" spans="1:1">
      <c r="A4141" s="4">
        <v>6977</v>
      </c>
    </row>
    <row r="4142" spans="1:1">
      <c r="A4142" s="4">
        <v>6978</v>
      </c>
    </row>
    <row r="4143" spans="1:1">
      <c r="A4143" s="4">
        <v>6979</v>
      </c>
    </row>
    <row r="4144" spans="1:1">
      <c r="A4144" s="4">
        <v>6980</v>
      </c>
    </row>
    <row r="4145" spans="1:1">
      <c r="A4145" s="4">
        <v>6981</v>
      </c>
    </row>
    <row r="4146" spans="1:1">
      <c r="A4146" s="4">
        <v>6982</v>
      </c>
    </row>
    <row r="4147" spans="1:1">
      <c r="A4147" s="4">
        <v>6983</v>
      </c>
    </row>
    <row r="4148" spans="1:1">
      <c r="A4148" s="4">
        <v>6984</v>
      </c>
    </row>
    <row r="4149" spans="1:1">
      <c r="A4149" s="4">
        <v>6985</v>
      </c>
    </row>
    <row r="4150" spans="1:1">
      <c r="A4150" s="4">
        <v>6986</v>
      </c>
    </row>
    <row r="4151" spans="1:1">
      <c r="A4151" s="4">
        <v>6987</v>
      </c>
    </row>
    <row r="4152" spans="1:1">
      <c r="A4152" s="4">
        <v>6988</v>
      </c>
    </row>
    <row r="4153" spans="1:1">
      <c r="A4153" s="4">
        <v>6989</v>
      </c>
    </row>
    <row r="4154" spans="1:1">
      <c r="A4154" s="4">
        <v>6990</v>
      </c>
    </row>
    <row r="4155" spans="1:1">
      <c r="A4155" s="4">
        <v>6991</v>
      </c>
    </row>
    <row r="4156" spans="1:1">
      <c r="A4156" s="4">
        <v>6992</v>
      </c>
    </row>
    <row r="4157" spans="1:1">
      <c r="A4157" s="4">
        <v>6993</v>
      </c>
    </row>
    <row r="4158" spans="1:1">
      <c r="A4158" s="4">
        <v>6994</v>
      </c>
    </row>
    <row r="4159" spans="1:1">
      <c r="A4159" s="4">
        <v>6995</v>
      </c>
    </row>
    <row r="4160" spans="1:1">
      <c r="A4160" s="4">
        <v>6996</v>
      </c>
    </row>
    <row r="4161" spans="1:1">
      <c r="A4161" s="4">
        <v>6997</v>
      </c>
    </row>
    <row r="4162" spans="1:1">
      <c r="A4162" s="4">
        <v>6998</v>
      </c>
    </row>
    <row r="4163" spans="1:1">
      <c r="A4163" s="4">
        <v>6999</v>
      </c>
    </row>
    <row r="4164" spans="1:1">
      <c r="A4164" s="4">
        <v>7000</v>
      </c>
    </row>
    <row r="4165" spans="1:1">
      <c r="A4165" s="4">
        <v>7001</v>
      </c>
    </row>
    <row r="4166" spans="1:1">
      <c r="A4166" s="4">
        <v>7002</v>
      </c>
    </row>
    <row r="4167" spans="1:1">
      <c r="A4167" s="4">
        <v>7003</v>
      </c>
    </row>
    <row r="4168" spans="1:1">
      <c r="A4168" s="4">
        <v>7004</v>
      </c>
    </row>
    <row r="4169" spans="1:1">
      <c r="A4169" s="4">
        <v>7005</v>
      </c>
    </row>
    <row r="4170" spans="1:1">
      <c r="A4170" s="4">
        <v>7006</v>
      </c>
    </row>
    <row r="4171" spans="1:1">
      <c r="A4171" s="4">
        <v>7007</v>
      </c>
    </row>
    <row r="4172" spans="1:1">
      <c r="A4172" s="4">
        <v>7008</v>
      </c>
    </row>
    <row r="4173" spans="1:1">
      <c r="A4173" s="4">
        <v>7009</v>
      </c>
    </row>
    <row r="4174" spans="1:1">
      <c r="A4174" s="4">
        <v>7010</v>
      </c>
    </row>
    <row r="4175" spans="1:1">
      <c r="A4175" s="4">
        <v>7011</v>
      </c>
    </row>
    <row r="4176" spans="1:1">
      <c r="A4176" s="4">
        <v>7012</v>
      </c>
    </row>
    <row r="4177" spans="1:1">
      <c r="A4177" s="4">
        <v>7013</v>
      </c>
    </row>
    <row r="4178" spans="1:1">
      <c r="A4178" s="4">
        <v>7014</v>
      </c>
    </row>
    <row r="4179" spans="1:1">
      <c r="A4179" s="4">
        <v>7015</v>
      </c>
    </row>
    <row r="4180" spans="1:1">
      <c r="A4180" s="4">
        <v>7016</v>
      </c>
    </row>
    <row r="4181" spans="1:1">
      <c r="A4181" s="4">
        <v>7017</v>
      </c>
    </row>
    <row r="4182" spans="1:1">
      <c r="A4182" s="4">
        <v>7018</v>
      </c>
    </row>
    <row r="4183" spans="1:1">
      <c r="A4183" s="4">
        <v>7019</v>
      </c>
    </row>
    <row r="4184" spans="1:1">
      <c r="A4184" s="4">
        <v>7020</v>
      </c>
    </row>
    <row r="4185" spans="1:1">
      <c r="A4185" s="4">
        <v>7021</v>
      </c>
    </row>
    <row r="4186" spans="1:1">
      <c r="A4186" s="4">
        <v>7022</v>
      </c>
    </row>
    <row r="4187" spans="1:1">
      <c r="A4187" s="4">
        <v>7023</v>
      </c>
    </row>
    <row r="4188" spans="1:1">
      <c r="A4188" s="4">
        <v>7024</v>
      </c>
    </row>
    <row r="4189" spans="1:1">
      <c r="A4189" s="4">
        <v>7025</v>
      </c>
    </row>
    <row r="4190" spans="1:1">
      <c r="A4190" s="4">
        <v>7026</v>
      </c>
    </row>
    <row r="4191" spans="1:1">
      <c r="A4191" s="4">
        <v>7027</v>
      </c>
    </row>
    <row r="4192" spans="1:1">
      <c r="A4192" s="4">
        <v>7028</v>
      </c>
    </row>
    <row r="4193" spans="1:1">
      <c r="A4193" s="4">
        <v>7029</v>
      </c>
    </row>
    <row r="4194" spans="1:1">
      <c r="A4194" s="4">
        <v>7030</v>
      </c>
    </row>
    <row r="4195" spans="1:1">
      <c r="A4195" s="4">
        <v>7031</v>
      </c>
    </row>
    <row r="4196" spans="1:1">
      <c r="A4196" s="4">
        <v>7032</v>
      </c>
    </row>
    <row r="4197" spans="1:1">
      <c r="A4197" s="4">
        <v>7033</v>
      </c>
    </row>
    <row r="4198" spans="1:1">
      <c r="A4198" s="4">
        <v>7034</v>
      </c>
    </row>
    <row r="4199" spans="1:1">
      <c r="A4199" s="4">
        <v>7035</v>
      </c>
    </row>
    <row r="4200" spans="1:1">
      <c r="A4200" s="4">
        <v>7036</v>
      </c>
    </row>
    <row r="4201" spans="1:1">
      <c r="A4201" s="4">
        <v>7037</v>
      </c>
    </row>
    <row r="4202" spans="1:1">
      <c r="A4202" s="4">
        <v>7038</v>
      </c>
    </row>
    <row r="4203" spans="1:1">
      <c r="A4203" s="4">
        <v>7039</v>
      </c>
    </row>
    <row r="4204" spans="1:1">
      <c r="A4204" s="4">
        <v>7040</v>
      </c>
    </row>
    <row r="4205" spans="1:1">
      <c r="A4205" s="4">
        <v>7041</v>
      </c>
    </row>
    <row r="4206" spans="1:1">
      <c r="A4206" s="4">
        <v>7042</v>
      </c>
    </row>
    <row r="4207" spans="1:1">
      <c r="A4207" s="4">
        <v>7043</v>
      </c>
    </row>
    <row r="4208" spans="1:1">
      <c r="A4208" s="4">
        <v>7044</v>
      </c>
    </row>
    <row r="4209" spans="1:1">
      <c r="A4209" s="4">
        <v>7045</v>
      </c>
    </row>
    <row r="4210" spans="1:1">
      <c r="A4210" s="4">
        <v>7046</v>
      </c>
    </row>
    <row r="4211" spans="1:1">
      <c r="A4211" s="4">
        <v>7047</v>
      </c>
    </row>
    <row r="4212" spans="1:1">
      <c r="A4212" s="4">
        <v>7048</v>
      </c>
    </row>
    <row r="4213" spans="1:1">
      <c r="A4213" s="4">
        <v>7049</v>
      </c>
    </row>
    <row r="4214" spans="1:1">
      <c r="A4214" s="4">
        <v>7050</v>
      </c>
    </row>
    <row r="4215" spans="1:1">
      <c r="A4215" s="4">
        <v>7051</v>
      </c>
    </row>
    <row r="4216" spans="1:1">
      <c r="A4216" s="4">
        <v>7052</v>
      </c>
    </row>
    <row r="4217" spans="1:1">
      <c r="A4217" s="4">
        <v>7053</v>
      </c>
    </row>
    <row r="4218" spans="1:1">
      <c r="A4218" s="4">
        <v>7054</v>
      </c>
    </row>
    <row r="4219" spans="1:1">
      <c r="A4219" s="4">
        <v>7055</v>
      </c>
    </row>
    <row r="4220" spans="1:1">
      <c r="A4220" s="4">
        <v>7056</v>
      </c>
    </row>
    <row r="4221" spans="1:1">
      <c r="A4221" s="4">
        <v>7057</v>
      </c>
    </row>
    <row r="4222" spans="1:1">
      <c r="A4222" s="4">
        <v>7058</v>
      </c>
    </row>
    <row r="4223" spans="1:1">
      <c r="A4223" s="4">
        <v>7059</v>
      </c>
    </row>
    <row r="4224" spans="1:1">
      <c r="A4224" s="4">
        <v>7060</v>
      </c>
    </row>
    <row r="4225" spans="1:1">
      <c r="A4225" s="4">
        <v>7061</v>
      </c>
    </row>
    <row r="4226" spans="1:1">
      <c r="A4226" s="4">
        <v>7062</v>
      </c>
    </row>
    <row r="4227" spans="1:1">
      <c r="A4227" s="4">
        <v>7063</v>
      </c>
    </row>
    <row r="4228" spans="1:1">
      <c r="A4228" s="4">
        <v>7064</v>
      </c>
    </row>
    <row r="4229" spans="1:1">
      <c r="A4229" s="4">
        <v>7065</v>
      </c>
    </row>
    <row r="4230" spans="1:1">
      <c r="A4230" s="4">
        <v>7066</v>
      </c>
    </row>
    <row r="4231" spans="1:1">
      <c r="A4231" s="4">
        <v>7067</v>
      </c>
    </row>
    <row r="4232" spans="1:1">
      <c r="A4232" s="4">
        <v>7068</v>
      </c>
    </row>
    <row r="4233" spans="1:1">
      <c r="A4233" s="4">
        <v>7069</v>
      </c>
    </row>
    <row r="4234" spans="1:1">
      <c r="A4234" s="4">
        <v>7070</v>
      </c>
    </row>
    <row r="4235" spans="1:1">
      <c r="A4235" s="4">
        <v>7071</v>
      </c>
    </row>
    <row r="4236" spans="1:1">
      <c r="A4236" s="4">
        <v>7072</v>
      </c>
    </row>
    <row r="4237" spans="1:1">
      <c r="A4237" s="4">
        <v>7073</v>
      </c>
    </row>
    <row r="4238" spans="1:1">
      <c r="A4238" s="4">
        <v>7074</v>
      </c>
    </row>
    <row r="4239" spans="1:1">
      <c r="A4239" s="4">
        <v>7075</v>
      </c>
    </row>
    <row r="4240" spans="1:1">
      <c r="A4240" s="4">
        <v>7076</v>
      </c>
    </row>
    <row r="4241" spans="1:1">
      <c r="A4241" s="4">
        <v>7077</v>
      </c>
    </row>
    <row r="4242" spans="1:1">
      <c r="A4242" s="4">
        <v>7078</v>
      </c>
    </row>
    <row r="4243" spans="1:1">
      <c r="A4243" s="4">
        <v>7079</v>
      </c>
    </row>
    <row r="4244" spans="1:1">
      <c r="A4244" s="4">
        <v>7080</v>
      </c>
    </row>
    <row r="4245" spans="1:1">
      <c r="A4245" s="4">
        <v>7081</v>
      </c>
    </row>
    <row r="4246" spans="1:1">
      <c r="A4246" s="4">
        <v>7082</v>
      </c>
    </row>
    <row r="4247" spans="1:1">
      <c r="A4247" s="4">
        <v>7083</v>
      </c>
    </row>
    <row r="4248" spans="1:1">
      <c r="A4248" s="4">
        <v>7084</v>
      </c>
    </row>
    <row r="4249" spans="1:1">
      <c r="A4249" s="4">
        <v>7085</v>
      </c>
    </row>
    <row r="4250" spans="1:1">
      <c r="A4250" s="4">
        <v>7086</v>
      </c>
    </row>
    <row r="4251" spans="1:1">
      <c r="A4251" s="4">
        <v>7087</v>
      </c>
    </row>
    <row r="4252" spans="1:1">
      <c r="A4252" s="4">
        <v>7088</v>
      </c>
    </row>
    <row r="4253" spans="1:1">
      <c r="A4253" s="4">
        <v>7089</v>
      </c>
    </row>
    <row r="4254" spans="1:1">
      <c r="A4254" s="4">
        <v>7090</v>
      </c>
    </row>
    <row r="4255" spans="1:1">
      <c r="A4255" s="4">
        <v>7091</v>
      </c>
    </row>
    <row r="4256" spans="1:1">
      <c r="A4256" s="4">
        <v>7092</v>
      </c>
    </row>
    <row r="4257" spans="1:1">
      <c r="A4257" s="4">
        <v>7093</v>
      </c>
    </row>
    <row r="4258" spans="1:1">
      <c r="A4258" s="4">
        <v>7094</v>
      </c>
    </row>
    <row r="4259" spans="1:1">
      <c r="A4259" s="4">
        <v>7095</v>
      </c>
    </row>
    <row r="4260" spans="1:1">
      <c r="A4260" s="4">
        <v>7096</v>
      </c>
    </row>
    <row r="4261" spans="1:1">
      <c r="A4261" s="4">
        <v>7097</v>
      </c>
    </row>
    <row r="4262" spans="1:1">
      <c r="A4262" s="4">
        <v>7098</v>
      </c>
    </row>
    <row r="4263" spans="1:1">
      <c r="A4263" s="4">
        <v>7099</v>
      </c>
    </row>
    <row r="4264" spans="1:1">
      <c r="A4264" s="4">
        <v>7100</v>
      </c>
    </row>
    <row r="4265" spans="1:1">
      <c r="A4265" s="4">
        <v>7101</v>
      </c>
    </row>
    <row r="4266" spans="1:1">
      <c r="A4266" s="4">
        <v>7102</v>
      </c>
    </row>
    <row r="4267" spans="1:1">
      <c r="A4267" s="4">
        <v>7103</v>
      </c>
    </row>
    <row r="4268" spans="1:1">
      <c r="A4268" s="4">
        <v>7104</v>
      </c>
    </row>
    <row r="4269" spans="1:1">
      <c r="A4269" s="4">
        <v>7105</v>
      </c>
    </row>
    <row r="4270" spans="1:1">
      <c r="A4270" s="4">
        <v>7106</v>
      </c>
    </row>
    <row r="4271" spans="1:1">
      <c r="A4271" s="4">
        <v>7107</v>
      </c>
    </row>
    <row r="4272" spans="1:1">
      <c r="A4272" s="4">
        <v>7108</v>
      </c>
    </row>
    <row r="4273" spans="1:1">
      <c r="A4273" s="4">
        <v>7109</v>
      </c>
    </row>
    <row r="4274" spans="1:1">
      <c r="A4274" s="4">
        <v>7110</v>
      </c>
    </row>
    <row r="4275" spans="1:1">
      <c r="A4275" s="4">
        <v>7111</v>
      </c>
    </row>
    <row r="4276" spans="1:1">
      <c r="A4276" s="4">
        <v>7112</v>
      </c>
    </row>
    <row r="4277" spans="1:1">
      <c r="A4277" s="4">
        <v>7113</v>
      </c>
    </row>
    <row r="4278" spans="1:1">
      <c r="A4278" s="4">
        <v>7114</v>
      </c>
    </row>
    <row r="4279" spans="1:1">
      <c r="A4279" s="4">
        <v>7115</v>
      </c>
    </row>
    <row r="4280" spans="1:1">
      <c r="A4280" s="4">
        <v>7116</v>
      </c>
    </row>
    <row r="4281" spans="1:1">
      <c r="A4281" s="4">
        <v>7117</v>
      </c>
    </row>
    <row r="4282" spans="1:1">
      <c r="A4282" s="4">
        <v>7118</v>
      </c>
    </row>
    <row r="4283" spans="1:1">
      <c r="A4283" s="4">
        <v>7119</v>
      </c>
    </row>
    <row r="4284" spans="1:1">
      <c r="A4284" s="4">
        <v>7120</v>
      </c>
    </row>
    <row r="4285" spans="1:1">
      <c r="A4285" s="4">
        <v>7121</v>
      </c>
    </row>
    <row r="4286" spans="1:1">
      <c r="A4286" s="4">
        <v>7122</v>
      </c>
    </row>
    <row r="4287" spans="1:1">
      <c r="A4287" s="4">
        <v>7123</v>
      </c>
    </row>
    <row r="4288" spans="1:1">
      <c r="A4288" s="4">
        <v>7124</v>
      </c>
    </row>
    <row r="4289" spans="1:1">
      <c r="A4289" s="4">
        <v>7125</v>
      </c>
    </row>
    <row r="4290" spans="1:1">
      <c r="A4290" s="4">
        <v>7126</v>
      </c>
    </row>
    <row r="4291" spans="1:1">
      <c r="A4291" s="4">
        <v>7127</v>
      </c>
    </row>
    <row r="4292" spans="1:1">
      <c r="A4292" s="4">
        <v>7128</v>
      </c>
    </row>
    <row r="4293" spans="1:1">
      <c r="A4293" s="4">
        <v>7129</v>
      </c>
    </row>
    <row r="4294" spans="1:1">
      <c r="A4294" s="4">
        <v>7130</v>
      </c>
    </row>
    <row r="4295" spans="1:1">
      <c r="A4295" s="4">
        <v>7131</v>
      </c>
    </row>
    <row r="4296" spans="1:1">
      <c r="A4296" s="4">
        <v>7132</v>
      </c>
    </row>
    <row r="4297" spans="1:1">
      <c r="A4297" s="4">
        <v>7133</v>
      </c>
    </row>
    <row r="4298" spans="1:1">
      <c r="A4298" s="4">
        <v>7134</v>
      </c>
    </row>
    <row r="4299" spans="1:1">
      <c r="A4299" s="4">
        <v>7135</v>
      </c>
    </row>
    <row r="4300" spans="1:1">
      <c r="A4300" s="4">
        <v>7136</v>
      </c>
    </row>
    <row r="4301" spans="1:1">
      <c r="A4301" s="4">
        <v>7137</v>
      </c>
    </row>
    <row r="4302" spans="1:1">
      <c r="A4302" s="4">
        <v>7138</v>
      </c>
    </row>
    <row r="4303" spans="1:1">
      <c r="A4303" s="4">
        <v>7139</v>
      </c>
    </row>
    <row r="4304" spans="1:1">
      <c r="A4304" s="4">
        <v>7140</v>
      </c>
    </row>
    <row r="4305" spans="1:1">
      <c r="A4305" s="4">
        <v>7141</v>
      </c>
    </row>
    <row r="4306" spans="1:1">
      <c r="A4306" s="4">
        <v>7142</v>
      </c>
    </row>
    <row r="4307" spans="1:1">
      <c r="A4307" s="4">
        <v>7143</v>
      </c>
    </row>
    <row r="4308" spans="1:1">
      <c r="A4308" s="4">
        <v>7144</v>
      </c>
    </row>
    <row r="4309" spans="1:1">
      <c r="A4309" s="4">
        <v>7145</v>
      </c>
    </row>
    <row r="4310" spans="1:1">
      <c r="A4310" s="4">
        <v>7146</v>
      </c>
    </row>
    <row r="4311" spans="1:1">
      <c r="A4311" s="4">
        <v>7147</v>
      </c>
    </row>
    <row r="4312" spans="1:1">
      <c r="A4312" s="4">
        <v>7148</v>
      </c>
    </row>
    <row r="4313" spans="1:1">
      <c r="A4313" s="4">
        <v>7149</v>
      </c>
    </row>
    <row r="4314" spans="1:1">
      <c r="A4314" s="4">
        <v>7150</v>
      </c>
    </row>
    <row r="4315" spans="1:1">
      <c r="A4315" s="4">
        <v>7151</v>
      </c>
    </row>
    <row r="4316" spans="1:1">
      <c r="A4316" s="4">
        <v>7152</v>
      </c>
    </row>
    <row r="4317" spans="1:1">
      <c r="A4317" s="4">
        <v>7153</v>
      </c>
    </row>
    <row r="4318" spans="1:1">
      <c r="A4318" s="4">
        <v>7154</v>
      </c>
    </row>
    <row r="4319" spans="1:1">
      <c r="A4319" s="4">
        <v>7155</v>
      </c>
    </row>
    <row r="4320" spans="1:1">
      <c r="A4320" s="4">
        <v>7156</v>
      </c>
    </row>
    <row r="4321" spans="1:1">
      <c r="A4321" s="4">
        <v>7157</v>
      </c>
    </row>
    <row r="4322" spans="1:1">
      <c r="A4322" s="4">
        <v>7158</v>
      </c>
    </row>
    <row r="4323" spans="1:1">
      <c r="A4323" s="4">
        <v>7159</v>
      </c>
    </row>
    <row r="4324" spans="1:1">
      <c r="A4324" s="4">
        <v>7160</v>
      </c>
    </row>
    <row r="4325" spans="1:1">
      <c r="A4325" s="4">
        <v>7161</v>
      </c>
    </row>
    <row r="4326" spans="1:1">
      <c r="A4326" s="4">
        <v>7162</v>
      </c>
    </row>
    <row r="4327" spans="1:1">
      <c r="A4327" s="4">
        <v>7163</v>
      </c>
    </row>
    <row r="4328" spans="1:1">
      <c r="A4328" s="4">
        <v>7164</v>
      </c>
    </row>
    <row r="4329" spans="1:1">
      <c r="A4329" s="4">
        <v>7165</v>
      </c>
    </row>
    <row r="4330" spans="1:1">
      <c r="A4330" s="4">
        <v>7166</v>
      </c>
    </row>
    <row r="4331" spans="1:1">
      <c r="A4331" s="4">
        <v>7167</v>
      </c>
    </row>
    <row r="4332" spans="1:1">
      <c r="A4332" s="4">
        <v>7168</v>
      </c>
    </row>
    <row r="4333" spans="1:1">
      <c r="A4333" s="4">
        <v>7169</v>
      </c>
    </row>
    <row r="4334" spans="1:1">
      <c r="A4334" s="4">
        <v>7170</v>
      </c>
    </row>
    <row r="4335" spans="1:1">
      <c r="A4335" s="4">
        <v>7171</v>
      </c>
    </row>
    <row r="4336" spans="1:1">
      <c r="A4336" s="4">
        <v>7172</v>
      </c>
    </row>
    <row r="4337" spans="1:1">
      <c r="A4337" s="4">
        <v>7173</v>
      </c>
    </row>
    <row r="4338" spans="1:1">
      <c r="A4338" s="4">
        <v>7174</v>
      </c>
    </row>
    <row r="4339" spans="1:1">
      <c r="A4339" s="4">
        <v>7175</v>
      </c>
    </row>
    <row r="4340" spans="1:1">
      <c r="A4340" s="4">
        <v>7176</v>
      </c>
    </row>
    <row r="4341" spans="1:1">
      <c r="A4341" s="4">
        <v>7177</v>
      </c>
    </row>
    <row r="4342" spans="1:1">
      <c r="A4342" s="4">
        <v>7178</v>
      </c>
    </row>
    <row r="4343" spans="1:1">
      <c r="A4343" s="4">
        <v>7179</v>
      </c>
    </row>
    <row r="4344" spans="1:1">
      <c r="A4344" s="4">
        <v>7180</v>
      </c>
    </row>
    <row r="4345" spans="1:1">
      <c r="A4345" s="4">
        <v>7181</v>
      </c>
    </row>
    <row r="4346" spans="1:1">
      <c r="A4346" s="4">
        <v>7182</v>
      </c>
    </row>
    <row r="4347" spans="1:1">
      <c r="A4347" s="4">
        <v>7183</v>
      </c>
    </row>
    <row r="4348" spans="1:1">
      <c r="A4348" s="4">
        <v>7184</v>
      </c>
    </row>
    <row r="4349" spans="1:1">
      <c r="A4349" s="4">
        <v>7185</v>
      </c>
    </row>
    <row r="4350" spans="1:1">
      <c r="A4350" s="4">
        <v>7186</v>
      </c>
    </row>
    <row r="4351" spans="1:1">
      <c r="A4351" s="4">
        <v>7187</v>
      </c>
    </row>
    <row r="4352" spans="1:1">
      <c r="A4352" s="4">
        <v>7188</v>
      </c>
    </row>
    <row r="4353" spans="1:1">
      <c r="A4353" s="4">
        <v>7189</v>
      </c>
    </row>
    <row r="4354" spans="1:1">
      <c r="A4354" s="4">
        <v>7190</v>
      </c>
    </row>
    <row r="4355" spans="1:1">
      <c r="A4355" s="4">
        <v>7191</v>
      </c>
    </row>
    <row r="4356" spans="1:1">
      <c r="A4356" s="4">
        <v>7192</v>
      </c>
    </row>
    <row r="4357" spans="1:1">
      <c r="A4357" s="4">
        <v>7193</v>
      </c>
    </row>
    <row r="4358" spans="1:1">
      <c r="A4358" s="4">
        <v>7194</v>
      </c>
    </row>
    <row r="4359" spans="1:1">
      <c r="A4359" s="4">
        <v>7195</v>
      </c>
    </row>
    <row r="4360" spans="1:1">
      <c r="A4360" s="4">
        <v>7196</v>
      </c>
    </row>
    <row r="4361" spans="1:1">
      <c r="A4361" s="4">
        <v>7197</v>
      </c>
    </row>
    <row r="4362" spans="1:1">
      <c r="A4362" s="4">
        <v>7198</v>
      </c>
    </row>
    <row r="4363" spans="1:1">
      <c r="A4363" s="4">
        <v>7199</v>
      </c>
    </row>
    <row r="4364" spans="1:1">
      <c r="A4364" s="4">
        <v>7200</v>
      </c>
    </row>
    <row r="4365" spans="1:1">
      <c r="A4365" s="4">
        <v>7201</v>
      </c>
    </row>
    <row r="4366" spans="1:1">
      <c r="A4366" s="4">
        <v>7202</v>
      </c>
    </row>
    <row r="4367" spans="1:1">
      <c r="A4367" s="4">
        <v>7203</v>
      </c>
    </row>
    <row r="4368" spans="1:1">
      <c r="A4368" s="4">
        <v>7204</v>
      </c>
    </row>
    <row r="4369" spans="1:1">
      <c r="A4369" s="4">
        <v>7205</v>
      </c>
    </row>
    <row r="4370" spans="1:1">
      <c r="A4370" s="4">
        <v>7206</v>
      </c>
    </row>
    <row r="4371" spans="1:1">
      <c r="A4371" s="4">
        <v>7207</v>
      </c>
    </row>
    <row r="4372" spans="1:1">
      <c r="A4372" s="4">
        <v>7208</v>
      </c>
    </row>
    <row r="4373" spans="1:1">
      <c r="A4373" s="4">
        <v>7209</v>
      </c>
    </row>
    <row r="4374" spans="1:1">
      <c r="A4374" s="4">
        <v>7210</v>
      </c>
    </row>
    <row r="4375" spans="1:1">
      <c r="A4375" s="4">
        <v>7211</v>
      </c>
    </row>
    <row r="4376" spans="1:1">
      <c r="A4376" s="4">
        <v>7212</v>
      </c>
    </row>
    <row r="4377" spans="1:1">
      <c r="A4377" s="4">
        <v>7213</v>
      </c>
    </row>
    <row r="4378" spans="1:1">
      <c r="A4378" s="4">
        <v>7214</v>
      </c>
    </row>
    <row r="4379" spans="1:1">
      <c r="A4379" s="4">
        <v>7215</v>
      </c>
    </row>
    <row r="4380" spans="1:1">
      <c r="A4380" s="4">
        <v>7216</v>
      </c>
    </row>
    <row r="4381" spans="1:1">
      <c r="A4381" s="4">
        <v>7217</v>
      </c>
    </row>
    <row r="4382" spans="1:1">
      <c r="A4382" s="4">
        <v>7218</v>
      </c>
    </row>
    <row r="4383" spans="1:1">
      <c r="A4383" s="4">
        <v>7219</v>
      </c>
    </row>
    <row r="4384" spans="1:1">
      <c r="A4384" s="4">
        <v>7220</v>
      </c>
    </row>
    <row r="4385" spans="1:1">
      <c r="A4385" s="4">
        <v>7221</v>
      </c>
    </row>
    <row r="4386" spans="1:1">
      <c r="A4386" s="4">
        <v>7222</v>
      </c>
    </row>
    <row r="4387" spans="1:1">
      <c r="A4387" s="4">
        <v>7223</v>
      </c>
    </row>
    <row r="4388" spans="1:1">
      <c r="A4388" s="4">
        <v>7224</v>
      </c>
    </row>
    <row r="4389" spans="1:1">
      <c r="A4389" s="4">
        <v>7225</v>
      </c>
    </row>
    <row r="4390" spans="1:1">
      <c r="A4390" s="4">
        <v>7226</v>
      </c>
    </row>
    <row r="4391" spans="1:1">
      <c r="A4391" s="4">
        <v>7227</v>
      </c>
    </row>
    <row r="4392" spans="1:1">
      <c r="A4392" s="4">
        <v>7228</v>
      </c>
    </row>
    <row r="4393" spans="1:1">
      <c r="A4393" s="4">
        <v>7229</v>
      </c>
    </row>
    <row r="4394" spans="1:1">
      <c r="A4394" s="4">
        <v>7230</v>
      </c>
    </row>
    <row r="4395" spans="1:1">
      <c r="A4395" s="4">
        <v>7231</v>
      </c>
    </row>
    <row r="4396" spans="1:1">
      <c r="A4396" s="4">
        <v>7232</v>
      </c>
    </row>
    <row r="4397" spans="1:1">
      <c r="A4397" s="4">
        <v>7233</v>
      </c>
    </row>
    <row r="4398" spans="1:1">
      <c r="A4398" s="4">
        <v>7234</v>
      </c>
    </row>
    <row r="4399" spans="1:1">
      <c r="A4399" s="4">
        <v>7235</v>
      </c>
    </row>
    <row r="4400" spans="1:1">
      <c r="A4400" s="4">
        <v>7236</v>
      </c>
    </row>
    <row r="4401" spans="1:1">
      <c r="A4401" s="4">
        <v>7237</v>
      </c>
    </row>
    <row r="4402" spans="1:1">
      <c r="A4402" s="4">
        <v>7238</v>
      </c>
    </row>
    <row r="4403" spans="1:1">
      <c r="A4403" s="4">
        <v>7239</v>
      </c>
    </row>
    <row r="4404" spans="1:1">
      <c r="A4404" s="4">
        <v>7240</v>
      </c>
    </row>
    <row r="4405" spans="1:1">
      <c r="A4405" s="4">
        <v>7241</v>
      </c>
    </row>
    <row r="4406" spans="1:1">
      <c r="A4406" s="4">
        <v>7242</v>
      </c>
    </row>
    <row r="4407" spans="1:1">
      <c r="A4407" s="4">
        <v>7243</v>
      </c>
    </row>
    <row r="4408" spans="1:1">
      <c r="A4408" s="4">
        <v>7244</v>
      </c>
    </row>
    <row r="4409" spans="1:1">
      <c r="A4409" s="4">
        <v>7245</v>
      </c>
    </row>
    <row r="4410" spans="1:1">
      <c r="A4410" s="4">
        <v>7246</v>
      </c>
    </row>
    <row r="4411" spans="1:1">
      <c r="A4411" s="4">
        <v>7247</v>
      </c>
    </row>
    <row r="4412" spans="1:1">
      <c r="A4412" s="4">
        <v>7248</v>
      </c>
    </row>
    <row r="4413" spans="1:1">
      <c r="A4413" s="4">
        <v>7249</v>
      </c>
    </row>
    <row r="4414" spans="1:1">
      <c r="A4414" s="4">
        <v>7250</v>
      </c>
    </row>
    <row r="4415" spans="1:1">
      <c r="A4415" s="4">
        <v>7251</v>
      </c>
    </row>
    <row r="4416" spans="1:1">
      <c r="A4416" s="4">
        <v>7252</v>
      </c>
    </row>
    <row r="4417" spans="1:1">
      <c r="A4417" s="4">
        <v>7253</v>
      </c>
    </row>
    <row r="4418" spans="1:1">
      <c r="A4418" s="4">
        <v>7254</v>
      </c>
    </row>
    <row r="4419" spans="1:1">
      <c r="A4419" s="4">
        <v>7255</v>
      </c>
    </row>
    <row r="4420" spans="1:1">
      <c r="A4420" s="4">
        <v>7256</v>
      </c>
    </row>
    <row r="4421" spans="1:1">
      <c r="A4421" s="4">
        <v>7257</v>
      </c>
    </row>
    <row r="4422" spans="1:1">
      <c r="A4422" s="4">
        <v>7258</v>
      </c>
    </row>
    <row r="4423" spans="1:1">
      <c r="A4423" s="4">
        <v>7259</v>
      </c>
    </row>
    <row r="4424" spans="1:1">
      <c r="A4424" s="4">
        <v>7260</v>
      </c>
    </row>
    <row r="4425" spans="1:1">
      <c r="A4425" s="4">
        <v>7261</v>
      </c>
    </row>
    <row r="4426" spans="1:1">
      <c r="A4426" s="4">
        <v>7262</v>
      </c>
    </row>
    <row r="4427" spans="1:1">
      <c r="A4427" s="4">
        <v>7263</v>
      </c>
    </row>
    <row r="4428" spans="1:1">
      <c r="A4428" s="4">
        <v>7264</v>
      </c>
    </row>
    <row r="4429" spans="1:1">
      <c r="A4429" s="4">
        <v>7265</v>
      </c>
    </row>
    <row r="4430" spans="1:1">
      <c r="A4430" s="4">
        <v>7266</v>
      </c>
    </row>
    <row r="4431" spans="1:1">
      <c r="A4431" s="4">
        <v>7267</v>
      </c>
    </row>
    <row r="4432" spans="1:1">
      <c r="A4432" s="4">
        <v>7268</v>
      </c>
    </row>
    <row r="4433" spans="1:1">
      <c r="A4433" s="4">
        <v>7269</v>
      </c>
    </row>
    <row r="4434" spans="1:1">
      <c r="A4434" s="4">
        <v>7270</v>
      </c>
    </row>
    <row r="4435" spans="1:1">
      <c r="A4435" s="4">
        <v>7271</v>
      </c>
    </row>
    <row r="4436" spans="1:1">
      <c r="A4436" s="4">
        <v>7272</v>
      </c>
    </row>
    <row r="4437" spans="1:1">
      <c r="A4437" s="4">
        <v>7273</v>
      </c>
    </row>
    <row r="4438" spans="1:1">
      <c r="A4438" s="4">
        <v>7274</v>
      </c>
    </row>
    <row r="4439" spans="1:1">
      <c r="A4439" s="4">
        <v>7275</v>
      </c>
    </row>
    <row r="4440" spans="1:1">
      <c r="A4440" s="4">
        <v>7276</v>
      </c>
    </row>
    <row r="4441" spans="1:1">
      <c r="A4441" s="4">
        <v>7277</v>
      </c>
    </row>
    <row r="4442" spans="1:1">
      <c r="A4442" s="4">
        <v>7278</v>
      </c>
    </row>
    <row r="4443" spans="1:1">
      <c r="A4443" s="4">
        <v>7279</v>
      </c>
    </row>
    <row r="4444" spans="1:1">
      <c r="A4444" s="4">
        <v>7280</v>
      </c>
    </row>
    <row r="4445" spans="1:1">
      <c r="A4445" s="4">
        <v>7281</v>
      </c>
    </row>
    <row r="4446" spans="1:1">
      <c r="A4446" s="4">
        <v>7282</v>
      </c>
    </row>
    <row r="4447" spans="1:1">
      <c r="A4447" s="4">
        <v>7283</v>
      </c>
    </row>
    <row r="4448" spans="1:1">
      <c r="A4448" s="4">
        <v>7284</v>
      </c>
    </row>
    <row r="4449" spans="1:1">
      <c r="A4449" s="4">
        <v>7285</v>
      </c>
    </row>
    <row r="4450" spans="1:1">
      <c r="A4450" s="4">
        <v>7286</v>
      </c>
    </row>
    <row r="4451" spans="1:1">
      <c r="A4451" s="4">
        <v>7287</v>
      </c>
    </row>
    <row r="4452" spans="1:1">
      <c r="A4452" s="4">
        <v>7288</v>
      </c>
    </row>
    <row r="4453" spans="1:1">
      <c r="A4453" s="4">
        <v>7289</v>
      </c>
    </row>
    <row r="4454" spans="1:1">
      <c r="A4454" s="4">
        <v>7290</v>
      </c>
    </row>
    <row r="4455" spans="1:1">
      <c r="A4455" s="4">
        <v>7291</v>
      </c>
    </row>
    <row r="4456" spans="1:1">
      <c r="A4456" s="4">
        <v>7292</v>
      </c>
    </row>
    <row r="4457" spans="1:1">
      <c r="A4457" s="4">
        <v>7293</v>
      </c>
    </row>
    <row r="4458" spans="1:1">
      <c r="A4458" s="4">
        <v>7294</v>
      </c>
    </row>
    <row r="4459" spans="1:1">
      <c r="A4459" s="4">
        <v>7295</v>
      </c>
    </row>
    <row r="4460" spans="1:1">
      <c r="A4460" s="4">
        <v>7296</v>
      </c>
    </row>
    <row r="4461" spans="1:1">
      <c r="A4461" s="4">
        <v>7297</v>
      </c>
    </row>
    <row r="4462" spans="1:1">
      <c r="A4462" s="4">
        <v>7298</v>
      </c>
    </row>
    <row r="4463" spans="1:1">
      <c r="A4463" s="4">
        <v>7299</v>
      </c>
    </row>
    <row r="4464" spans="1:1">
      <c r="A4464" s="4">
        <v>7300</v>
      </c>
    </row>
    <row r="4465" spans="1:1">
      <c r="A4465" s="4">
        <v>7301</v>
      </c>
    </row>
    <row r="4466" spans="1:1">
      <c r="A4466" s="4">
        <v>7302</v>
      </c>
    </row>
    <row r="4467" spans="1:1">
      <c r="A4467" s="4">
        <v>7303</v>
      </c>
    </row>
    <row r="4468" spans="1:1">
      <c r="A4468" s="4">
        <v>7304</v>
      </c>
    </row>
    <row r="4469" spans="1:1">
      <c r="A4469" s="4">
        <v>7305</v>
      </c>
    </row>
    <row r="4470" spans="1:1">
      <c r="A4470" s="4">
        <v>7306</v>
      </c>
    </row>
    <row r="4471" spans="1:1">
      <c r="A4471" s="4">
        <v>7307</v>
      </c>
    </row>
    <row r="4472" spans="1:1">
      <c r="A4472" s="4">
        <v>7308</v>
      </c>
    </row>
    <row r="4473" spans="1:1">
      <c r="A4473" s="4">
        <v>7309</v>
      </c>
    </row>
    <row r="4474" spans="1:1">
      <c r="A4474" s="4">
        <v>7310</v>
      </c>
    </row>
    <row r="4475" spans="1:1">
      <c r="A4475" s="4">
        <v>7311</v>
      </c>
    </row>
    <row r="4476" spans="1:1">
      <c r="A4476" s="4">
        <v>7312</v>
      </c>
    </row>
    <row r="4477" spans="1:1">
      <c r="A4477" s="4">
        <v>7313</v>
      </c>
    </row>
    <row r="4478" spans="1:1">
      <c r="A4478" s="4">
        <v>7314</v>
      </c>
    </row>
    <row r="4479" spans="1:1">
      <c r="A4479" s="4">
        <v>7315</v>
      </c>
    </row>
    <row r="4480" spans="1:1">
      <c r="A4480" s="4">
        <v>7316</v>
      </c>
    </row>
    <row r="4481" spans="1:1">
      <c r="A4481" s="4">
        <v>7317</v>
      </c>
    </row>
    <row r="4482" spans="1:1">
      <c r="A4482" s="4">
        <v>7318</v>
      </c>
    </row>
    <row r="4483" spans="1:1">
      <c r="A4483" s="4">
        <v>7319</v>
      </c>
    </row>
    <row r="4484" spans="1:1">
      <c r="A4484" s="4">
        <v>7320</v>
      </c>
    </row>
    <row r="4485" spans="1:1">
      <c r="A4485" s="4">
        <v>7321</v>
      </c>
    </row>
    <row r="4486" spans="1:1">
      <c r="A4486" s="4">
        <v>7322</v>
      </c>
    </row>
    <row r="4487" spans="1:1">
      <c r="A4487" s="4">
        <v>7323</v>
      </c>
    </row>
    <row r="4488" spans="1:1">
      <c r="A4488" s="4">
        <v>7324</v>
      </c>
    </row>
    <row r="4489" spans="1:1">
      <c r="A4489" s="4">
        <v>7325</v>
      </c>
    </row>
    <row r="4490" spans="1:1">
      <c r="A4490" s="4">
        <v>7326</v>
      </c>
    </row>
    <row r="4491" spans="1:1">
      <c r="A4491" s="4">
        <v>7327</v>
      </c>
    </row>
    <row r="4492" spans="1:1">
      <c r="A4492" s="4">
        <v>7328</v>
      </c>
    </row>
    <row r="4493" spans="1:1">
      <c r="A4493" s="4">
        <v>7329</v>
      </c>
    </row>
    <row r="4494" spans="1:1">
      <c r="A4494" s="4">
        <v>7330</v>
      </c>
    </row>
    <row r="4495" spans="1:1">
      <c r="A4495" s="4">
        <v>7331</v>
      </c>
    </row>
    <row r="4496" spans="1:1">
      <c r="A4496" s="4">
        <v>7332</v>
      </c>
    </row>
    <row r="4497" spans="1:1">
      <c r="A4497" s="4">
        <v>7333</v>
      </c>
    </row>
    <row r="4498" spans="1:1">
      <c r="A4498" s="4">
        <v>7334</v>
      </c>
    </row>
    <row r="4499" spans="1:1">
      <c r="A4499" s="4">
        <v>7335</v>
      </c>
    </row>
    <row r="4500" spans="1:1">
      <c r="A4500" s="4">
        <v>7336</v>
      </c>
    </row>
    <row r="4501" spans="1:1">
      <c r="A4501" s="4">
        <v>7337</v>
      </c>
    </row>
    <row r="4502" spans="1:1">
      <c r="A4502" s="4">
        <v>7338</v>
      </c>
    </row>
    <row r="4503" spans="1:1">
      <c r="A4503" s="4">
        <v>7339</v>
      </c>
    </row>
    <row r="4504" spans="1:1">
      <c r="A4504" s="4">
        <v>7340</v>
      </c>
    </row>
    <row r="4505" spans="1:1">
      <c r="A4505" s="4">
        <v>7341</v>
      </c>
    </row>
    <row r="4506" spans="1:1">
      <c r="A4506" s="4">
        <v>7342</v>
      </c>
    </row>
    <row r="4507" spans="1:1">
      <c r="A4507" s="4">
        <v>7343</v>
      </c>
    </row>
    <row r="4508" spans="1:1">
      <c r="A4508" s="4">
        <v>7344</v>
      </c>
    </row>
    <row r="4509" spans="1:1">
      <c r="A4509" s="4">
        <v>7345</v>
      </c>
    </row>
    <row r="4510" spans="1:1">
      <c r="A4510" s="4">
        <v>7346</v>
      </c>
    </row>
    <row r="4511" spans="1:1">
      <c r="A4511" s="4">
        <v>7347</v>
      </c>
    </row>
    <row r="4512" spans="1:1">
      <c r="A4512" s="4">
        <v>7348</v>
      </c>
    </row>
    <row r="4513" spans="1:1">
      <c r="A4513" s="4">
        <v>7349</v>
      </c>
    </row>
    <row r="4514" spans="1:1">
      <c r="A4514" s="4">
        <v>7350</v>
      </c>
    </row>
    <row r="4515" spans="1:1">
      <c r="A4515" s="4">
        <v>7351</v>
      </c>
    </row>
    <row r="4516" spans="1:1">
      <c r="A4516" s="4">
        <v>7352</v>
      </c>
    </row>
    <row r="4517" spans="1:1">
      <c r="A4517" s="4">
        <v>7353</v>
      </c>
    </row>
    <row r="4518" spans="1:1">
      <c r="A4518" s="4">
        <v>7354</v>
      </c>
    </row>
    <row r="4519" spans="1:1">
      <c r="A4519" s="4">
        <v>7355</v>
      </c>
    </row>
    <row r="4520" spans="1:1">
      <c r="A4520" s="4">
        <v>7356</v>
      </c>
    </row>
    <row r="4521" spans="1:1">
      <c r="A4521" s="4">
        <v>7357</v>
      </c>
    </row>
    <row r="4522" spans="1:1">
      <c r="A4522" s="4">
        <v>7358</v>
      </c>
    </row>
    <row r="4523" spans="1:1">
      <c r="A4523" s="4">
        <v>7359</v>
      </c>
    </row>
    <row r="4524" spans="1:1">
      <c r="A4524" s="4">
        <v>7360</v>
      </c>
    </row>
    <row r="4525" spans="1:1">
      <c r="A4525" s="4">
        <v>7361</v>
      </c>
    </row>
    <row r="4526" spans="1:1">
      <c r="A4526" s="4">
        <v>7362</v>
      </c>
    </row>
    <row r="4527" spans="1:1">
      <c r="A4527" s="4">
        <v>7363</v>
      </c>
    </row>
    <row r="4528" spans="1:1">
      <c r="A4528" s="4">
        <v>7364</v>
      </c>
    </row>
    <row r="4529" spans="1:1">
      <c r="A4529" s="4">
        <v>7365</v>
      </c>
    </row>
    <row r="4530" spans="1:1">
      <c r="A4530" s="4">
        <v>7366</v>
      </c>
    </row>
    <row r="4531" spans="1:1">
      <c r="A4531" s="4">
        <v>7367</v>
      </c>
    </row>
    <row r="4532" spans="1:1">
      <c r="A4532" s="4">
        <v>7368</v>
      </c>
    </row>
    <row r="4533" spans="1:1">
      <c r="A4533" s="4">
        <v>7369</v>
      </c>
    </row>
    <row r="4534" spans="1:1">
      <c r="A4534" s="4">
        <v>7370</v>
      </c>
    </row>
    <row r="4535" spans="1:1">
      <c r="A4535" s="4">
        <v>7371</v>
      </c>
    </row>
    <row r="4536" spans="1:1">
      <c r="A4536" s="4">
        <v>7372</v>
      </c>
    </row>
    <row r="4537" spans="1:1">
      <c r="A4537" s="4">
        <v>7373</v>
      </c>
    </row>
    <row r="4538" spans="1:1">
      <c r="A4538" s="4">
        <v>7374</v>
      </c>
    </row>
    <row r="4539" spans="1:1">
      <c r="A4539" s="4">
        <v>7375</v>
      </c>
    </row>
    <row r="4540" spans="1:1">
      <c r="A4540" s="4">
        <v>7376</v>
      </c>
    </row>
    <row r="4541" spans="1:1">
      <c r="A4541" s="4">
        <v>7377</v>
      </c>
    </row>
    <row r="4542" spans="1:1">
      <c r="A4542" s="4">
        <v>7378</v>
      </c>
    </row>
    <row r="4543" spans="1:1">
      <c r="A4543" s="4">
        <v>7379</v>
      </c>
    </row>
    <row r="4544" spans="1:1">
      <c r="A4544" s="4">
        <v>7380</v>
      </c>
    </row>
    <row r="4545" spans="1:1">
      <c r="A4545" s="4">
        <v>7381</v>
      </c>
    </row>
    <row r="4546" spans="1:1">
      <c r="A4546" s="4">
        <v>7382</v>
      </c>
    </row>
    <row r="4547" spans="1:1">
      <c r="A4547" s="4">
        <v>7383</v>
      </c>
    </row>
    <row r="4548" spans="1:1">
      <c r="A4548" s="4">
        <v>7384</v>
      </c>
    </row>
    <row r="4549" spans="1:1">
      <c r="A4549" s="4">
        <v>7385</v>
      </c>
    </row>
    <row r="4550" spans="1:1">
      <c r="A4550" s="4">
        <v>7386</v>
      </c>
    </row>
    <row r="4551" spans="1:1">
      <c r="A4551" s="4">
        <v>7387</v>
      </c>
    </row>
    <row r="4552" spans="1:1">
      <c r="A4552" s="4">
        <v>7388</v>
      </c>
    </row>
    <row r="4553" spans="1:1">
      <c r="A4553" s="4">
        <v>7389</v>
      </c>
    </row>
    <row r="4554" spans="1:1">
      <c r="A4554" s="4">
        <v>7390</v>
      </c>
    </row>
    <row r="4555" spans="1:1">
      <c r="A4555" s="4">
        <v>7391</v>
      </c>
    </row>
    <row r="4556" spans="1:1">
      <c r="A4556" s="4">
        <v>7392</v>
      </c>
    </row>
    <row r="4557" spans="1:1">
      <c r="A4557" s="4">
        <v>7393</v>
      </c>
    </row>
    <row r="4558" spans="1:1">
      <c r="A4558" s="4">
        <v>7394</v>
      </c>
    </row>
    <row r="4559" spans="1:1">
      <c r="A4559" s="4">
        <v>7395</v>
      </c>
    </row>
    <row r="4560" spans="1:1">
      <c r="A4560" s="4">
        <v>7396</v>
      </c>
    </row>
    <row r="4561" spans="1:1">
      <c r="A4561" s="4">
        <v>7397</v>
      </c>
    </row>
    <row r="4562" spans="1:1">
      <c r="A4562" s="4">
        <v>7398</v>
      </c>
    </row>
    <row r="4563" spans="1:1">
      <c r="A4563" s="4">
        <v>7399</v>
      </c>
    </row>
    <row r="4564" spans="1:1">
      <c r="A4564" s="4">
        <v>7400</v>
      </c>
    </row>
    <row r="4565" spans="1:1">
      <c r="A4565" s="4">
        <v>7401</v>
      </c>
    </row>
    <row r="4566" spans="1:1">
      <c r="A4566" s="4">
        <v>7402</v>
      </c>
    </row>
    <row r="4567" spans="1:1">
      <c r="A4567" s="4">
        <v>7403</v>
      </c>
    </row>
    <row r="4568" spans="1:1">
      <c r="A4568" s="4">
        <v>7404</v>
      </c>
    </row>
    <row r="4569" spans="1:1">
      <c r="A4569" s="4">
        <v>7405</v>
      </c>
    </row>
    <row r="4570" spans="1:1">
      <c r="A4570" s="4">
        <v>7406</v>
      </c>
    </row>
    <row r="4571" spans="1:1">
      <c r="A4571" s="4">
        <v>7407</v>
      </c>
    </row>
    <row r="4572" spans="1:1">
      <c r="A4572" s="4">
        <v>7408</v>
      </c>
    </row>
    <row r="4573" spans="1:1">
      <c r="A4573" s="4">
        <v>7409</v>
      </c>
    </row>
    <row r="4574" spans="1:1">
      <c r="A4574" s="4">
        <v>7410</v>
      </c>
    </row>
    <row r="4575" spans="1:1">
      <c r="A4575" s="4">
        <v>7411</v>
      </c>
    </row>
    <row r="4576" spans="1:1">
      <c r="A4576" s="4">
        <v>7412</v>
      </c>
    </row>
    <row r="4577" spans="1:1">
      <c r="A4577" s="4">
        <v>7413</v>
      </c>
    </row>
    <row r="4578" spans="1:1">
      <c r="A4578" s="4">
        <v>7414</v>
      </c>
    </row>
    <row r="4579" spans="1:1">
      <c r="A4579" s="4">
        <v>7415</v>
      </c>
    </row>
    <row r="4580" spans="1:1">
      <c r="A4580" s="4">
        <v>7416</v>
      </c>
    </row>
    <row r="4581" spans="1:1">
      <c r="A4581" s="4">
        <v>7417</v>
      </c>
    </row>
    <row r="4582" spans="1:1">
      <c r="A4582" s="4">
        <v>7418</v>
      </c>
    </row>
    <row r="4583" spans="1:1">
      <c r="A4583" s="4">
        <v>7419</v>
      </c>
    </row>
    <row r="4584" spans="1:1">
      <c r="A4584" s="4">
        <v>7420</v>
      </c>
    </row>
    <row r="4585" spans="1:1">
      <c r="A4585" s="4">
        <v>7421</v>
      </c>
    </row>
    <row r="4586" spans="1:1">
      <c r="A4586" s="4">
        <v>7422</v>
      </c>
    </row>
    <row r="4587" spans="1:1">
      <c r="A4587" s="4">
        <v>7423</v>
      </c>
    </row>
    <row r="4588" spans="1:1">
      <c r="A4588" s="4">
        <v>7424</v>
      </c>
    </row>
    <row r="4589" spans="1:1">
      <c r="A4589" s="4">
        <v>7425</v>
      </c>
    </row>
    <row r="4590" spans="1:1">
      <c r="A4590" s="4">
        <v>7426</v>
      </c>
    </row>
    <row r="4591" spans="1:1">
      <c r="A4591" s="4">
        <v>7427</v>
      </c>
    </row>
    <row r="4592" spans="1:1">
      <c r="A4592" s="4">
        <v>7428</v>
      </c>
    </row>
    <row r="4593" spans="1:1">
      <c r="A4593" s="4">
        <v>7429</v>
      </c>
    </row>
    <row r="4594" spans="1:1">
      <c r="A4594" s="4">
        <v>7430</v>
      </c>
    </row>
    <row r="4595" spans="1:1">
      <c r="A4595" s="4">
        <v>7431</v>
      </c>
    </row>
    <row r="4596" spans="1:1">
      <c r="A4596" s="4">
        <v>7432</v>
      </c>
    </row>
    <row r="4597" spans="1:1">
      <c r="A4597" s="4">
        <v>7433</v>
      </c>
    </row>
    <row r="4598" spans="1:1">
      <c r="A4598" s="4">
        <v>7434</v>
      </c>
    </row>
    <row r="4599" spans="1:1">
      <c r="A4599" s="4">
        <v>7435</v>
      </c>
    </row>
    <row r="4600" spans="1:1">
      <c r="A4600" s="4">
        <v>7436</v>
      </c>
    </row>
    <row r="4601" spans="1:1">
      <c r="A4601" s="4">
        <v>7437</v>
      </c>
    </row>
    <row r="4602" spans="1:1">
      <c r="A4602" s="4">
        <v>7438</v>
      </c>
    </row>
    <row r="4603" spans="1:1">
      <c r="A4603" s="4">
        <v>7439</v>
      </c>
    </row>
    <row r="4604" spans="1:1">
      <c r="A4604" s="4">
        <v>7440</v>
      </c>
    </row>
    <row r="4605" spans="1:1">
      <c r="A4605" s="4">
        <v>7441</v>
      </c>
    </row>
    <row r="4606" spans="1:1">
      <c r="A4606" s="4">
        <v>7442</v>
      </c>
    </row>
    <row r="4607" spans="1:1">
      <c r="A4607" s="4">
        <v>7443</v>
      </c>
    </row>
    <row r="4608" spans="1:1">
      <c r="A4608" s="4">
        <v>7444</v>
      </c>
    </row>
    <row r="4609" spans="1:1">
      <c r="A4609" s="4">
        <v>7445</v>
      </c>
    </row>
    <row r="4610" spans="1:1">
      <c r="A4610" s="4">
        <v>7446</v>
      </c>
    </row>
    <row r="4611" spans="1:1">
      <c r="A4611" s="4">
        <v>7447</v>
      </c>
    </row>
    <row r="4612" spans="1:1">
      <c r="A4612" s="4">
        <v>7448</v>
      </c>
    </row>
    <row r="4613" spans="1:1">
      <c r="A4613" s="4">
        <v>7449</v>
      </c>
    </row>
    <row r="4614" spans="1:1">
      <c r="A4614" s="4">
        <v>7450</v>
      </c>
    </row>
    <row r="4615" spans="1:1">
      <c r="A4615" s="4">
        <v>7451</v>
      </c>
    </row>
    <row r="4616" spans="1:1">
      <c r="A4616" s="4">
        <v>7452</v>
      </c>
    </row>
    <row r="4617" spans="1:1">
      <c r="A4617" s="4">
        <v>7453</v>
      </c>
    </row>
    <row r="4618" spans="1:1">
      <c r="A4618" s="4">
        <v>7454</v>
      </c>
    </row>
    <row r="4619" spans="1:1">
      <c r="A4619" s="4">
        <v>7455</v>
      </c>
    </row>
    <row r="4620" spans="1:1">
      <c r="A4620" s="4">
        <v>7456</v>
      </c>
    </row>
    <row r="4621" spans="1:1">
      <c r="A4621" s="4">
        <v>7457</v>
      </c>
    </row>
    <row r="4622" spans="1:1">
      <c r="A4622" s="4">
        <v>7458</v>
      </c>
    </row>
    <row r="4623" spans="1:1">
      <c r="A4623" s="4">
        <v>7459</v>
      </c>
    </row>
    <row r="4624" spans="1:1">
      <c r="A4624" s="4">
        <v>7460</v>
      </c>
    </row>
    <row r="4625" spans="1:1">
      <c r="A4625" s="4">
        <v>7461</v>
      </c>
    </row>
    <row r="4626" spans="1:1">
      <c r="A4626" s="4">
        <v>7462</v>
      </c>
    </row>
    <row r="4627" spans="1:1">
      <c r="A4627" s="4">
        <v>7463</v>
      </c>
    </row>
    <row r="4628" spans="1:1">
      <c r="A4628" s="4">
        <v>7464</v>
      </c>
    </row>
    <row r="4629" spans="1:1">
      <c r="A4629" s="4">
        <v>7465</v>
      </c>
    </row>
    <row r="4630" spans="1:1">
      <c r="A4630" s="4">
        <v>7466</v>
      </c>
    </row>
    <row r="4631" spans="1:1">
      <c r="A4631" s="4">
        <v>7467</v>
      </c>
    </row>
    <row r="4632" spans="1:1">
      <c r="A4632" s="4">
        <v>7468</v>
      </c>
    </row>
    <row r="4633" spans="1:1">
      <c r="A4633" s="4">
        <v>7469</v>
      </c>
    </row>
    <row r="4634" spans="1:1">
      <c r="A4634" s="4">
        <v>7470</v>
      </c>
    </row>
    <row r="4635" spans="1:1">
      <c r="A4635" s="4">
        <v>7471</v>
      </c>
    </row>
    <row r="4636" spans="1:1">
      <c r="A4636" s="4">
        <v>7472</v>
      </c>
    </row>
    <row r="4637" spans="1:1">
      <c r="A4637" s="4">
        <v>7473</v>
      </c>
    </row>
    <row r="4638" spans="1:1">
      <c r="A4638" s="4">
        <v>7474</v>
      </c>
    </row>
    <row r="4639" spans="1:1">
      <c r="A4639" s="4">
        <v>7475</v>
      </c>
    </row>
    <row r="4640" spans="1:1">
      <c r="A4640" s="4">
        <v>7476</v>
      </c>
    </row>
    <row r="4641" spans="1:1">
      <c r="A4641" s="4">
        <v>7477</v>
      </c>
    </row>
    <row r="4642" spans="1:1">
      <c r="A4642" s="4">
        <v>7478</v>
      </c>
    </row>
    <row r="4643" spans="1:1">
      <c r="A4643" s="4">
        <v>7479</v>
      </c>
    </row>
    <row r="4644" spans="1:1">
      <c r="A4644" s="4">
        <v>7480</v>
      </c>
    </row>
    <row r="4645" spans="1:1">
      <c r="A4645" s="4">
        <v>7481</v>
      </c>
    </row>
    <row r="4646" spans="1:1">
      <c r="A4646" s="4">
        <v>7482</v>
      </c>
    </row>
    <row r="4647" spans="1:1">
      <c r="A4647" s="4">
        <v>7483</v>
      </c>
    </row>
    <row r="4648" spans="1:1">
      <c r="A4648" s="4">
        <v>7484</v>
      </c>
    </row>
    <row r="4649" spans="1:1">
      <c r="A4649" s="4">
        <v>7485</v>
      </c>
    </row>
    <row r="4650" spans="1:1">
      <c r="A4650" s="4">
        <v>7486</v>
      </c>
    </row>
    <row r="4651" spans="1:1">
      <c r="A4651" s="4">
        <v>7487</v>
      </c>
    </row>
    <row r="4652" spans="1:1">
      <c r="A4652" s="4">
        <v>7488</v>
      </c>
    </row>
    <row r="4653" spans="1:1">
      <c r="A4653" s="4">
        <v>7489</v>
      </c>
    </row>
    <row r="4654" spans="1:1">
      <c r="A4654" s="4">
        <v>7490</v>
      </c>
    </row>
    <row r="4655" spans="1:1">
      <c r="A4655" s="4">
        <v>7491</v>
      </c>
    </row>
    <row r="4656" spans="1:1">
      <c r="A4656" s="4">
        <v>7492</v>
      </c>
    </row>
    <row r="4657" spans="1:1">
      <c r="A4657" s="4">
        <v>7493</v>
      </c>
    </row>
    <row r="4658" spans="1:1">
      <c r="A4658" s="4">
        <v>7494</v>
      </c>
    </row>
    <row r="4659" spans="1:1">
      <c r="A4659" s="4">
        <v>7495</v>
      </c>
    </row>
    <row r="4660" spans="1:1">
      <c r="A4660" s="4">
        <v>7496</v>
      </c>
    </row>
    <row r="4661" spans="1:1">
      <c r="A4661" s="4">
        <v>7497</v>
      </c>
    </row>
    <row r="4662" spans="1:1">
      <c r="A4662" s="4">
        <v>7498</v>
      </c>
    </row>
    <row r="4663" spans="1:1">
      <c r="A4663" s="4">
        <v>7499</v>
      </c>
    </row>
    <row r="4664" spans="1:1">
      <c r="A4664" s="4">
        <v>7500</v>
      </c>
    </row>
    <row r="4665" spans="1:1">
      <c r="A4665" s="4">
        <v>7501</v>
      </c>
    </row>
    <row r="4666" spans="1:1">
      <c r="A4666" s="4">
        <v>7502</v>
      </c>
    </row>
    <row r="4667" spans="1:1">
      <c r="A4667" s="4">
        <v>7503</v>
      </c>
    </row>
    <row r="4668" spans="1:1">
      <c r="A4668" s="4">
        <v>7504</v>
      </c>
    </row>
    <row r="4669" spans="1:1">
      <c r="A4669" s="4">
        <v>7505</v>
      </c>
    </row>
    <row r="4670" spans="1:1">
      <c r="A4670" s="4">
        <v>7506</v>
      </c>
    </row>
    <row r="4671" spans="1:1">
      <c r="A4671" s="4">
        <v>7507</v>
      </c>
    </row>
    <row r="4672" spans="1:1">
      <c r="A4672" s="4">
        <v>7508</v>
      </c>
    </row>
    <row r="4673" spans="1:1">
      <c r="A4673" s="4">
        <v>7509</v>
      </c>
    </row>
    <row r="4674" spans="1:1">
      <c r="A4674" s="4">
        <v>7510</v>
      </c>
    </row>
    <row r="4675" spans="1:1">
      <c r="A4675" s="4">
        <v>7511</v>
      </c>
    </row>
    <row r="4676" spans="1:1">
      <c r="A4676" s="4">
        <v>7512</v>
      </c>
    </row>
    <row r="4677" spans="1:1">
      <c r="A4677" s="4">
        <v>7513</v>
      </c>
    </row>
    <row r="4678" spans="1:1">
      <c r="A4678" s="4">
        <v>7514</v>
      </c>
    </row>
    <row r="4679" spans="1:1">
      <c r="A4679" s="4">
        <v>7515</v>
      </c>
    </row>
    <row r="4680" spans="1:1">
      <c r="A4680" s="4">
        <v>7516</v>
      </c>
    </row>
    <row r="4681" spans="1:1">
      <c r="A4681" s="4">
        <v>7517</v>
      </c>
    </row>
    <row r="4682" spans="1:1">
      <c r="A4682" s="4">
        <v>7518</v>
      </c>
    </row>
    <row r="4683" spans="1:1">
      <c r="A4683" s="4">
        <v>7519</v>
      </c>
    </row>
    <row r="4684" spans="1:1">
      <c r="A4684" s="4">
        <v>7520</v>
      </c>
    </row>
    <row r="4685" spans="1:1">
      <c r="A4685" s="4">
        <v>7521</v>
      </c>
    </row>
    <row r="4686" spans="1:1">
      <c r="A4686" s="4">
        <v>7522</v>
      </c>
    </row>
    <row r="4687" spans="1:1">
      <c r="A4687" s="4">
        <v>7523</v>
      </c>
    </row>
    <row r="4688" spans="1:1">
      <c r="A4688" s="4">
        <v>7524</v>
      </c>
    </row>
    <row r="4689" spans="1:1">
      <c r="A4689" s="4">
        <v>7525</v>
      </c>
    </row>
    <row r="4690" spans="1:1">
      <c r="A4690" s="4">
        <v>7526</v>
      </c>
    </row>
    <row r="4691" spans="1:1">
      <c r="A4691" s="4">
        <v>7527</v>
      </c>
    </row>
    <row r="4692" spans="1:1">
      <c r="A4692" s="4">
        <v>7528</v>
      </c>
    </row>
    <row r="4693" spans="1:1">
      <c r="A4693" s="4">
        <v>7529</v>
      </c>
    </row>
    <row r="4694" spans="1:1">
      <c r="A4694" s="4">
        <v>7530</v>
      </c>
    </row>
    <row r="4695" spans="1:1">
      <c r="A4695" s="4">
        <v>7531</v>
      </c>
    </row>
    <row r="4696" spans="1:1">
      <c r="A4696" s="4">
        <v>7532</v>
      </c>
    </row>
    <row r="4697" spans="1:1">
      <c r="A4697" s="4">
        <v>7533</v>
      </c>
    </row>
    <row r="4698" spans="1:1">
      <c r="A4698" s="4">
        <v>7534</v>
      </c>
    </row>
    <row r="4699" spans="1:1">
      <c r="A4699" s="4">
        <v>7535</v>
      </c>
    </row>
    <row r="4700" spans="1:1">
      <c r="A4700" s="4">
        <v>7536</v>
      </c>
    </row>
    <row r="4701" spans="1:1">
      <c r="A4701" s="4">
        <v>7537</v>
      </c>
    </row>
    <row r="4702" spans="1:1">
      <c r="A4702" s="4">
        <v>7538</v>
      </c>
    </row>
    <row r="4703" spans="1:1">
      <c r="A4703" s="4">
        <v>7539</v>
      </c>
    </row>
    <row r="4704" spans="1:1">
      <c r="A4704" s="4">
        <v>7540</v>
      </c>
    </row>
    <row r="4705" spans="1:1">
      <c r="A4705" s="4">
        <v>7541</v>
      </c>
    </row>
    <row r="4706" spans="1:1">
      <c r="A4706" s="4">
        <v>7542</v>
      </c>
    </row>
    <row r="4707" spans="1:1">
      <c r="A4707" s="4">
        <v>7543</v>
      </c>
    </row>
    <row r="4708" spans="1:1">
      <c r="A4708" s="4">
        <v>7544</v>
      </c>
    </row>
    <row r="4709" spans="1:1">
      <c r="A4709" s="4">
        <v>7545</v>
      </c>
    </row>
    <row r="4710" spans="1:1">
      <c r="A4710" s="4">
        <v>7546</v>
      </c>
    </row>
    <row r="4711" spans="1:1">
      <c r="A4711" s="4">
        <v>7547</v>
      </c>
    </row>
    <row r="4712" spans="1:1">
      <c r="A4712" s="4">
        <v>7548</v>
      </c>
    </row>
    <row r="4713" spans="1:1">
      <c r="A4713" s="4">
        <v>7549</v>
      </c>
    </row>
    <row r="4714" spans="1:1">
      <c r="A4714" s="4">
        <v>7550</v>
      </c>
    </row>
    <row r="4715" spans="1:1">
      <c r="A4715" s="4">
        <v>7551</v>
      </c>
    </row>
    <row r="4716" spans="1:1">
      <c r="A4716" s="4">
        <v>7552</v>
      </c>
    </row>
    <row r="4717" spans="1:1">
      <c r="A4717" s="4">
        <v>7553</v>
      </c>
    </row>
    <row r="4718" spans="1:1">
      <c r="A4718" s="4">
        <v>7554</v>
      </c>
    </row>
    <row r="4719" spans="1:1">
      <c r="A4719" s="4">
        <v>7555</v>
      </c>
    </row>
    <row r="4720" spans="1:1">
      <c r="A4720" s="4">
        <v>7556</v>
      </c>
    </row>
    <row r="4721" spans="1:1">
      <c r="A4721" s="4">
        <v>7557</v>
      </c>
    </row>
    <row r="4722" spans="1:1">
      <c r="A4722" s="4">
        <v>7558</v>
      </c>
    </row>
    <row r="4723" spans="1:1">
      <c r="A4723" s="4">
        <v>7559</v>
      </c>
    </row>
    <row r="4724" spans="1:1">
      <c r="A4724" s="4">
        <v>7560</v>
      </c>
    </row>
    <row r="4725" spans="1:1">
      <c r="A4725" s="4">
        <v>7561</v>
      </c>
    </row>
    <row r="4726" spans="1:1">
      <c r="A4726" s="4">
        <v>7562</v>
      </c>
    </row>
    <row r="4727" spans="1:1">
      <c r="A4727" s="4">
        <v>7563</v>
      </c>
    </row>
    <row r="4728" spans="1:1">
      <c r="A4728" s="4">
        <v>7564</v>
      </c>
    </row>
    <row r="4729" spans="1:1">
      <c r="A4729" s="4">
        <v>7565</v>
      </c>
    </row>
    <row r="4730" spans="1:1">
      <c r="A4730" s="4">
        <v>7566</v>
      </c>
    </row>
    <row r="4731" spans="1:1">
      <c r="A4731" s="4">
        <v>7567</v>
      </c>
    </row>
    <row r="4732" spans="1:1">
      <c r="A4732" s="4">
        <v>7568</v>
      </c>
    </row>
    <row r="4733" spans="1:1">
      <c r="A4733" s="4">
        <v>7569</v>
      </c>
    </row>
    <row r="4734" spans="1:1">
      <c r="A4734" s="4">
        <v>7570</v>
      </c>
    </row>
    <row r="4735" spans="1:1">
      <c r="A4735" s="4">
        <v>7571</v>
      </c>
    </row>
    <row r="4736" spans="1:1">
      <c r="A4736" s="4">
        <v>7572</v>
      </c>
    </row>
    <row r="4737" spans="1:1">
      <c r="A4737" s="4">
        <v>7573</v>
      </c>
    </row>
    <row r="4738" spans="1:1">
      <c r="A4738" s="4">
        <v>7574</v>
      </c>
    </row>
    <row r="4739" spans="1:1">
      <c r="A4739" s="4">
        <v>7575</v>
      </c>
    </row>
    <row r="4740" spans="1:1">
      <c r="A4740" s="4">
        <v>7576</v>
      </c>
    </row>
    <row r="4741" spans="1:1">
      <c r="A4741" s="4">
        <v>7577</v>
      </c>
    </row>
    <row r="4742" spans="1:1">
      <c r="A4742" s="4">
        <v>7578</v>
      </c>
    </row>
    <row r="4743" spans="1:1">
      <c r="A4743" s="4">
        <v>7579</v>
      </c>
    </row>
    <row r="4744" spans="1:1">
      <c r="A4744" s="4">
        <v>7580</v>
      </c>
    </row>
    <row r="4745" spans="1:1">
      <c r="A4745" s="4">
        <v>7581</v>
      </c>
    </row>
    <row r="4746" spans="1:1">
      <c r="A4746" s="4">
        <v>7582</v>
      </c>
    </row>
    <row r="4747" spans="1:1">
      <c r="A4747" s="4">
        <v>7583</v>
      </c>
    </row>
    <row r="4748" spans="1:1">
      <c r="A4748" s="4">
        <v>7584</v>
      </c>
    </row>
    <row r="4749" spans="1:1">
      <c r="A4749" s="4">
        <v>7585</v>
      </c>
    </row>
    <row r="4750" spans="1:1">
      <c r="A4750" s="4">
        <v>7586</v>
      </c>
    </row>
    <row r="4751" spans="1:1">
      <c r="A4751" s="4">
        <v>7587</v>
      </c>
    </row>
    <row r="4752" spans="1:1">
      <c r="A4752" s="4">
        <v>7588</v>
      </c>
    </row>
    <row r="4753" spans="1:1">
      <c r="A4753" s="4">
        <v>7589</v>
      </c>
    </row>
    <row r="4754" spans="1:1">
      <c r="A4754" s="4">
        <v>7590</v>
      </c>
    </row>
    <row r="4755" spans="1:1">
      <c r="A4755" s="4">
        <v>7591</v>
      </c>
    </row>
    <row r="4756" spans="1:1">
      <c r="A4756" s="4">
        <v>7592</v>
      </c>
    </row>
    <row r="4757" spans="1:1">
      <c r="A4757" s="4">
        <v>7593</v>
      </c>
    </row>
    <row r="4758" spans="1:1">
      <c r="A4758" s="4">
        <v>7594</v>
      </c>
    </row>
    <row r="4759" spans="1:1">
      <c r="A4759" s="4">
        <v>7595</v>
      </c>
    </row>
    <row r="4760" spans="1:1">
      <c r="A4760" s="4">
        <v>7596</v>
      </c>
    </row>
    <row r="4761" spans="1:1">
      <c r="A4761" s="4">
        <v>7597</v>
      </c>
    </row>
    <row r="4762" spans="1:1">
      <c r="A4762" s="4">
        <v>7598</v>
      </c>
    </row>
    <row r="4763" spans="1:1">
      <c r="A4763" s="4">
        <v>7599</v>
      </c>
    </row>
    <row r="4764" spans="1:1">
      <c r="A4764" s="4">
        <v>7600</v>
      </c>
    </row>
    <row r="4765" spans="1:1">
      <c r="A4765" s="4">
        <v>7601</v>
      </c>
    </row>
    <row r="4766" spans="1:1">
      <c r="A4766" s="4">
        <v>7602</v>
      </c>
    </row>
    <row r="4767" spans="1:1">
      <c r="A4767" s="4">
        <v>7603</v>
      </c>
    </row>
    <row r="4768" spans="1:1">
      <c r="A4768" s="4">
        <v>7604</v>
      </c>
    </row>
    <row r="4769" spans="1:1">
      <c r="A4769" s="4">
        <v>7605</v>
      </c>
    </row>
    <row r="4770" spans="1:1">
      <c r="A4770" s="4">
        <v>7606</v>
      </c>
    </row>
    <row r="4771" spans="1:1">
      <c r="A4771" s="4">
        <v>7607</v>
      </c>
    </row>
    <row r="4772" spans="1:1">
      <c r="A4772" s="4">
        <v>7608</v>
      </c>
    </row>
    <row r="4773" spans="1:1">
      <c r="A4773" s="4">
        <v>7609</v>
      </c>
    </row>
    <row r="4774" spans="1:1">
      <c r="A4774" s="4">
        <v>7610</v>
      </c>
    </row>
    <row r="4775" spans="1:1">
      <c r="A4775" s="4">
        <v>7611</v>
      </c>
    </row>
    <row r="4776" spans="1:1">
      <c r="A4776" s="4">
        <v>7612</v>
      </c>
    </row>
    <row r="4777" spans="1:1">
      <c r="A4777" s="4">
        <v>7613</v>
      </c>
    </row>
    <row r="4778" spans="1:1">
      <c r="A4778" s="4">
        <v>7614</v>
      </c>
    </row>
    <row r="4779" spans="1:1">
      <c r="A4779" s="4">
        <v>7615</v>
      </c>
    </row>
    <row r="4780" spans="1:1">
      <c r="A4780" s="4">
        <v>7616</v>
      </c>
    </row>
    <row r="4781" spans="1:1">
      <c r="A4781" s="4">
        <v>7617</v>
      </c>
    </row>
    <row r="4782" spans="1:1">
      <c r="A4782" s="4">
        <v>7618</v>
      </c>
    </row>
    <row r="4783" spans="1:1">
      <c r="A4783" s="4">
        <v>7619</v>
      </c>
    </row>
    <row r="4784" spans="1:1">
      <c r="A4784" s="4">
        <v>7620</v>
      </c>
    </row>
    <row r="4785" spans="1:1">
      <c r="A4785" s="4">
        <v>7621</v>
      </c>
    </row>
    <row r="4786" spans="1:1">
      <c r="A4786" s="4">
        <v>7622</v>
      </c>
    </row>
    <row r="4787" spans="1:1">
      <c r="A4787" s="4">
        <v>7623</v>
      </c>
    </row>
    <row r="4788" spans="1:1">
      <c r="A4788" s="4">
        <v>7624</v>
      </c>
    </row>
    <row r="4789" spans="1:1">
      <c r="A4789" s="4">
        <v>7625</v>
      </c>
    </row>
    <row r="4790" spans="1:1">
      <c r="A4790" s="4">
        <v>7626</v>
      </c>
    </row>
    <row r="4791" spans="1:1">
      <c r="A4791" s="4">
        <v>7627</v>
      </c>
    </row>
    <row r="4792" spans="1:1">
      <c r="A4792" s="4">
        <v>7628</v>
      </c>
    </row>
    <row r="4793" spans="1:1">
      <c r="A4793" s="4">
        <v>7629</v>
      </c>
    </row>
    <row r="4794" spans="1:1">
      <c r="A4794" s="4">
        <v>7630</v>
      </c>
    </row>
    <row r="4795" spans="1:1">
      <c r="A4795" s="4">
        <v>7631</v>
      </c>
    </row>
    <row r="4796" spans="1:1">
      <c r="A4796" s="4">
        <v>7632</v>
      </c>
    </row>
    <row r="4797" spans="1:1">
      <c r="A4797" s="4">
        <v>7633</v>
      </c>
    </row>
    <row r="4798" spans="1:1">
      <c r="A4798" s="4">
        <v>7634</v>
      </c>
    </row>
    <row r="4799" spans="1:1">
      <c r="A4799" s="4">
        <v>7635</v>
      </c>
    </row>
    <row r="4800" spans="1:1">
      <c r="A4800" s="4">
        <v>7636</v>
      </c>
    </row>
    <row r="4801" spans="1:1">
      <c r="A4801" s="4">
        <v>7637</v>
      </c>
    </row>
    <row r="4802" spans="1:1">
      <c r="A4802" s="4">
        <v>7638</v>
      </c>
    </row>
    <row r="4803" spans="1:1">
      <c r="A4803" s="4">
        <v>7639</v>
      </c>
    </row>
    <row r="4804" spans="1:1">
      <c r="A4804" s="4">
        <v>7640</v>
      </c>
    </row>
    <row r="4805" spans="1:1">
      <c r="A4805" s="4">
        <v>7641</v>
      </c>
    </row>
    <row r="4806" spans="1:1">
      <c r="A4806" s="4">
        <v>7642</v>
      </c>
    </row>
    <row r="4807" spans="1:1">
      <c r="A4807" s="4">
        <v>7643</v>
      </c>
    </row>
    <row r="4808" spans="1:1">
      <c r="A4808" s="4">
        <v>7644</v>
      </c>
    </row>
    <row r="4809" spans="1:1">
      <c r="A4809" s="4">
        <v>7645</v>
      </c>
    </row>
    <row r="4810" spans="1:1">
      <c r="A4810" s="4">
        <v>7646</v>
      </c>
    </row>
    <row r="4811" spans="1:1">
      <c r="A4811" s="4">
        <v>7647</v>
      </c>
    </row>
    <row r="4812" spans="1:1">
      <c r="A4812" s="4">
        <v>7648</v>
      </c>
    </row>
    <row r="4813" spans="1:1">
      <c r="A4813" s="4">
        <v>7649</v>
      </c>
    </row>
    <row r="4814" spans="1:1">
      <c r="A4814" s="4">
        <v>7650</v>
      </c>
    </row>
    <row r="4815" spans="1:1">
      <c r="A4815" s="4">
        <v>7651</v>
      </c>
    </row>
    <row r="4816" spans="1:1">
      <c r="A4816" s="4">
        <v>7652</v>
      </c>
    </row>
    <row r="4817" spans="1:1">
      <c r="A4817" s="4">
        <v>7653</v>
      </c>
    </row>
    <row r="4818" spans="1:1">
      <c r="A4818" s="4">
        <v>7654</v>
      </c>
    </row>
    <row r="4819" spans="1:1">
      <c r="A4819" s="4">
        <v>7655</v>
      </c>
    </row>
    <row r="4820" spans="1:1">
      <c r="A4820" s="4">
        <v>7656</v>
      </c>
    </row>
    <row r="4821" spans="1:1">
      <c r="A4821" s="4">
        <v>7657</v>
      </c>
    </row>
    <row r="4822" spans="1:1">
      <c r="A4822" s="4">
        <v>7658</v>
      </c>
    </row>
    <row r="4823" spans="1:1">
      <c r="A4823" s="4">
        <v>7659</v>
      </c>
    </row>
    <row r="4824" spans="1:1">
      <c r="A4824" s="4">
        <v>7660</v>
      </c>
    </row>
    <row r="4825" spans="1:1">
      <c r="A4825" s="4">
        <v>7661</v>
      </c>
    </row>
    <row r="4826" spans="1:1">
      <c r="A4826" s="4">
        <v>7662</v>
      </c>
    </row>
    <row r="4827" spans="1:1">
      <c r="A4827" s="4">
        <v>7663</v>
      </c>
    </row>
    <row r="4828" spans="1:1">
      <c r="A4828" s="4">
        <v>7664</v>
      </c>
    </row>
    <row r="4829" spans="1:1">
      <c r="A4829" s="4">
        <v>7665</v>
      </c>
    </row>
    <row r="4830" spans="1:1">
      <c r="A4830" s="4">
        <v>7666</v>
      </c>
    </row>
    <row r="4831" spans="1:1">
      <c r="A4831" s="4">
        <v>7667</v>
      </c>
    </row>
    <row r="4832" spans="1:1">
      <c r="A4832" s="4">
        <v>7668</v>
      </c>
    </row>
    <row r="4833" spans="1:1">
      <c r="A4833" s="4">
        <v>7669</v>
      </c>
    </row>
    <row r="4834" spans="1:1">
      <c r="A4834" s="4">
        <v>7670</v>
      </c>
    </row>
    <row r="4835" spans="1:1">
      <c r="A4835" s="4">
        <v>7671</v>
      </c>
    </row>
    <row r="4836" spans="1:1">
      <c r="A4836" s="4">
        <v>7672</v>
      </c>
    </row>
    <row r="4837" spans="1:1">
      <c r="A4837" s="4">
        <v>7673</v>
      </c>
    </row>
    <row r="4838" spans="1:1">
      <c r="A4838" s="4">
        <v>7674</v>
      </c>
    </row>
    <row r="4839" spans="1:1">
      <c r="A4839" s="4">
        <v>7675</v>
      </c>
    </row>
    <row r="4840" spans="1:1">
      <c r="A4840" s="4">
        <v>7676</v>
      </c>
    </row>
    <row r="4841" spans="1:1">
      <c r="A4841" s="4">
        <v>7677</v>
      </c>
    </row>
    <row r="4842" spans="1:1">
      <c r="A4842" s="4">
        <v>7678</v>
      </c>
    </row>
    <row r="4843" spans="1:1">
      <c r="A4843" s="4">
        <v>7679</v>
      </c>
    </row>
    <row r="4844" spans="1:1">
      <c r="A4844" s="4">
        <v>7680</v>
      </c>
    </row>
    <row r="4845" spans="1:1">
      <c r="A4845" s="4">
        <v>7681</v>
      </c>
    </row>
    <row r="4846" spans="1:1">
      <c r="A4846" s="4">
        <v>7682</v>
      </c>
    </row>
    <row r="4847" spans="1:1">
      <c r="A4847" s="4">
        <v>7683</v>
      </c>
    </row>
    <row r="4848" spans="1:1">
      <c r="A4848" s="4">
        <v>7684</v>
      </c>
    </row>
    <row r="4849" spans="1:1">
      <c r="A4849" s="4">
        <v>7685</v>
      </c>
    </row>
    <row r="4850" spans="1:1">
      <c r="A4850" s="4">
        <v>7686</v>
      </c>
    </row>
    <row r="4851" spans="1:1">
      <c r="A4851" s="4">
        <v>7687</v>
      </c>
    </row>
    <row r="4852" spans="1:1">
      <c r="A4852" s="4">
        <v>7688</v>
      </c>
    </row>
    <row r="4853" spans="1:1">
      <c r="A4853" s="4">
        <v>7689</v>
      </c>
    </row>
    <row r="4854" spans="1:1">
      <c r="A4854" s="4">
        <v>7690</v>
      </c>
    </row>
    <row r="4855" spans="1:1">
      <c r="A4855" s="4">
        <v>7691</v>
      </c>
    </row>
    <row r="4856" spans="1:1">
      <c r="A4856" s="4">
        <v>7692</v>
      </c>
    </row>
    <row r="4857" spans="1:1">
      <c r="A4857" s="4">
        <v>7693</v>
      </c>
    </row>
    <row r="4858" spans="1:1">
      <c r="A4858" s="4">
        <v>7694</v>
      </c>
    </row>
    <row r="4859" spans="1:1">
      <c r="A4859" s="4">
        <v>7695</v>
      </c>
    </row>
    <row r="4860" spans="1:1">
      <c r="A4860" s="4">
        <v>7696</v>
      </c>
    </row>
    <row r="4861" spans="1:1">
      <c r="A4861" s="4">
        <v>7697</v>
      </c>
    </row>
    <row r="4862" spans="1:1">
      <c r="A4862" s="4">
        <v>7698</v>
      </c>
    </row>
    <row r="4863" spans="1:1">
      <c r="A4863" s="4">
        <v>7699</v>
      </c>
    </row>
    <row r="4864" spans="1:1">
      <c r="A4864" s="4">
        <v>7700</v>
      </c>
    </row>
    <row r="4865" spans="1:1">
      <c r="A4865" s="4">
        <v>7701</v>
      </c>
    </row>
    <row r="4866" spans="1:1">
      <c r="A4866" s="4">
        <v>7702</v>
      </c>
    </row>
    <row r="4867" spans="1:1">
      <c r="A4867" s="4">
        <v>7703</v>
      </c>
    </row>
    <row r="4868" spans="1:1">
      <c r="A4868" s="4">
        <v>7704</v>
      </c>
    </row>
    <row r="4869" spans="1:1">
      <c r="A4869" s="4">
        <v>7705</v>
      </c>
    </row>
    <row r="4870" spans="1:1">
      <c r="A4870" s="4">
        <v>7706</v>
      </c>
    </row>
    <row r="4871" spans="1:1">
      <c r="A4871" s="4">
        <v>7707</v>
      </c>
    </row>
    <row r="4872" spans="1:1">
      <c r="A4872" s="4">
        <v>7708</v>
      </c>
    </row>
    <row r="4873" spans="1:1">
      <c r="A4873" s="4">
        <v>7709</v>
      </c>
    </row>
    <row r="4874" spans="1:1">
      <c r="A4874" s="4">
        <v>7710</v>
      </c>
    </row>
    <row r="4875" spans="1:1">
      <c r="A4875" s="4">
        <v>7711</v>
      </c>
    </row>
    <row r="4876" spans="1:1">
      <c r="A4876" s="4">
        <v>7712</v>
      </c>
    </row>
    <row r="4877" spans="1:1">
      <c r="A4877" s="4">
        <v>7713</v>
      </c>
    </row>
    <row r="4878" spans="1:1">
      <c r="A4878" s="4">
        <v>7714</v>
      </c>
    </row>
    <row r="4879" spans="1:1">
      <c r="A4879" s="4">
        <v>7715</v>
      </c>
    </row>
    <row r="4880" spans="1:1">
      <c r="A4880" s="4">
        <v>7716</v>
      </c>
    </row>
    <row r="4881" spans="1:1">
      <c r="A4881" s="4">
        <v>7717</v>
      </c>
    </row>
    <row r="4882" spans="1:1">
      <c r="A4882" s="4">
        <v>7718</v>
      </c>
    </row>
    <row r="4883" spans="1:1">
      <c r="A4883" s="4">
        <v>7719</v>
      </c>
    </row>
    <row r="4884" spans="1:1">
      <c r="A4884" s="4">
        <v>7720</v>
      </c>
    </row>
    <row r="4885" spans="1:1">
      <c r="A4885" s="4">
        <v>7721</v>
      </c>
    </row>
    <row r="4886" spans="1:1">
      <c r="A4886" s="4">
        <v>7722</v>
      </c>
    </row>
    <row r="4887" spans="1:1">
      <c r="A4887" s="4">
        <v>7723</v>
      </c>
    </row>
    <row r="4888" spans="1:1">
      <c r="A4888" s="4">
        <v>7724</v>
      </c>
    </row>
    <row r="4889" spans="1:1">
      <c r="A4889" s="4">
        <v>7725</v>
      </c>
    </row>
    <row r="4890" spans="1:1">
      <c r="A4890" s="4">
        <v>7726</v>
      </c>
    </row>
    <row r="4891" spans="1:1">
      <c r="A4891" s="4">
        <v>7727</v>
      </c>
    </row>
    <row r="4892" spans="1:1">
      <c r="A4892" s="4">
        <v>7728</v>
      </c>
    </row>
    <row r="4893" spans="1:1">
      <c r="A4893" s="4">
        <v>7729</v>
      </c>
    </row>
    <row r="4894" spans="1:1">
      <c r="A4894" s="4">
        <v>7730</v>
      </c>
    </row>
    <row r="4895" spans="1:1">
      <c r="A4895" s="4">
        <v>7731</v>
      </c>
    </row>
    <row r="4896" spans="1:1">
      <c r="A4896" s="4">
        <v>7732</v>
      </c>
    </row>
    <row r="4897" spans="1:1">
      <c r="A4897" s="4">
        <v>7733</v>
      </c>
    </row>
    <row r="4898" spans="1:1">
      <c r="A4898" s="4">
        <v>7734</v>
      </c>
    </row>
    <row r="4899" spans="1:1">
      <c r="A4899" s="4">
        <v>7735</v>
      </c>
    </row>
    <row r="4900" spans="1:1">
      <c r="A4900" s="4">
        <v>7736</v>
      </c>
    </row>
    <row r="4901" spans="1:1">
      <c r="A4901" s="4">
        <v>7737</v>
      </c>
    </row>
    <row r="4902" spans="1:1">
      <c r="A4902" s="4">
        <v>7738</v>
      </c>
    </row>
    <row r="4903" spans="1:1">
      <c r="A4903" s="4">
        <v>7739</v>
      </c>
    </row>
    <row r="4904" spans="1:1">
      <c r="A4904" s="4">
        <v>7740</v>
      </c>
    </row>
    <row r="4905" spans="1:1">
      <c r="A4905" s="4">
        <v>7741</v>
      </c>
    </row>
    <row r="4906" spans="1:1">
      <c r="A4906" s="4">
        <v>7742</v>
      </c>
    </row>
    <row r="4907" spans="1:1">
      <c r="A4907" s="4">
        <v>7743</v>
      </c>
    </row>
    <row r="4908" spans="1:1">
      <c r="A4908" s="4">
        <v>7744</v>
      </c>
    </row>
    <row r="4909" spans="1:1">
      <c r="A4909" s="4">
        <v>7745</v>
      </c>
    </row>
    <row r="4910" spans="1:1">
      <c r="A4910" s="4">
        <v>7746</v>
      </c>
    </row>
    <row r="4911" spans="1:1">
      <c r="A4911" s="4">
        <v>7747</v>
      </c>
    </row>
    <row r="4912" spans="1:1">
      <c r="A4912" s="4">
        <v>7748</v>
      </c>
    </row>
    <row r="4913" spans="1:1">
      <c r="A4913" s="4">
        <v>7749</v>
      </c>
    </row>
    <row r="4914" spans="1:1">
      <c r="A4914" s="4">
        <v>7750</v>
      </c>
    </row>
    <row r="4915" spans="1:1">
      <c r="A4915" s="4">
        <v>7751</v>
      </c>
    </row>
    <row r="4916" spans="1:1">
      <c r="A4916" s="4">
        <v>7752</v>
      </c>
    </row>
    <row r="4917" spans="1:1">
      <c r="A4917" s="4">
        <v>7753</v>
      </c>
    </row>
    <row r="4918" spans="1:1">
      <c r="A4918" s="4">
        <v>7754</v>
      </c>
    </row>
    <row r="4919" spans="1:1">
      <c r="A4919" s="4">
        <v>7755</v>
      </c>
    </row>
    <row r="4920" spans="1:1">
      <c r="A4920" s="4">
        <v>7756</v>
      </c>
    </row>
    <row r="4921" spans="1:1">
      <c r="A4921" s="4">
        <v>7757</v>
      </c>
    </row>
    <row r="4922" spans="1:1">
      <c r="A4922" s="4">
        <v>7758</v>
      </c>
    </row>
    <row r="4923" spans="1:1">
      <c r="A4923" s="4">
        <v>7759</v>
      </c>
    </row>
    <row r="4924" spans="1:1">
      <c r="A4924" s="4">
        <v>7760</v>
      </c>
    </row>
    <row r="4925" spans="1:1">
      <c r="A4925" s="4">
        <v>7761</v>
      </c>
    </row>
    <row r="4926" spans="1:1">
      <c r="A4926" s="4">
        <v>7762</v>
      </c>
    </row>
    <row r="4927" spans="1:1">
      <c r="A4927" s="4">
        <v>7763</v>
      </c>
    </row>
    <row r="4928" spans="1:1">
      <c r="A4928" s="4">
        <v>7764</v>
      </c>
    </row>
    <row r="4929" spans="1:1">
      <c r="A4929" s="4">
        <v>7765</v>
      </c>
    </row>
    <row r="4930" spans="1:1">
      <c r="A4930" s="4">
        <v>7766</v>
      </c>
    </row>
    <row r="4931" spans="1:1">
      <c r="A4931" s="4">
        <v>7767</v>
      </c>
    </row>
    <row r="4932" spans="1:1">
      <c r="A4932" s="4">
        <v>7768</v>
      </c>
    </row>
    <row r="4933" spans="1:1">
      <c r="A4933" s="4">
        <v>7769</v>
      </c>
    </row>
    <row r="4934" spans="1:1">
      <c r="A4934" s="4">
        <v>7770</v>
      </c>
    </row>
    <row r="4935" spans="1:1">
      <c r="A4935" s="4">
        <v>7771</v>
      </c>
    </row>
    <row r="4936" spans="1:1">
      <c r="A4936" s="4">
        <v>7772</v>
      </c>
    </row>
    <row r="4937" spans="1:1">
      <c r="A4937" s="4">
        <v>7773</v>
      </c>
    </row>
    <row r="4938" spans="1:1">
      <c r="A4938" s="4">
        <v>7774</v>
      </c>
    </row>
    <row r="4939" spans="1:1">
      <c r="A4939" s="4">
        <v>7775</v>
      </c>
    </row>
    <row r="4940" spans="1:1">
      <c r="A4940" s="4">
        <v>7776</v>
      </c>
    </row>
    <row r="4941" spans="1:1">
      <c r="A4941" s="4">
        <v>7777</v>
      </c>
    </row>
    <row r="4942" spans="1:1">
      <c r="A4942" s="4">
        <v>7778</v>
      </c>
    </row>
    <row r="4943" spans="1:1">
      <c r="A4943" s="4">
        <v>7779</v>
      </c>
    </row>
    <row r="4944" spans="1:1">
      <c r="A4944" s="4">
        <v>7780</v>
      </c>
    </row>
    <row r="4945" spans="1:1">
      <c r="A4945" s="4">
        <v>7781</v>
      </c>
    </row>
    <row r="4946" spans="1:1">
      <c r="A4946" s="4">
        <v>7782</v>
      </c>
    </row>
    <row r="4947" spans="1:1">
      <c r="A4947" s="4">
        <v>7783</v>
      </c>
    </row>
    <row r="4948" spans="1:1">
      <c r="A4948" s="4">
        <v>7784</v>
      </c>
    </row>
    <row r="4949" spans="1:1">
      <c r="A4949" s="4">
        <v>7785</v>
      </c>
    </row>
    <row r="4950" spans="1:1">
      <c r="A4950" s="4">
        <v>7786</v>
      </c>
    </row>
    <row r="4951" spans="1:1">
      <c r="A4951" s="4">
        <v>7787</v>
      </c>
    </row>
    <row r="4952" spans="1:1">
      <c r="A4952" s="4">
        <v>7788</v>
      </c>
    </row>
    <row r="4953" spans="1:1">
      <c r="A4953" s="4">
        <v>7789</v>
      </c>
    </row>
    <row r="4954" spans="1:1">
      <c r="A4954" s="4">
        <v>7790</v>
      </c>
    </row>
    <row r="4955" spans="1:1">
      <c r="A4955" s="4">
        <v>7791</v>
      </c>
    </row>
    <row r="4956" spans="1:1">
      <c r="A4956" s="4">
        <v>7792</v>
      </c>
    </row>
    <row r="4957" spans="1:1">
      <c r="A4957" s="4">
        <v>7793</v>
      </c>
    </row>
    <row r="4958" spans="1:1">
      <c r="A4958" s="4">
        <v>7794</v>
      </c>
    </row>
    <row r="4959" spans="1:1">
      <c r="A4959" s="4">
        <v>7795</v>
      </c>
    </row>
    <row r="4960" spans="1:1">
      <c r="A4960" s="4">
        <v>7796</v>
      </c>
    </row>
    <row r="4961" spans="1:1">
      <c r="A4961" s="4">
        <v>7797</v>
      </c>
    </row>
    <row r="4962" spans="1:1">
      <c r="A4962" s="4">
        <v>7798</v>
      </c>
    </row>
    <row r="4963" spans="1:1">
      <c r="A4963" s="4">
        <v>7799</v>
      </c>
    </row>
    <row r="4964" spans="1:1">
      <c r="A4964" s="4">
        <v>7800</v>
      </c>
    </row>
    <row r="4965" spans="1:1">
      <c r="A4965" s="4">
        <v>7801</v>
      </c>
    </row>
    <row r="4966" spans="1:1">
      <c r="A4966" s="4">
        <v>7802</v>
      </c>
    </row>
    <row r="4967" spans="1:1">
      <c r="A4967" s="4">
        <v>7803</v>
      </c>
    </row>
    <row r="4968" spans="1:1">
      <c r="A4968" s="4">
        <v>7804</v>
      </c>
    </row>
    <row r="4969" spans="1:1">
      <c r="A4969" s="4">
        <v>7805</v>
      </c>
    </row>
    <row r="4970" spans="1:1">
      <c r="A4970" s="4">
        <v>7806</v>
      </c>
    </row>
    <row r="4971" spans="1:1">
      <c r="A4971" s="4">
        <v>7807</v>
      </c>
    </row>
    <row r="4972" spans="1:1">
      <c r="A4972" s="4">
        <v>7808</v>
      </c>
    </row>
    <row r="4973" spans="1:1">
      <c r="A4973" s="4">
        <v>7809</v>
      </c>
    </row>
    <row r="4974" spans="1:1">
      <c r="A4974" s="4">
        <v>7810</v>
      </c>
    </row>
    <row r="4975" spans="1:1">
      <c r="A4975" s="4">
        <v>7811</v>
      </c>
    </row>
    <row r="4976" spans="1:1">
      <c r="A4976" s="4">
        <v>7812</v>
      </c>
    </row>
    <row r="4977" spans="1:1">
      <c r="A4977" s="4">
        <v>7813</v>
      </c>
    </row>
    <row r="4978" spans="1:1">
      <c r="A4978" s="4">
        <v>7814</v>
      </c>
    </row>
    <row r="4979" spans="1:1">
      <c r="A4979" s="4">
        <v>7815</v>
      </c>
    </row>
    <row r="4980" spans="1:1">
      <c r="A4980" s="4">
        <v>7816</v>
      </c>
    </row>
    <row r="4981" spans="1:1">
      <c r="A4981" s="4">
        <v>7817</v>
      </c>
    </row>
    <row r="4982" spans="1:1">
      <c r="A4982" s="4">
        <v>7818</v>
      </c>
    </row>
    <row r="4983" spans="1:1">
      <c r="A4983" s="4">
        <v>7819</v>
      </c>
    </row>
    <row r="4984" spans="1:1">
      <c r="A4984" s="4">
        <v>7820</v>
      </c>
    </row>
    <row r="4985" spans="1:1">
      <c r="A4985" s="4">
        <v>7821</v>
      </c>
    </row>
    <row r="4986" spans="1:1">
      <c r="A4986" s="4">
        <v>7822</v>
      </c>
    </row>
    <row r="4987" spans="1:1">
      <c r="A4987" s="4">
        <v>7823</v>
      </c>
    </row>
    <row r="4988" spans="1:1">
      <c r="A4988" s="4">
        <v>7824</v>
      </c>
    </row>
    <row r="4989" spans="1:1">
      <c r="A4989" s="4">
        <v>7825</v>
      </c>
    </row>
    <row r="4990" spans="1:1">
      <c r="A4990" s="4">
        <v>7826</v>
      </c>
    </row>
    <row r="4991" spans="1:1">
      <c r="A4991" s="4">
        <v>7827</v>
      </c>
    </row>
    <row r="4992" spans="1:1">
      <c r="A4992" s="4">
        <v>7828</v>
      </c>
    </row>
    <row r="4993" spans="1:1">
      <c r="A4993" s="4">
        <v>7829</v>
      </c>
    </row>
    <row r="4994" spans="1:1">
      <c r="A4994" s="4">
        <v>7830</v>
      </c>
    </row>
    <row r="4995" spans="1:1">
      <c r="A4995" s="4">
        <v>7831</v>
      </c>
    </row>
    <row r="4996" spans="1:1">
      <c r="A4996" s="4">
        <v>7832</v>
      </c>
    </row>
    <row r="4997" spans="1:1">
      <c r="A4997" s="4">
        <v>7833</v>
      </c>
    </row>
    <row r="4998" spans="1:1">
      <c r="A4998" s="4">
        <v>7834</v>
      </c>
    </row>
    <row r="4999" spans="1:1">
      <c r="A4999" s="4">
        <v>7835</v>
      </c>
    </row>
    <row r="5000" spans="1:1">
      <c r="A5000" s="4">
        <v>7836</v>
      </c>
    </row>
    <row r="5001" spans="1:1">
      <c r="A5001" s="4">
        <v>7837</v>
      </c>
    </row>
    <row r="5002" spans="1:1">
      <c r="A5002" s="4">
        <v>7838</v>
      </c>
    </row>
    <row r="5003" spans="1:1">
      <c r="A5003" s="4">
        <v>7839</v>
      </c>
    </row>
    <row r="5004" spans="1:1">
      <c r="A5004" s="4">
        <v>7840</v>
      </c>
    </row>
    <row r="5005" spans="1:1">
      <c r="A5005" s="4">
        <v>7841</v>
      </c>
    </row>
    <row r="5006" spans="1:1">
      <c r="A5006" s="4">
        <v>7842</v>
      </c>
    </row>
    <row r="5007" spans="1:1">
      <c r="A5007" s="4">
        <v>7843</v>
      </c>
    </row>
    <row r="5008" spans="1:1">
      <c r="A5008" s="4">
        <v>7844</v>
      </c>
    </row>
    <row r="5009" spans="1:1">
      <c r="A5009" s="4">
        <v>7845</v>
      </c>
    </row>
    <row r="5010" spans="1:1">
      <c r="A5010" s="4">
        <v>7846</v>
      </c>
    </row>
    <row r="5011" spans="1:1">
      <c r="A5011" s="4">
        <v>7847</v>
      </c>
    </row>
    <row r="5012" spans="1:1">
      <c r="A5012" s="4">
        <v>7848</v>
      </c>
    </row>
    <row r="5013" spans="1:1">
      <c r="A5013" s="4">
        <v>7849</v>
      </c>
    </row>
    <row r="5014" spans="1:1">
      <c r="A5014" s="4">
        <v>7850</v>
      </c>
    </row>
    <row r="5015" spans="1:1">
      <c r="A5015" s="4">
        <v>7851</v>
      </c>
    </row>
    <row r="5016" spans="1:1">
      <c r="A5016" s="4">
        <v>7852</v>
      </c>
    </row>
    <row r="5017" spans="1:1">
      <c r="A5017" s="4">
        <v>7853</v>
      </c>
    </row>
    <row r="5018" spans="1:1">
      <c r="A5018" s="4">
        <v>7854</v>
      </c>
    </row>
    <row r="5019" spans="1:1">
      <c r="A5019" s="4">
        <v>7855</v>
      </c>
    </row>
    <row r="5020" spans="1:1">
      <c r="A5020" s="4">
        <v>7856</v>
      </c>
    </row>
    <row r="5021" spans="1:1">
      <c r="A5021" s="4">
        <v>7857</v>
      </c>
    </row>
    <row r="5022" spans="1:1">
      <c r="A5022" s="4">
        <v>7858</v>
      </c>
    </row>
    <row r="5023" spans="1:1">
      <c r="A5023" s="4">
        <v>7859</v>
      </c>
    </row>
    <row r="5024" spans="1:1">
      <c r="A5024" s="4">
        <v>7860</v>
      </c>
    </row>
    <row r="5025" spans="1:1">
      <c r="A5025" s="4">
        <v>7861</v>
      </c>
    </row>
    <row r="5026" spans="1:1">
      <c r="A5026" s="4">
        <v>7862</v>
      </c>
    </row>
    <row r="5027" spans="1:1">
      <c r="A5027" s="4">
        <v>7863</v>
      </c>
    </row>
    <row r="5028" spans="1:1">
      <c r="A5028" s="4">
        <v>7864</v>
      </c>
    </row>
    <row r="5029" spans="1:1">
      <c r="A5029" s="4">
        <v>7865</v>
      </c>
    </row>
    <row r="5030" spans="1:1">
      <c r="A5030" s="4">
        <v>7866</v>
      </c>
    </row>
    <row r="5031" spans="1:1">
      <c r="A5031" s="4">
        <v>7867</v>
      </c>
    </row>
    <row r="5032" spans="1:1">
      <c r="A5032" s="4">
        <v>7868</v>
      </c>
    </row>
    <row r="5033" spans="1:1">
      <c r="A5033" s="4">
        <v>7869</v>
      </c>
    </row>
    <row r="5034" spans="1:1">
      <c r="A5034" s="4">
        <v>7870</v>
      </c>
    </row>
    <row r="5035" spans="1:1">
      <c r="A5035" s="4">
        <v>7871</v>
      </c>
    </row>
    <row r="5036" spans="1:1">
      <c r="A5036" s="4">
        <v>7872</v>
      </c>
    </row>
    <row r="5037" spans="1:1">
      <c r="A5037" s="4">
        <v>7873</v>
      </c>
    </row>
    <row r="5038" spans="1:1">
      <c r="A5038" s="4">
        <v>7874</v>
      </c>
    </row>
    <row r="5039" spans="1:1">
      <c r="A5039" s="4">
        <v>7875</v>
      </c>
    </row>
    <row r="5040" spans="1:1">
      <c r="A5040" s="4">
        <v>7876</v>
      </c>
    </row>
    <row r="5041" spans="1:1">
      <c r="A5041" s="4">
        <v>7877</v>
      </c>
    </row>
    <row r="5042" spans="1:1">
      <c r="A5042" s="4">
        <v>7878</v>
      </c>
    </row>
    <row r="5043" spans="1:1">
      <c r="A5043" s="4">
        <v>7879</v>
      </c>
    </row>
    <row r="5044" spans="1:1">
      <c r="A5044" s="4">
        <v>7880</v>
      </c>
    </row>
    <row r="5045" spans="1:1">
      <c r="A5045" s="4">
        <v>7881</v>
      </c>
    </row>
    <row r="5046" spans="1:1">
      <c r="A5046" s="4">
        <v>7882</v>
      </c>
    </row>
    <row r="5047" spans="1:1">
      <c r="A5047" s="4">
        <v>7883</v>
      </c>
    </row>
    <row r="5048" spans="1:1">
      <c r="A5048" s="4">
        <v>7884</v>
      </c>
    </row>
    <row r="5049" spans="1:1">
      <c r="A5049" s="4">
        <v>7885</v>
      </c>
    </row>
    <row r="5050" spans="1:1">
      <c r="A5050" s="4">
        <v>7886</v>
      </c>
    </row>
    <row r="5051" spans="1:1">
      <c r="A5051" s="4">
        <v>7887</v>
      </c>
    </row>
    <row r="5052" spans="1:1">
      <c r="A5052" s="4">
        <v>7888</v>
      </c>
    </row>
    <row r="5053" spans="1:1">
      <c r="A5053" s="4">
        <v>7889</v>
      </c>
    </row>
    <row r="5054" spans="1:1">
      <c r="A5054" s="4">
        <v>7890</v>
      </c>
    </row>
    <row r="5055" spans="1:1">
      <c r="A5055" s="4">
        <v>7891</v>
      </c>
    </row>
    <row r="5056" spans="1:1">
      <c r="A5056" s="4">
        <v>7892</v>
      </c>
    </row>
    <row r="5057" spans="1:1">
      <c r="A5057" s="4">
        <v>7893</v>
      </c>
    </row>
    <row r="5058" spans="1:1">
      <c r="A5058" s="4">
        <v>7894</v>
      </c>
    </row>
    <row r="5059" spans="1:1">
      <c r="A5059" s="4">
        <v>7895</v>
      </c>
    </row>
    <row r="5060" spans="1:1">
      <c r="A5060" s="4">
        <v>7896</v>
      </c>
    </row>
    <row r="5061" spans="1:1">
      <c r="A5061" s="4">
        <v>7897</v>
      </c>
    </row>
    <row r="5062" spans="1:1">
      <c r="A5062" s="4">
        <v>7898</v>
      </c>
    </row>
    <row r="5063" spans="1:1">
      <c r="A5063" s="4">
        <v>7899</v>
      </c>
    </row>
    <row r="5064" spans="1:1">
      <c r="A5064" s="4">
        <v>7900</v>
      </c>
    </row>
    <row r="5065" spans="1:1">
      <c r="A5065" s="4">
        <v>7901</v>
      </c>
    </row>
    <row r="5066" spans="1:1">
      <c r="A5066" s="4">
        <v>7902</v>
      </c>
    </row>
    <row r="5067" spans="1:1">
      <c r="A5067" s="4">
        <v>7903</v>
      </c>
    </row>
    <row r="5068" spans="1:1">
      <c r="A5068" s="4">
        <v>7904</v>
      </c>
    </row>
    <row r="5069" spans="1:1">
      <c r="A5069" s="4">
        <v>7905</v>
      </c>
    </row>
    <row r="5070" spans="1:1">
      <c r="A5070" s="4">
        <v>7906</v>
      </c>
    </row>
    <row r="5071" spans="1:1">
      <c r="A5071" s="4">
        <v>7907</v>
      </c>
    </row>
    <row r="5072" spans="1:1">
      <c r="A5072" s="4">
        <v>7908</v>
      </c>
    </row>
    <row r="5073" spans="1:1">
      <c r="A5073" s="4">
        <v>7909</v>
      </c>
    </row>
    <row r="5074" spans="1:1">
      <c r="A5074" s="4">
        <v>7910</v>
      </c>
    </row>
    <row r="5075" spans="1:1">
      <c r="A5075" s="4">
        <v>7911</v>
      </c>
    </row>
    <row r="5076" spans="1:1">
      <c r="A5076" s="4">
        <v>7912</v>
      </c>
    </row>
    <row r="5077" spans="1:1">
      <c r="A5077" s="4">
        <v>7913</v>
      </c>
    </row>
    <row r="5078" spans="1:1">
      <c r="A5078" s="4">
        <v>7914</v>
      </c>
    </row>
    <row r="5079" spans="1:1">
      <c r="A5079" s="4">
        <v>7915</v>
      </c>
    </row>
    <row r="5080" spans="1:1">
      <c r="A5080" s="4">
        <v>7916</v>
      </c>
    </row>
    <row r="5081" spans="1:1">
      <c r="A5081" s="4">
        <v>7917</v>
      </c>
    </row>
    <row r="5082" spans="1:1">
      <c r="A5082" s="4">
        <v>7918</v>
      </c>
    </row>
    <row r="5083" spans="1:1">
      <c r="A5083" s="4">
        <v>7919</v>
      </c>
    </row>
    <row r="5084" spans="1:1">
      <c r="A5084" s="4">
        <v>7920</v>
      </c>
    </row>
    <row r="5085" spans="1:1">
      <c r="A5085" s="4">
        <v>7921</v>
      </c>
    </row>
    <row r="5086" spans="1:1">
      <c r="A5086" s="4">
        <v>7922</v>
      </c>
    </row>
    <row r="5087" spans="1:1">
      <c r="A5087" s="4">
        <v>7923</v>
      </c>
    </row>
    <row r="5088" spans="1:1">
      <c r="A5088" s="4">
        <v>7924</v>
      </c>
    </row>
    <row r="5089" spans="1:1">
      <c r="A5089" s="4">
        <v>7925</v>
      </c>
    </row>
    <row r="5090" spans="1:1">
      <c r="A5090" s="4">
        <v>7926</v>
      </c>
    </row>
    <row r="5091" spans="1:1">
      <c r="A5091" s="4">
        <v>7927</v>
      </c>
    </row>
    <row r="5092" spans="1:1">
      <c r="A5092" s="4">
        <v>7928</v>
      </c>
    </row>
    <row r="5093" spans="1:1">
      <c r="A5093" s="4">
        <v>7929</v>
      </c>
    </row>
    <row r="5094" spans="1:1">
      <c r="A5094" s="4">
        <v>7930</v>
      </c>
    </row>
    <row r="5095" spans="1:1">
      <c r="A5095" s="4">
        <v>7931</v>
      </c>
    </row>
    <row r="5096" spans="1:1">
      <c r="A5096" s="4">
        <v>7932</v>
      </c>
    </row>
    <row r="5097" spans="1:1">
      <c r="A5097" s="4">
        <v>7933</v>
      </c>
    </row>
    <row r="5098" spans="1:1">
      <c r="A5098" s="4">
        <v>7934</v>
      </c>
    </row>
    <row r="5099" spans="1:1">
      <c r="A5099" s="4">
        <v>7935</v>
      </c>
    </row>
    <row r="5100" spans="1:1">
      <c r="A5100" s="4">
        <v>7936</v>
      </c>
    </row>
    <row r="5101" spans="1:1">
      <c r="A5101" s="4">
        <v>7937</v>
      </c>
    </row>
    <row r="5102" spans="1:1">
      <c r="A5102" s="4">
        <v>7938</v>
      </c>
    </row>
    <row r="5103" spans="1:1">
      <c r="A5103" s="4">
        <v>7939</v>
      </c>
    </row>
    <row r="5104" spans="1:1">
      <c r="A5104" s="4">
        <v>7940</v>
      </c>
    </row>
    <row r="5105" spans="1:1">
      <c r="A5105" s="4">
        <v>7941</v>
      </c>
    </row>
    <row r="5106" spans="1:1">
      <c r="A5106" s="4">
        <v>7942</v>
      </c>
    </row>
    <row r="5107" spans="1:1">
      <c r="A5107" s="4">
        <v>7943</v>
      </c>
    </row>
    <row r="5108" spans="1:1">
      <c r="A5108" s="4">
        <v>7944</v>
      </c>
    </row>
    <row r="5109" spans="1:1">
      <c r="A5109" s="4">
        <v>7945</v>
      </c>
    </row>
    <row r="5110" spans="1:1">
      <c r="A5110" s="4">
        <v>7946</v>
      </c>
    </row>
    <row r="5111" spans="1:1">
      <c r="A5111" s="4">
        <v>7947</v>
      </c>
    </row>
    <row r="5112" spans="1:1">
      <c r="A5112" s="4">
        <v>7948</v>
      </c>
    </row>
    <row r="5113" spans="1:1">
      <c r="A5113" s="4">
        <v>7949</v>
      </c>
    </row>
    <row r="5114" spans="1:1">
      <c r="A5114" s="4">
        <v>7950</v>
      </c>
    </row>
    <row r="5115" spans="1:1">
      <c r="A5115" s="4">
        <v>7951</v>
      </c>
    </row>
    <row r="5116" spans="1:1">
      <c r="A5116" s="4">
        <v>7952</v>
      </c>
    </row>
    <row r="5117" spans="1:1">
      <c r="A5117" s="4">
        <v>7953</v>
      </c>
    </row>
    <row r="5118" spans="1:1">
      <c r="A5118" s="4">
        <v>7954</v>
      </c>
    </row>
    <row r="5119" spans="1:1">
      <c r="A5119" s="4">
        <v>7955</v>
      </c>
    </row>
    <row r="5120" spans="1:1">
      <c r="A5120" s="4">
        <v>7956</v>
      </c>
    </row>
    <row r="5121" spans="1:1">
      <c r="A5121" s="4">
        <v>7957</v>
      </c>
    </row>
    <row r="5122" spans="1:1">
      <c r="A5122" s="4">
        <v>7958</v>
      </c>
    </row>
    <row r="5123" spans="1:1">
      <c r="A5123" s="4">
        <v>7959</v>
      </c>
    </row>
    <row r="5124" spans="1:1">
      <c r="A5124" s="4">
        <v>7960</v>
      </c>
    </row>
    <row r="5125" spans="1:1">
      <c r="A5125" s="4">
        <v>7961</v>
      </c>
    </row>
    <row r="5126" spans="1:1">
      <c r="A5126" s="4">
        <v>7962</v>
      </c>
    </row>
    <row r="5127" spans="1:1">
      <c r="A5127" s="4">
        <v>7963</v>
      </c>
    </row>
    <row r="5128" spans="1:1">
      <c r="A5128" s="4">
        <v>7964</v>
      </c>
    </row>
    <row r="5129" spans="1:1">
      <c r="A5129" s="4">
        <v>7965</v>
      </c>
    </row>
    <row r="5130" spans="1:1">
      <c r="A5130" s="4">
        <v>7966</v>
      </c>
    </row>
    <row r="5131" spans="1:1">
      <c r="A5131" s="4">
        <v>7967</v>
      </c>
    </row>
    <row r="5132" spans="1:1">
      <c r="A5132" s="4">
        <v>7968</v>
      </c>
    </row>
    <row r="5133" spans="1:1">
      <c r="A5133" s="4">
        <v>7969</v>
      </c>
    </row>
    <row r="5134" spans="1:1">
      <c r="A5134" s="4">
        <v>7970</v>
      </c>
    </row>
    <row r="5135" spans="1:1">
      <c r="A5135" s="4">
        <v>7971</v>
      </c>
    </row>
    <row r="5136" spans="1:1">
      <c r="A5136" s="4">
        <v>7972</v>
      </c>
    </row>
    <row r="5137" spans="1:1">
      <c r="A5137" s="4">
        <v>7973</v>
      </c>
    </row>
    <row r="5138" spans="1:1">
      <c r="A5138" s="4">
        <v>7974</v>
      </c>
    </row>
    <row r="5139" spans="1:1">
      <c r="A5139" s="4">
        <v>7975</v>
      </c>
    </row>
    <row r="5140" spans="1:1">
      <c r="A5140" s="4">
        <v>7976</v>
      </c>
    </row>
    <row r="5141" spans="1:1">
      <c r="A5141" s="4">
        <v>7977</v>
      </c>
    </row>
    <row r="5142" spans="1:1">
      <c r="A5142" s="4">
        <v>7978</v>
      </c>
    </row>
    <row r="5143" spans="1:1">
      <c r="A5143" s="4">
        <v>7979</v>
      </c>
    </row>
    <row r="5144" spans="1:1">
      <c r="A5144" s="4">
        <v>7980</v>
      </c>
    </row>
    <row r="5145" spans="1:1">
      <c r="A5145" s="4">
        <v>7981</v>
      </c>
    </row>
    <row r="5146" spans="1:1">
      <c r="A5146" s="4">
        <v>7982</v>
      </c>
    </row>
    <row r="5147" spans="1:1">
      <c r="A5147" s="4">
        <v>7983</v>
      </c>
    </row>
    <row r="5148" spans="1:1">
      <c r="A5148" s="4">
        <v>7984</v>
      </c>
    </row>
    <row r="5149" spans="1:1">
      <c r="A5149" s="4">
        <v>7985</v>
      </c>
    </row>
    <row r="5150" spans="1:1">
      <c r="A5150" s="4">
        <v>7986</v>
      </c>
    </row>
    <row r="5151" spans="1:1">
      <c r="A5151" s="4">
        <v>7987</v>
      </c>
    </row>
    <row r="5152" spans="1:1">
      <c r="A5152" s="4">
        <v>7988</v>
      </c>
    </row>
    <row r="5153" spans="1:1">
      <c r="A5153" s="4">
        <v>7989</v>
      </c>
    </row>
    <row r="5154" spans="1:1">
      <c r="A5154" s="4">
        <v>7990</v>
      </c>
    </row>
    <row r="5155" spans="1:1">
      <c r="A5155" s="4">
        <v>7991</v>
      </c>
    </row>
    <row r="5156" spans="1:1">
      <c r="A5156" s="4">
        <v>7992</v>
      </c>
    </row>
    <row r="5157" spans="1:1">
      <c r="A5157" s="4">
        <v>7993</v>
      </c>
    </row>
    <row r="5158" spans="1:1">
      <c r="A5158" s="4">
        <v>7994</v>
      </c>
    </row>
    <row r="5159" spans="1:1">
      <c r="A5159" s="4">
        <v>7995</v>
      </c>
    </row>
    <row r="5160" spans="1:1">
      <c r="A5160" s="4">
        <v>7996</v>
      </c>
    </row>
    <row r="5161" spans="1:1">
      <c r="A5161" s="4">
        <v>7997</v>
      </c>
    </row>
    <row r="5162" spans="1:1">
      <c r="A5162" s="4">
        <v>7998</v>
      </c>
    </row>
    <row r="5163" spans="1:1">
      <c r="A5163" s="4">
        <v>7999</v>
      </c>
    </row>
    <row r="5164" spans="1:1">
      <c r="A5164" s="4">
        <v>8000</v>
      </c>
    </row>
    <row r="5165" spans="1:1">
      <c r="A5165" s="4">
        <v>8001</v>
      </c>
    </row>
    <row r="5166" spans="1:1">
      <c r="A5166" s="4">
        <v>8002</v>
      </c>
    </row>
    <row r="5167" spans="1:1">
      <c r="A5167" s="4">
        <v>8003</v>
      </c>
    </row>
    <row r="5168" spans="1:1">
      <c r="A5168" s="4">
        <v>8004</v>
      </c>
    </row>
    <row r="5169" spans="1:1">
      <c r="A5169" s="4">
        <v>8005</v>
      </c>
    </row>
    <row r="5170" spans="1:1">
      <c r="A5170" s="4">
        <v>8006</v>
      </c>
    </row>
    <row r="5171" spans="1:1">
      <c r="A5171" s="4">
        <v>8007</v>
      </c>
    </row>
    <row r="5172" spans="1:1">
      <c r="A5172" s="4">
        <v>8008</v>
      </c>
    </row>
    <row r="5173" spans="1:1">
      <c r="A5173" s="4">
        <v>8009</v>
      </c>
    </row>
    <row r="5174" spans="1:1">
      <c r="A5174" s="4">
        <v>8010</v>
      </c>
    </row>
    <row r="5175" spans="1:1">
      <c r="A5175" s="4">
        <v>8011</v>
      </c>
    </row>
    <row r="5176" spans="1:1">
      <c r="A5176" s="4">
        <v>8012</v>
      </c>
    </row>
    <row r="5177" spans="1:1">
      <c r="A5177" s="4">
        <v>8013</v>
      </c>
    </row>
    <row r="5178" spans="1:1">
      <c r="A5178" s="4">
        <v>8014</v>
      </c>
    </row>
    <row r="5179" spans="1:1">
      <c r="A5179" s="4">
        <v>8015</v>
      </c>
    </row>
    <row r="5180" spans="1:1">
      <c r="A5180" s="4">
        <v>8016</v>
      </c>
    </row>
    <row r="5181" spans="1:1">
      <c r="A5181" s="4">
        <v>8017</v>
      </c>
    </row>
    <row r="5182" spans="1:1">
      <c r="A5182" s="4">
        <v>8018</v>
      </c>
    </row>
    <row r="5183" spans="1:1">
      <c r="A5183" s="4">
        <v>8019</v>
      </c>
    </row>
    <row r="5184" spans="1:1">
      <c r="A5184" s="4">
        <v>8020</v>
      </c>
    </row>
    <row r="5185" spans="1:1">
      <c r="A5185" s="4">
        <v>8021</v>
      </c>
    </row>
    <row r="5186" spans="1:1">
      <c r="A5186" s="4">
        <v>8022</v>
      </c>
    </row>
    <row r="5187" spans="1:1">
      <c r="A5187" s="4">
        <v>8023</v>
      </c>
    </row>
    <row r="5188" spans="1:1">
      <c r="A5188" s="4">
        <v>8024</v>
      </c>
    </row>
    <row r="5189" spans="1:1">
      <c r="A5189" s="4">
        <v>8025</v>
      </c>
    </row>
    <row r="5190" spans="1:1">
      <c r="A5190" s="4">
        <v>8026</v>
      </c>
    </row>
    <row r="5191" spans="1:1">
      <c r="A5191" s="4">
        <v>8027</v>
      </c>
    </row>
    <row r="5192" spans="1:1">
      <c r="A5192" s="4">
        <v>8028</v>
      </c>
    </row>
    <row r="5193" spans="1:1">
      <c r="A5193" s="4">
        <v>8029</v>
      </c>
    </row>
    <row r="5194" spans="1:1">
      <c r="A5194" s="4">
        <v>8030</v>
      </c>
    </row>
    <row r="5195" spans="1:1">
      <c r="A5195" s="4">
        <v>8031</v>
      </c>
    </row>
    <row r="5196" spans="1:1">
      <c r="A5196" s="4">
        <v>8032</v>
      </c>
    </row>
    <row r="5197" spans="1:1">
      <c r="A5197" s="4">
        <v>8033</v>
      </c>
    </row>
    <row r="5198" spans="1:1">
      <c r="A5198" s="4">
        <v>8034</v>
      </c>
    </row>
    <row r="5199" spans="1:1">
      <c r="A5199" s="4">
        <v>8035</v>
      </c>
    </row>
    <row r="5200" spans="1:1">
      <c r="A5200" s="4">
        <v>8036</v>
      </c>
    </row>
    <row r="5201" spans="1:1">
      <c r="A5201" s="4">
        <v>8037</v>
      </c>
    </row>
    <row r="5202" spans="1:1">
      <c r="A5202" s="4">
        <v>8038</v>
      </c>
    </row>
    <row r="5203" spans="1:1">
      <c r="A5203" s="4">
        <v>8039</v>
      </c>
    </row>
    <row r="5204" spans="1:1">
      <c r="A5204" s="4">
        <v>8040</v>
      </c>
    </row>
    <row r="5205" spans="1:1">
      <c r="A5205" s="4">
        <v>8041</v>
      </c>
    </row>
    <row r="5206" spans="1:1">
      <c r="A5206" s="4">
        <v>8042</v>
      </c>
    </row>
    <row r="5207" spans="1:1">
      <c r="A5207" s="4">
        <v>8043</v>
      </c>
    </row>
    <row r="5208" spans="1:1">
      <c r="A5208" s="4">
        <v>8044</v>
      </c>
    </row>
    <row r="5209" spans="1:1">
      <c r="A5209" s="4">
        <v>8045</v>
      </c>
    </row>
    <row r="5210" spans="1:1">
      <c r="A5210" s="4">
        <v>8046</v>
      </c>
    </row>
    <row r="5211" spans="1:1">
      <c r="A5211" s="4">
        <v>8047</v>
      </c>
    </row>
    <row r="5212" spans="1:1">
      <c r="A5212" s="4">
        <v>8048</v>
      </c>
    </row>
    <row r="5213" spans="1:1">
      <c r="A5213" s="4">
        <v>8049</v>
      </c>
    </row>
    <row r="5214" spans="1:1">
      <c r="A5214" s="4">
        <v>8050</v>
      </c>
    </row>
    <row r="5215" spans="1:1">
      <c r="A5215" s="4">
        <v>8051</v>
      </c>
    </row>
    <row r="5216" spans="1:1">
      <c r="A5216" s="4">
        <v>8052</v>
      </c>
    </row>
    <row r="5217" spans="1:1">
      <c r="A5217" s="4">
        <v>8053</v>
      </c>
    </row>
    <row r="5218" spans="1:1">
      <c r="A5218" s="4">
        <v>8054</v>
      </c>
    </row>
    <row r="5219" spans="1:1">
      <c r="A5219" s="4">
        <v>8055</v>
      </c>
    </row>
    <row r="5220" spans="1:1">
      <c r="A5220" s="4">
        <v>8056</v>
      </c>
    </row>
    <row r="5221" spans="1:1">
      <c r="A5221" s="4">
        <v>8057</v>
      </c>
    </row>
    <row r="5222" spans="1:1">
      <c r="A5222" s="4">
        <v>8058</v>
      </c>
    </row>
    <row r="5223" spans="1:1">
      <c r="A5223" s="4">
        <v>8059</v>
      </c>
    </row>
    <row r="5224" spans="1:1">
      <c r="A5224" s="4">
        <v>8060</v>
      </c>
    </row>
    <row r="5225" spans="1:1">
      <c r="A5225" s="4">
        <v>8061</v>
      </c>
    </row>
    <row r="5226" spans="1:1">
      <c r="A5226" s="4">
        <v>8062</v>
      </c>
    </row>
    <row r="5227" spans="1:1">
      <c r="A5227" s="4">
        <v>8063</v>
      </c>
    </row>
    <row r="5228" spans="1:1">
      <c r="A5228" s="4">
        <v>8064</v>
      </c>
    </row>
    <row r="5229" spans="1:1">
      <c r="A5229" s="4">
        <v>8065</v>
      </c>
    </row>
    <row r="5230" spans="1:1">
      <c r="A5230" s="4">
        <v>8066</v>
      </c>
    </row>
    <row r="5231" spans="1:1">
      <c r="A5231" s="4">
        <v>8067</v>
      </c>
    </row>
    <row r="5232" spans="1:1">
      <c r="A5232" s="4">
        <v>8068</v>
      </c>
    </row>
    <row r="5233" spans="1:1">
      <c r="A5233" s="4">
        <v>8069</v>
      </c>
    </row>
    <row r="5234" spans="1:1">
      <c r="A5234" s="4">
        <v>8070</v>
      </c>
    </row>
    <row r="5235" spans="1:1">
      <c r="A5235" s="4">
        <v>8071</v>
      </c>
    </row>
    <row r="5236" spans="1:1">
      <c r="A5236" s="4">
        <v>8072</v>
      </c>
    </row>
    <row r="5237" spans="1:1">
      <c r="A5237" s="4">
        <v>8073</v>
      </c>
    </row>
    <row r="5238" spans="1:1">
      <c r="A5238" s="4">
        <v>8074</v>
      </c>
    </row>
    <row r="5239" spans="1:1">
      <c r="A5239" s="4">
        <v>8075</v>
      </c>
    </row>
    <row r="5240" spans="1:1">
      <c r="A5240" s="4">
        <v>8076</v>
      </c>
    </row>
    <row r="5241" spans="1:1">
      <c r="A5241" s="4">
        <v>8077</v>
      </c>
    </row>
    <row r="5242" spans="1:1">
      <c r="A5242" s="4">
        <v>8078</v>
      </c>
    </row>
    <row r="5243" spans="1:1">
      <c r="A5243" s="4">
        <v>8079</v>
      </c>
    </row>
    <row r="5244" spans="1:1">
      <c r="A5244" s="4">
        <v>8080</v>
      </c>
    </row>
    <row r="5245" spans="1:1">
      <c r="A5245" s="4">
        <v>8081</v>
      </c>
    </row>
    <row r="5246" spans="1:1">
      <c r="A5246" s="4">
        <v>8082</v>
      </c>
    </row>
    <row r="5247" spans="1:1">
      <c r="A5247" s="4">
        <v>8083</v>
      </c>
    </row>
    <row r="5248" spans="1:1">
      <c r="A5248" s="4">
        <v>8084</v>
      </c>
    </row>
    <row r="5249" spans="1:1">
      <c r="A5249" s="4">
        <v>8085</v>
      </c>
    </row>
    <row r="5250" spans="1:1">
      <c r="A5250" s="4">
        <v>8086</v>
      </c>
    </row>
    <row r="5251" spans="1:1">
      <c r="A5251" s="4">
        <v>8087</v>
      </c>
    </row>
    <row r="5252" spans="1:1">
      <c r="A5252" s="4">
        <v>8088</v>
      </c>
    </row>
    <row r="5253" spans="1:1">
      <c r="A5253" s="4">
        <v>8089</v>
      </c>
    </row>
    <row r="5254" spans="1:1">
      <c r="A5254" s="4">
        <v>8090</v>
      </c>
    </row>
    <row r="5255" spans="1:1">
      <c r="A5255" s="4">
        <v>8091</v>
      </c>
    </row>
    <row r="5256" spans="1:1">
      <c r="A5256" s="4">
        <v>8092</v>
      </c>
    </row>
    <row r="5257" spans="1:1">
      <c r="A5257" s="4">
        <v>8093</v>
      </c>
    </row>
    <row r="5258" spans="1:1">
      <c r="A5258" s="4">
        <v>8094</v>
      </c>
    </row>
    <row r="5259" spans="1:1">
      <c r="A5259" s="4">
        <v>8095</v>
      </c>
    </row>
    <row r="5260" spans="1:1">
      <c r="A5260" s="4">
        <v>8096</v>
      </c>
    </row>
    <row r="5261" spans="1:1">
      <c r="A5261" s="4">
        <v>8097</v>
      </c>
    </row>
    <row r="5262" spans="1:1">
      <c r="A5262" s="4">
        <v>8098</v>
      </c>
    </row>
    <row r="5263" spans="1:1">
      <c r="A5263" s="4">
        <v>8099</v>
      </c>
    </row>
    <row r="5264" spans="1:1">
      <c r="A5264" s="4">
        <v>8100</v>
      </c>
    </row>
    <row r="5265" spans="1:1">
      <c r="A5265" s="4">
        <v>8101</v>
      </c>
    </row>
    <row r="5266" spans="1:1">
      <c r="A5266" s="4">
        <v>8102</v>
      </c>
    </row>
    <row r="5267" spans="1:1">
      <c r="A5267" s="4">
        <v>8103</v>
      </c>
    </row>
    <row r="5268" spans="1:1">
      <c r="A5268" s="4">
        <v>8104</v>
      </c>
    </row>
    <row r="5269" spans="1:1">
      <c r="A5269" s="4">
        <v>8105</v>
      </c>
    </row>
    <row r="5270" spans="1:1">
      <c r="A5270" s="4">
        <v>8106</v>
      </c>
    </row>
    <row r="5271" spans="1:1">
      <c r="A5271" s="4">
        <v>8107</v>
      </c>
    </row>
    <row r="5272" spans="1:1">
      <c r="A5272" s="4">
        <v>8108</v>
      </c>
    </row>
    <row r="5273" spans="1:1">
      <c r="A5273" s="4">
        <v>8109</v>
      </c>
    </row>
    <row r="5274" spans="1:1">
      <c r="A5274" s="4">
        <v>8110</v>
      </c>
    </row>
    <row r="5275" spans="1:1">
      <c r="A5275" s="4">
        <v>8111</v>
      </c>
    </row>
    <row r="5276" spans="1:1">
      <c r="A5276" s="4">
        <v>8112</v>
      </c>
    </row>
    <row r="5277" spans="1:1">
      <c r="A5277" s="4">
        <v>8113</v>
      </c>
    </row>
    <row r="5278" spans="1:1">
      <c r="A5278" s="4">
        <v>8114</v>
      </c>
    </row>
    <row r="5279" spans="1:1">
      <c r="A5279" s="4">
        <v>8115</v>
      </c>
    </row>
    <row r="5280" spans="1:1">
      <c r="A5280" s="4">
        <v>8116</v>
      </c>
    </row>
    <row r="5281" spans="1:1">
      <c r="A5281" s="4">
        <v>8117</v>
      </c>
    </row>
    <row r="5282" spans="1:1">
      <c r="A5282" s="4">
        <v>8118</v>
      </c>
    </row>
    <row r="5283" spans="1:1">
      <c r="A5283" s="4">
        <v>8119</v>
      </c>
    </row>
    <row r="5284" spans="1:1">
      <c r="A5284" s="4">
        <v>8120</v>
      </c>
    </row>
    <row r="5285" spans="1:1">
      <c r="A5285" s="4">
        <v>8121</v>
      </c>
    </row>
    <row r="5286" spans="1:1">
      <c r="A5286" s="4">
        <v>8122</v>
      </c>
    </row>
    <row r="5287" spans="1:1">
      <c r="A5287" s="4">
        <v>8123</v>
      </c>
    </row>
    <row r="5288" spans="1:1">
      <c r="A5288" s="4">
        <v>8124</v>
      </c>
    </row>
    <row r="5289" spans="1:1">
      <c r="A5289" s="4">
        <v>8125</v>
      </c>
    </row>
    <row r="5290" spans="1:1">
      <c r="A5290" s="4">
        <v>8126</v>
      </c>
    </row>
    <row r="5291" spans="1:1">
      <c r="A5291" s="4">
        <v>8127</v>
      </c>
    </row>
    <row r="5292" spans="1:1">
      <c r="A5292" s="4">
        <v>8128</v>
      </c>
    </row>
    <row r="5293" spans="1:1">
      <c r="A5293" s="4">
        <v>8129</v>
      </c>
    </row>
    <row r="5294" spans="1:1">
      <c r="A5294" s="4">
        <v>8130</v>
      </c>
    </row>
    <row r="5295" spans="1:1">
      <c r="A5295" s="4">
        <v>8131</v>
      </c>
    </row>
    <row r="5296" spans="1:1">
      <c r="A5296" s="4">
        <v>8132</v>
      </c>
    </row>
    <row r="5297" spans="1:1">
      <c r="A5297" s="4">
        <v>8133</v>
      </c>
    </row>
    <row r="5298" spans="1:1">
      <c r="A5298" s="4">
        <v>8134</v>
      </c>
    </row>
    <row r="5299" spans="1:1">
      <c r="A5299" s="4">
        <v>8135</v>
      </c>
    </row>
    <row r="5300" spans="1:1">
      <c r="A5300" s="4">
        <v>8136</v>
      </c>
    </row>
    <row r="5301" spans="1:1">
      <c r="A5301" s="4">
        <v>8137</v>
      </c>
    </row>
    <row r="5302" spans="1:1">
      <c r="A5302" s="4">
        <v>8138</v>
      </c>
    </row>
    <row r="5303" spans="1:1">
      <c r="A5303" s="4">
        <v>8139</v>
      </c>
    </row>
    <row r="5304" spans="1:1">
      <c r="A5304" s="4">
        <v>8140</v>
      </c>
    </row>
    <row r="5305" spans="1:1">
      <c r="A5305" s="4">
        <v>8141</v>
      </c>
    </row>
    <row r="5306" spans="1:1">
      <c r="A5306" s="4">
        <v>8142</v>
      </c>
    </row>
    <row r="5307" spans="1:1">
      <c r="A5307" s="4">
        <v>8143</v>
      </c>
    </row>
    <row r="5308" spans="1:1">
      <c r="A5308" s="4">
        <v>8144</v>
      </c>
    </row>
    <row r="5309" spans="1:1">
      <c r="A5309" s="4">
        <v>8145</v>
      </c>
    </row>
    <row r="5310" spans="1:1">
      <c r="A5310" s="4">
        <v>8146</v>
      </c>
    </row>
    <row r="5311" spans="1:1">
      <c r="A5311" s="4">
        <v>8147</v>
      </c>
    </row>
    <row r="5312" spans="1:1">
      <c r="A5312" s="4">
        <v>8148</v>
      </c>
    </row>
    <row r="5313" spans="1:1">
      <c r="A5313" s="4">
        <v>8149</v>
      </c>
    </row>
    <row r="5314" spans="1:1">
      <c r="A5314" s="4">
        <v>8150</v>
      </c>
    </row>
    <row r="5315" spans="1:1">
      <c r="A5315" s="4">
        <v>8151</v>
      </c>
    </row>
    <row r="5316" spans="1:1">
      <c r="A5316" s="4">
        <v>8152</v>
      </c>
    </row>
    <row r="5317" spans="1:1">
      <c r="A5317" s="4">
        <v>8153</v>
      </c>
    </row>
    <row r="5318" spans="1:1">
      <c r="A5318" s="4">
        <v>8154</v>
      </c>
    </row>
    <row r="5319" spans="1:1">
      <c r="A5319" s="4">
        <v>8155</v>
      </c>
    </row>
    <row r="5320" spans="1:1">
      <c r="A5320" s="4">
        <v>8156</v>
      </c>
    </row>
    <row r="5321" spans="1:1">
      <c r="A5321" s="4">
        <v>8157</v>
      </c>
    </row>
    <row r="5322" spans="1:1">
      <c r="A5322" s="4">
        <v>8158</v>
      </c>
    </row>
    <row r="5323" spans="1:1">
      <c r="A5323" s="4">
        <v>8159</v>
      </c>
    </row>
    <row r="5324" spans="1:1">
      <c r="A5324" s="4">
        <v>8160</v>
      </c>
    </row>
    <row r="5325" spans="1:1">
      <c r="A5325" s="4">
        <v>8161</v>
      </c>
    </row>
    <row r="5326" spans="1:1">
      <c r="A5326" s="4">
        <v>8162</v>
      </c>
    </row>
    <row r="5327" spans="1:1">
      <c r="A5327" s="4">
        <v>8163</v>
      </c>
    </row>
    <row r="5328" spans="1:1">
      <c r="A5328" s="4">
        <v>8164</v>
      </c>
    </row>
    <row r="5329" spans="1:1">
      <c r="A5329" s="4">
        <v>8165</v>
      </c>
    </row>
    <row r="5330" spans="1:1">
      <c r="A5330" s="4">
        <v>8166</v>
      </c>
    </row>
    <row r="5331" spans="1:1">
      <c r="A5331" s="4">
        <v>8167</v>
      </c>
    </row>
    <row r="5332" spans="1:1">
      <c r="A5332" s="4">
        <v>8168</v>
      </c>
    </row>
    <row r="5333" spans="1:1">
      <c r="A5333" s="4">
        <v>8169</v>
      </c>
    </row>
    <row r="5334" spans="1:1">
      <c r="A5334" s="4">
        <v>8170</v>
      </c>
    </row>
    <row r="5335" spans="1:1">
      <c r="A5335" s="4">
        <v>8171</v>
      </c>
    </row>
    <row r="5336" spans="1:1">
      <c r="A5336" s="4">
        <v>8172</v>
      </c>
    </row>
    <row r="5337" spans="1:1">
      <c r="A5337" s="4">
        <v>8173</v>
      </c>
    </row>
    <row r="5338" spans="1:1">
      <c r="A5338" s="4">
        <v>8174</v>
      </c>
    </row>
    <row r="5339" spans="1:1">
      <c r="A5339" s="4">
        <v>8175</v>
      </c>
    </row>
    <row r="5340" spans="1:1">
      <c r="A5340" s="4">
        <v>8176</v>
      </c>
    </row>
    <row r="5341" spans="1:1">
      <c r="A5341" s="4">
        <v>8177</v>
      </c>
    </row>
    <row r="5342" spans="1:1">
      <c r="A5342" s="4">
        <v>8178</v>
      </c>
    </row>
    <row r="5343" spans="1:1">
      <c r="A5343" s="4">
        <v>8179</v>
      </c>
    </row>
    <row r="5344" spans="1:1">
      <c r="A5344" s="4">
        <v>8180</v>
      </c>
    </row>
    <row r="5345" spans="1:1">
      <c r="A5345" s="4">
        <v>8181</v>
      </c>
    </row>
    <row r="5346" spans="1:1">
      <c r="A5346" s="4">
        <v>8182</v>
      </c>
    </row>
    <row r="5347" spans="1:1">
      <c r="A5347" s="4">
        <v>8183</v>
      </c>
    </row>
    <row r="5348" spans="1:1">
      <c r="A5348" s="4">
        <v>8184</v>
      </c>
    </row>
    <row r="5349" spans="1:1">
      <c r="A5349" s="4">
        <v>8185</v>
      </c>
    </row>
    <row r="5350" spans="1:1">
      <c r="A5350" s="4">
        <v>8186</v>
      </c>
    </row>
    <row r="5351" spans="1:1">
      <c r="A5351" s="4">
        <v>8187</v>
      </c>
    </row>
    <row r="5352" spans="1:1">
      <c r="A5352" s="4">
        <v>8188</v>
      </c>
    </row>
    <row r="5353" spans="1:1">
      <c r="A5353" s="4">
        <v>8189</v>
      </c>
    </row>
    <row r="5354" spans="1:1">
      <c r="A5354" s="4">
        <v>8190</v>
      </c>
    </row>
    <row r="5355" spans="1:1">
      <c r="A5355" s="4">
        <v>8191</v>
      </c>
    </row>
    <row r="5356" spans="1:1">
      <c r="A5356" s="4">
        <v>8192</v>
      </c>
    </row>
    <row r="5357" spans="1:1">
      <c r="A5357" s="4">
        <v>8193</v>
      </c>
    </row>
    <row r="5358" spans="1:1">
      <c r="A5358" s="4">
        <v>8194</v>
      </c>
    </row>
    <row r="5359" spans="1:1">
      <c r="A5359" s="4">
        <v>8195</v>
      </c>
    </row>
    <row r="5360" spans="1:1">
      <c r="A5360" s="4">
        <v>8196</v>
      </c>
    </row>
    <row r="5361" spans="1:1">
      <c r="A5361" s="4">
        <v>8197</v>
      </c>
    </row>
    <row r="5362" spans="1:1">
      <c r="A5362" s="4">
        <v>8198</v>
      </c>
    </row>
    <row r="5363" spans="1:1">
      <c r="A5363" s="4">
        <v>8199</v>
      </c>
    </row>
    <row r="5364" spans="1:1">
      <c r="A5364" s="4">
        <v>8200</v>
      </c>
    </row>
    <row r="5365" spans="1:1">
      <c r="A5365" s="4">
        <v>8201</v>
      </c>
    </row>
    <row r="5366" spans="1:1">
      <c r="A5366" s="4">
        <v>8202</v>
      </c>
    </row>
    <row r="5367" spans="1:1">
      <c r="A5367" s="4">
        <v>8203</v>
      </c>
    </row>
    <row r="5368" spans="1:1">
      <c r="A5368" s="4">
        <v>8204</v>
      </c>
    </row>
    <row r="5369" spans="1:1">
      <c r="A5369" s="4">
        <v>8205</v>
      </c>
    </row>
    <row r="5370" spans="1:1">
      <c r="A5370" s="4">
        <v>8206</v>
      </c>
    </row>
    <row r="5371" spans="1:1">
      <c r="A5371" s="4">
        <v>8207</v>
      </c>
    </row>
    <row r="5372" spans="1:1">
      <c r="A5372" s="4">
        <v>8208</v>
      </c>
    </row>
    <row r="5373" spans="1:1">
      <c r="A5373" s="4">
        <v>8209</v>
      </c>
    </row>
    <row r="5374" spans="1:1">
      <c r="A5374" s="4">
        <v>8210</v>
      </c>
    </row>
    <row r="5375" spans="1:1">
      <c r="A5375" s="4">
        <v>8211</v>
      </c>
    </row>
    <row r="5376" spans="1:1">
      <c r="A5376" s="4">
        <v>8212</v>
      </c>
    </row>
    <row r="5377" spans="1:1">
      <c r="A5377" s="4">
        <v>8213</v>
      </c>
    </row>
    <row r="5378" spans="1:1">
      <c r="A5378" s="4">
        <v>8214</v>
      </c>
    </row>
    <row r="5379" spans="1:1">
      <c r="A5379" s="4">
        <v>8215</v>
      </c>
    </row>
    <row r="5380" spans="1:1">
      <c r="A5380" s="4">
        <v>8216</v>
      </c>
    </row>
    <row r="5381" spans="1:1">
      <c r="A5381" s="4">
        <v>8217</v>
      </c>
    </row>
    <row r="5382" spans="1:1">
      <c r="A5382" s="4">
        <v>8218</v>
      </c>
    </row>
    <row r="5383" spans="1:1">
      <c r="A5383" s="4">
        <v>8219</v>
      </c>
    </row>
    <row r="5384" spans="1:1">
      <c r="A5384" s="4">
        <v>8220</v>
      </c>
    </row>
    <row r="5385" spans="1:1">
      <c r="A5385" s="4">
        <v>8221</v>
      </c>
    </row>
    <row r="5386" spans="1:1">
      <c r="A5386" s="4">
        <v>8222</v>
      </c>
    </row>
    <row r="5387" spans="1:1">
      <c r="A5387" s="4">
        <v>8223</v>
      </c>
    </row>
    <row r="5388" spans="1:1">
      <c r="A5388" s="4">
        <v>8224</v>
      </c>
    </row>
    <row r="5389" spans="1:1">
      <c r="A5389" s="4">
        <v>8225</v>
      </c>
    </row>
    <row r="5390" spans="1:1">
      <c r="A5390" s="4">
        <v>8226</v>
      </c>
    </row>
    <row r="5391" spans="1:1">
      <c r="A5391" s="4">
        <v>8227</v>
      </c>
    </row>
    <row r="5392" spans="1:1">
      <c r="A5392" s="4">
        <v>8228</v>
      </c>
    </row>
    <row r="5393" spans="1:1">
      <c r="A5393" s="4">
        <v>8229</v>
      </c>
    </row>
    <row r="5394" spans="1:1">
      <c r="A5394" s="4">
        <v>8230</v>
      </c>
    </row>
    <row r="5395" spans="1:1">
      <c r="A5395" s="4">
        <v>8231</v>
      </c>
    </row>
    <row r="5396" spans="1:1">
      <c r="A5396" s="4">
        <v>8232</v>
      </c>
    </row>
    <row r="5397" spans="1:1">
      <c r="A5397" s="4">
        <v>8233</v>
      </c>
    </row>
    <row r="5398" spans="1:1">
      <c r="A5398" s="4">
        <v>8234</v>
      </c>
    </row>
    <row r="5399" spans="1:1">
      <c r="A5399" s="4">
        <v>8235</v>
      </c>
    </row>
    <row r="5400" spans="1:1">
      <c r="A5400" s="4">
        <v>8236</v>
      </c>
    </row>
    <row r="5401" spans="1:1">
      <c r="A5401" s="4">
        <v>8237</v>
      </c>
    </row>
    <row r="5402" spans="1:1">
      <c r="A5402" s="4">
        <v>8238</v>
      </c>
    </row>
    <row r="5403" spans="1:1">
      <c r="A5403" s="4">
        <v>8239</v>
      </c>
    </row>
    <row r="5404" spans="1:1">
      <c r="A5404" s="4">
        <v>8240</v>
      </c>
    </row>
    <row r="5405" spans="1:1">
      <c r="A5405" s="4">
        <v>8241</v>
      </c>
    </row>
    <row r="5406" spans="1:1">
      <c r="A5406" s="4">
        <v>8242</v>
      </c>
    </row>
    <row r="5407" spans="1:1">
      <c r="A5407" s="4">
        <v>8243</v>
      </c>
    </row>
    <row r="5408" spans="1:1">
      <c r="A5408" s="4">
        <v>8244</v>
      </c>
    </row>
    <row r="5409" spans="1:1">
      <c r="A5409" s="4">
        <v>8245</v>
      </c>
    </row>
    <row r="5410" spans="1:1">
      <c r="A5410" s="4">
        <v>8246</v>
      </c>
    </row>
    <row r="5411" spans="1:1">
      <c r="A5411" s="4">
        <v>8247</v>
      </c>
    </row>
    <row r="5412" spans="1:1">
      <c r="A5412" s="4">
        <v>8248</v>
      </c>
    </row>
    <row r="5413" spans="1:1">
      <c r="A5413" s="4">
        <v>8249</v>
      </c>
    </row>
    <row r="5414" spans="1:1">
      <c r="A5414" s="4">
        <v>8250</v>
      </c>
    </row>
    <row r="5415" spans="1:1">
      <c r="A5415" s="4">
        <v>8251</v>
      </c>
    </row>
    <row r="5416" spans="1:1">
      <c r="A5416" s="4">
        <v>8252</v>
      </c>
    </row>
    <row r="5417" spans="1:1">
      <c r="A5417" s="4">
        <v>8253</v>
      </c>
    </row>
    <row r="5418" spans="1:1">
      <c r="A5418" s="4">
        <v>8254</v>
      </c>
    </row>
    <row r="5419" spans="1:1">
      <c r="A5419" s="4">
        <v>8255</v>
      </c>
    </row>
    <row r="5420" spans="1:1">
      <c r="A5420" s="4">
        <v>8256</v>
      </c>
    </row>
    <row r="5421" spans="1:1">
      <c r="A5421" s="4">
        <v>8257</v>
      </c>
    </row>
    <row r="5422" spans="1:1">
      <c r="A5422" s="4">
        <v>8258</v>
      </c>
    </row>
    <row r="5423" spans="1:1">
      <c r="A5423" s="4">
        <v>8259</v>
      </c>
    </row>
    <row r="5424" spans="1:1">
      <c r="A5424" s="4">
        <v>8260</v>
      </c>
    </row>
    <row r="5425" spans="1:1">
      <c r="A5425" s="4">
        <v>8261</v>
      </c>
    </row>
    <row r="5426" spans="1:1">
      <c r="A5426" s="4">
        <v>8262</v>
      </c>
    </row>
    <row r="5427" spans="1:1">
      <c r="A5427" s="4">
        <v>8263</v>
      </c>
    </row>
    <row r="5428" spans="1:1">
      <c r="A5428" s="4">
        <v>8264</v>
      </c>
    </row>
    <row r="5429" spans="1:1">
      <c r="A5429" s="4">
        <v>8265</v>
      </c>
    </row>
    <row r="5430" spans="1:1">
      <c r="A5430" s="4">
        <v>8266</v>
      </c>
    </row>
    <row r="5431" spans="1:1">
      <c r="A5431" s="4">
        <v>8267</v>
      </c>
    </row>
    <row r="5432" spans="1:1">
      <c r="A5432" s="4">
        <v>8268</v>
      </c>
    </row>
    <row r="5433" spans="1:1">
      <c r="A5433" s="4">
        <v>8269</v>
      </c>
    </row>
    <row r="5434" spans="1:1">
      <c r="A5434" s="4">
        <v>8270</v>
      </c>
    </row>
    <row r="5435" spans="1:1">
      <c r="A5435" s="4">
        <v>8271</v>
      </c>
    </row>
    <row r="5436" spans="1:1">
      <c r="A5436" s="4">
        <v>8272</v>
      </c>
    </row>
    <row r="5437" spans="1:1">
      <c r="A5437" s="4">
        <v>8273</v>
      </c>
    </row>
    <row r="5438" spans="1:1">
      <c r="A5438" s="4">
        <v>8274</v>
      </c>
    </row>
    <row r="5439" spans="1:1">
      <c r="A5439" s="4">
        <v>8275</v>
      </c>
    </row>
    <row r="5440" spans="1:1">
      <c r="A5440" s="4">
        <v>8276</v>
      </c>
    </row>
    <row r="5441" spans="1:1">
      <c r="A5441" s="4">
        <v>8277</v>
      </c>
    </row>
    <row r="5442" spans="1:1">
      <c r="A5442" s="4">
        <v>8278</v>
      </c>
    </row>
    <row r="5443" spans="1:1">
      <c r="A5443" s="4">
        <v>8279</v>
      </c>
    </row>
    <row r="5444" spans="1:1">
      <c r="A5444" s="4">
        <v>8280</v>
      </c>
    </row>
    <row r="5445" spans="1:1">
      <c r="A5445" s="4">
        <v>8281</v>
      </c>
    </row>
    <row r="5446" spans="1:1">
      <c r="A5446" s="4">
        <v>8282</v>
      </c>
    </row>
    <row r="5447" spans="1:1">
      <c r="A5447" s="4">
        <v>8283</v>
      </c>
    </row>
    <row r="5448" spans="1:1">
      <c r="A5448" s="4">
        <v>8284</v>
      </c>
    </row>
    <row r="5449" spans="1:1">
      <c r="A5449" s="4">
        <v>8285</v>
      </c>
    </row>
    <row r="5450" spans="1:1">
      <c r="A5450" s="4">
        <v>8286</v>
      </c>
    </row>
    <row r="5451" spans="1:1">
      <c r="A5451" s="4">
        <v>8287</v>
      </c>
    </row>
    <row r="5452" spans="1:1">
      <c r="A5452" s="4">
        <v>8288</v>
      </c>
    </row>
    <row r="5453" spans="1:1">
      <c r="A5453" s="4">
        <v>8289</v>
      </c>
    </row>
    <row r="5454" spans="1:1">
      <c r="A5454" s="4">
        <v>8290</v>
      </c>
    </row>
    <row r="5455" spans="1:1">
      <c r="A5455" s="4">
        <v>8291</v>
      </c>
    </row>
    <row r="5456" spans="1:1">
      <c r="A5456" s="4">
        <v>8292</v>
      </c>
    </row>
    <row r="5457" spans="1:1">
      <c r="A5457" s="4">
        <v>8293</v>
      </c>
    </row>
    <row r="5458" spans="1:1">
      <c r="A5458" s="4">
        <v>8294</v>
      </c>
    </row>
    <row r="5459" spans="1:1">
      <c r="A5459" s="4">
        <v>8295</v>
      </c>
    </row>
    <row r="5460" spans="1:1">
      <c r="A5460" s="4">
        <v>8296</v>
      </c>
    </row>
    <row r="5461" spans="1:1">
      <c r="A5461" s="4">
        <v>8297</v>
      </c>
    </row>
    <row r="5462" spans="1:1">
      <c r="A5462" s="4">
        <v>8298</v>
      </c>
    </row>
    <row r="5463" spans="1:1">
      <c r="A5463" s="4">
        <v>8299</v>
      </c>
    </row>
    <row r="5464" spans="1:1">
      <c r="A5464" s="4">
        <v>8300</v>
      </c>
    </row>
    <row r="5465" spans="1:1">
      <c r="A5465" s="4">
        <v>8301</v>
      </c>
    </row>
    <row r="5466" spans="1:1">
      <c r="A5466" s="4">
        <v>8302</v>
      </c>
    </row>
    <row r="5467" spans="1:1">
      <c r="A5467" s="4">
        <v>8303</v>
      </c>
    </row>
    <row r="5468" spans="1:1">
      <c r="A5468" s="4">
        <v>8304</v>
      </c>
    </row>
    <row r="5469" spans="1:1">
      <c r="A5469" s="4">
        <v>8305</v>
      </c>
    </row>
    <row r="5470" spans="1:1">
      <c r="A5470" s="4">
        <v>8306</v>
      </c>
    </row>
    <row r="5471" spans="1:1">
      <c r="A5471" s="4">
        <v>8307</v>
      </c>
    </row>
    <row r="5472" spans="1:1">
      <c r="A5472" s="4">
        <v>8308</v>
      </c>
    </row>
    <row r="5473" spans="1:1">
      <c r="A5473" s="4">
        <v>8309</v>
      </c>
    </row>
    <row r="5474" spans="1:1">
      <c r="A5474" s="4">
        <v>8310</v>
      </c>
    </row>
    <row r="5475" spans="1:1">
      <c r="A5475" s="4">
        <v>8311</v>
      </c>
    </row>
    <row r="5476" spans="1:1">
      <c r="A5476" s="4">
        <v>8312</v>
      </c>
    </row>
    <row r="5477" spans="1:1">
      <c r="A5477" s="4">
        <v>8313</v>
      </c>
    </row>
    <row r="5478" spans="1:1">
      <c r="A5478" s="4">
        <v>8314</v>
      </c>
    </row>
    <row r="5479" spans="1:1">
      <c r="A5479" s="4">
        <v>8315</v>
      </c>
    </row>
    <row r="5480" spans="1:1">
      <c r="A5480" s="4">
        <v>8316</v>
      </c>
    </row>
    <row r="5481" spans="1:1">
      <c r="A5481" s="4">
        <v>8317</v>
      </c>
    </row>
    <row r="5482" spans="1:1">
      <c r="A5482" s="4">
        <v>8318</v>
      </c>
    </row>
    <row r="5483" spans="1:1">
      <c r="A5483" s="4">
        <v>8319</v>
      </c>
    </row>
    <row r="5484" spans="1:1">
      <c r="A5484" s="4">
        <v>8320</v>
      </c>
    </row>
    <row r="5485" spans="1:1">
      <c r="A5485" s="4">
        <v>8321</v>
      </c>
    </row>
    <row r="5486" spans="1:1">
      <c r="A5486" s="4">
        <v>8322</v>
      </c>
    </row>
    <row r="5487" spans="1:1">
      <c r="A5487" s="4">
        <v>8323</v>
      </c>
    </row>
    <row r="5488" spans="1:1">
      <c r="A5488" s="4">
        <v>8324</v>
      </c>
    </row>
    <row r="5489" spans="1:1">
      <c r="A5489" s="4">
        <v>8325</v>
      </c>
    </row>
    <row r="5490" spans="1:1">
      <c r="A5490" s="4">
        <v>8326</v>
      </c>
    </row>
    <row r="5491" spans="1:1">
      <c r="A5491" s="4">
        <v>8327</v>
      </c>
    </row>
    <row r="5492" spans="1:1">
      <c r="A5492" s="4">
        <v>8328</v>
      </c>
    </row>
    <row r="5493" spans="1:1">
      <c r="A5493" s="4">
        <v>8329</v>
      </c>
    </row>
    <row r="5494" spans="1:1">
      <c r="A5494" s="4">
        <v>8330</v>
      </c>
    </row>
    <row r="5495" spans="1:1">
      <c r="A5495" s="4">
        <v>8331</v>
      </c>
    </row>
    <row r="5496" spans="1:1">
      <c r="A5496" s="4">
        <v>8332</v>
      </c>
    </row>
    <row r="5497" spans="1:1">
      <c r="A5497" s="4">
        <v>8333</v>
      </c>
    </row>
    <row r="5498" spans="1:1">
      <c r="A5498" s="4">
        <v>8334</v>
      </c>
    </row>
    <row r="5499" spans="1:1">
      <c r="A5499" s="4">
        <v>8335</v>
      </c>
    </row>
    <row r="5500" spans="1:1">
      <c r="A5500" s="4">
        <v>8336</v>
      </c>
    </row>
    <row r="5501" spans="1:1">
      <c r="A5501" s="4">
        <v>8337</v>
      </c>
    </row>
    <row r="5502" spans="1:1">
      <c r="A5502" s="4">
        <v>8338</v>
      </c>
    </row>
    <row r="5503" spans="1:1">
      <c r="A5503" s="4">
        <v>8339</v>
      </c>
    </row>
    <row r="5504" spans="1:1">
      <c r="A5504" s="4">
        <v>8340</v>
      </c>
    </row>
    <row r="5505" spans="1:1">
      <c r="A5505" s="4">
        <v>8341</v>
      </c>
    </row>
    <row r="5506" spans="1:1">
      <c r="A5506" s="4">
        <v>8342</v>
      </c>
    </row>
    <row r="5507" spans="1:1">
      <c r="A5507" s="4">
        <v>8343</v>
      </c>
    </row>
    <row r="5508" spans="1:1">
      <c r="A5508" s="4">
        <v>8344</v>
      </c>
    </row>
    <row r="5509" spans="1:1">
      <c r="A5509" s="4">
        <v>8345</v>
      </c>
    </row>
    <row r="5510" spans="1:1">
      <c r="A5510" s="4">
        <v>8346</v>
      </c>
    </row>
    <row r="5511" spans="1:1">
      <c r="A5511" s="4">
        <v>8347</v>
      </c>
    </row>
    <row r="5512" spans="1:1">
      <c r="A5512" s="4">
        <v>8348</v>
      </c>
    </row>
    <row r="5513" spans="1:1">
      <c r="A5513" s="4">
        <v>8349</v>
      </c>
    </row>
    <row r="5514" spans="1:1">
      <c r="A5514" s="4">
        <v>8350</v>
      </c>
    </row>
    <row r="5515" spans="1:1">
      <c r="A5515" s="4">
        <v>8351</v>
      </c>
    </row>
    <row r="5516" spans="1:1">
      <c r="A5516" s="4">
        <v>8352</v>
      </c>
    </row>
    <row r="5517" spans="1:1">
      <c r="A5517" s="4">
        <v>8353</v>
      </c>
    </row>
    <row r="5518" spans="1:1">
      <c r="A5518" s="4">
        <v>8354</v>
      </c>
    </row>
    <row r="5519" spans="1:1">
      <c r="A5519" s="4">
        <v>8355</v>
      </c>
    </row>
    <row r="5520" spans="1:1">
      <c r="A5520" s="4">
        <v>8356</v>
      </c>
    </row>
    <row r="5521" spans="1:1">
      <c r="A5521" s="4">
        <v>8357</v>
      </c>
    </row>
    <row r="5522" spans="1:1">
      <c r="A5522" s="4">
        <v>8358</v>
      </c>
    </row>
    <row r="5523" spans="1:1">
      <c r="A5523" s="4">
        <v>8359</v>
      </c>
    </row>
    <row r="5524" spans="1:1">
      <c r="A5524" s="4">
        <v>8360</v>
      </c>
    </row>
    <row r="5525" spans="1:1">
      <c r="A5525" s="4">
        <v>8361</v>
      </c>
    </row>
    <row r="5526" spans="1:1">
      <c r="A5526" s="4">
        <v>8362</v>
      </c>
    </row>
    <row r="5527" spans="1:1">
      <c r="A5527" s="4">
        <v>8363</v>
      </c>
    </row>
    <row r="5528" spans="1:1">
      <c r="A5528" s="4">
        <v>8364</v>
      </c>
    </row>
    <row r="5529" spans="1:1">
      <c r="A5529" s="4">
        <v>8365</v>
      </c>
    </row>
    <row r="5530" spans="1:1">
      <c r="A5530" s="4">
        <v>8366</v>
      </c>
    </row>
    <row r="5531" spans="1:1">
      <c r="A5531" s="4">
        <v>8367</v>
      </c>
    </row>
    <row r="5532" spans="1:1">
      <c r="A5532" s="4">
        <v>8368</v>
      </c>
    </row>
    <row r="5533" spans="1:1">
      <c r="A5533" s="4">
        <v>8369</v>
      </c>
    </row>
    <row r="5534" spans="1:1">
      <c r="A5534" s="4">
        <v>8370</v>
      </c>
    </row>
    <row r="5535" spans="1:1">
      <c r="A5535" s="4">
        <v>8371</v>
      </c>
    </row>
    <row r="5536" spans="1:1">
      <c r="A5536" s="4">
        <v>8372</v>
      </c>
    </row>
    <row r="5537" spans="1:1">
      <c r="A5537" s="4">
        <v>8373</v>
      </c>
    </row>
    <row r="5538" spans="1:1">
      <c r="A5538" s="4">
        <v>8374</v>
      </c>
    </row>
    <row r="5539" spans="1:1">
      <c r="A5539" s="4">
        <v>8375</v>
      </c>
    </row>
    <row r="5540" spans="1:1">
      <c r="A5540" s="4">
        <v>8376</v>
      </c>
    </row>
    <row r="5541" spans="1:1">
      <c r="A5541" s="4">
        <v>8377</v>
      </c>
    </row>
    <row r="5542" spans="1:1">
      <c r="A5542" s="4">
        <v>8378</v>
      </c>
    </row>
    <row r="5543" spans="1:1">
      <c r="A5543" s="4">
        <v>8379</v>
      </c>
    </row>
    <row r="5544" spans="1:1">
      <c r="A5544" s="4">
        <v>8380</v>
      </c>
    </row>
    <row r="5545" spans="1:1">
      <c r="A5545" s="4">
        <v>8381</v>
      </c>
    </row>
    <row r="5546" spans="1:1">
      <c r="A5546" s="4">
        <v>8382</v>
      </c>
    </row>
    <row r="5547" spans="1:1">
      <c r="A5547" s="4">
        <v>8383</v>
      </c>
    </row>
    <row r="5548" spans="1:1">
      <c r="A5548" s="4">
        <v>8384</v>
      </c>
    </row>
    <row r="5549" spans="1:1">
      <c r="A5549" s="4">
        <v>8385</v>
      </c>
    </row>
    <row r="5550" spans="1:1">
      <c r="A5550" s="4">
        <v>8386</v>
      </c>
    </row>
    <row r="5551" spans="1:1">
      <c r="A5551" s="4">
        <v>8387</v>
      </c>
    </row>
    <row r="5552" spans="1:1">
      <c r="A5552" s="4">
        <v>8388</v>
      </c>
    </row>
    <row r="5553" spans="1:1">
      <c r="A5553" s="4">
        <v>8389</v>
      </c>
    </row>
    <row r="5554" spans="1:1">
      <c r="A5554" s="4">
        <v>8390</v>
      </c>
    </row>
    <row r="5555" spans="1:1">
      <c r="A5555" s="4">
        <v>8391</v>
      </c>
    </row>
    <row r="5556" spans="1:1">
      <c r="A5556" s="4">
        <v>8392</v>
      </c>
    </row>
    <row r="5557" spans="1:1">
      <c r="A5557" s="4">
        <v>8393</v>
      </c>
    </row>
    <row r="5558" spans="1:1">
      <c r="A5558" s="4">
        <v>8394</v>
      </c>
    </row>
    <row r="5559" spans="1:1">
      <c r="A5559" s="4">
        <v>8395</v>
      </c>
    </row>
    <row r="5560" spans="1:1">
      <c r="A5560" s="4">
        <v>8396</v>
      </c>
    </row>
    <row r="5561" spans="1:1">
      <c r="A5561" s="4">
        <v>8397</v>
      </c>
    </row>
    <row r="5562" spans="1:1">
      <c r="A5562" s="4">
        <v>8398</v>
      </c>
    </row>
    <row r="5563" spans="1:1">
      <c r="A5563" s="4">
        <v>8399</v>
      </c>
    </row>
    <row r="5564" spans="1:1">
      <c r="A5564" s="4">
        <v>8400</v>
      </c>
    </row>
    <row r="5565" spans="1:1">
      <c r="A5565" s="4">
        <v>8401</v>
      </c>
    </row>
    <row r="5566" spans="1:1">
      <c r="A5566" s="4">
        <v>8402</v>
      </c>
    </row>
    <row r="5567" spans="1:1">
      <c r="A5567" s="4">
        <v>8403</v>
      </c>
    </row>
    <row r="5568" spans="1:1">
      <c r="A5568" s="4">
        <v>8404</v>
      </c>
    </row>
    <row r="5569" spans="1:1">
      <c r="A5569" s="4">
        <v>8405</v>
      </c>
    </row>
    <row r="5570" spans="1:1">
      <c r="A5570" s="4">
        <v>8406</v>
      </c>
    </row>
    <row r="5571" spans="1:1">
      <c r="A5571" s="4">
        <v>8407</v>
      </c>
    </row>
    <row r="5572" spans="1:1">
      <c r="A5572" s="4">
        <v>8408</v>
      </c>
    </row>
    <row r="5573" spans="1:1">
      <c r="A5573" s="4">
        <v>8409</v>
      </c>
    </row>
    <row r="5574" spans="1:1">
      <c r="A5574" s="4">
        <v>8410</v>
      </c>
    </row>
    <row r="5575" spans="1:1">
      <c r="A5575" s="4">
        <v>8411</v>
      </c>
    </row>
    <row r="5576" spans="1:1">
      <c r="A5576" s="4">
        <v>8412</v>
      </c>
    </row>
    <row r="5577" spans="1:1">
      <c r="A5577" s="4">
        <v>8413</v>
      </c>
    </row>
    <row r="5578" spans="1:1">
      <c r="A5578" s="4">
        <v>8414</v>
      </c>
    </row>
    <row r="5579" spans="1:1">
      <c r="A5579" s="4">
        <v>8415</v>
      </c>
    </row>
    <row r="5580" spans="1:1">
      <c r="A5580" s="4">
        <v>8416</v>
      </c>
    </row>
    <row r="5581" spans="1:1">
      <c r="A5581" s="4">
        <v>8417</v>
      </c>
    </row>
    <row r="5582" spans="1:1">
      <c r="A5582" s="4">
        <v>8418</v>
      </c>
    </row>
    <row r="5583" spans="1:1">
      <c r="A5583" s="4">
        <v>8419</v>
      </c>
    </row>
    <row r="5584" spans="1:1">
      <c r="A5584" s="4">
        <v>8420</v>
      </c>
    </row>
    <row r="5585" spans="1:1">
      <c r="A5585" s="4">
        <v>8421</v>
      </c>
    </row>
    <row r="5586" spans="1:1">
      <c r="A5586" s="4">
        <v>8422</v>
      </c>
    </row>
    <row r="5587" spans="1:1">
      <c r="A5587" s="4">
        <v>8423</v>
      </c>
    </row>
    <row r="5588" spans="1:1">
      <c r="A5588" s="4">
        <v>8424</v>
      </c>
    </row>
    <row r="5589" spans="1:1">
      <c r="A5589" s="4">
        <v>8425</v>
      </c>
    </row>
    <row r="5590" spans="1:1">
      <c r="A5590" s="4">
        <v>8426</v>
      </c>
    </row>
    <row r="5591" spans="1:1">
      <c r="A5591" s="4">
        <v>8427</v>
      </c>
    </row>
    <row r="5592" spans="1:1">
      <c r="A5592" s="4">
        <v>8428</v>
      </c>
    </row>
    <row r="5593" spans="1:1">
      <c r="A5593" s="4">
        <v>8429</v>
      </c>
    </row>
    <row r="5594" spans="1:1">
      <c r="A5594" s="4">
        <v>8430</v>
      </c>
    </row>
    <row r="5595" spans="1:1">
      <c r="A5595" s="4">
        <v>8431</v>
      </c>
    </row>
    <row r="5596" spans="1:1">
      <c r="A5596" s="4">
        <v>8432</v>
      </c>
    </row>
    <row r="5597" spans="1:1">
      <c r="A5597" s="4">
        <v>8433</v>
      </c>
    </row>
    <row r="5598" spans="1:1">
      <c r="A5598" s="4">
        <v>8434</v>
      </c>
    </row>
    <row r="5599" spans="1:1">
      <c r="A5599" s="4">
        <v>8435</v>
      </c>
    </row>
    <row r="5600" spans="1:1">
      <c r="A5600" s="4">
        <v>8436</v>
      </c>
    </row>
    <row r="5601" spans="1:1">
      <c r="A5601" s="4">
        <v>8437</v>
      </c>
    </row>
    <row r="5602" spans="1:1">
      <c r="A5602" s="4">
        <v>8438</v>
      </c>
    </row>
    <row r="5603" spans="1:1">
      <c r="A5603" s="4">
        <v>8439</v>
      </c>
    </row>
    <row r="5604" spans="1:1">
      <c r="A5604" s="4">
        <v>8440</v>
      </c>
    </row>
    <row r="5605" spans="1:1">
      <c r="A5605" s="4">
        <v>8441</v>
      </c>
    </row>
    <row r="5606" spans="1:1">
      <c r="A5606" s="4">
        <v>8442</v>
      </c>
    </row>
    <row r="5607" spans="1:1">
      <c r="A5607" s="4">
        <v>8443</v>
      </c>
    </row>
    <row r="5608" spans="1:1">
      <c r="A5608" s="4">
        <v>8444</v>
      </c>
    </row>
    <row r="5609" spans="1:1">
      <c r="A5609" s="4">
        <v>8445</v>
      </c>
    </row>
    <row r="5610" spans="1:1">
      <c r="A5610" s="4">
        <v>8446</v>
      </c>
    </row>
    <row r="5611" spans="1:1">
      <c r="A5611" s="4">
        <v>8447</v>
      </c>
    </row>
    <row r="5612" spans="1:1">
      <c r="A5612" s="4">
        <v>8448</v>
      </c>
    </row>
    <row r="5613" spans="1:1">
      <c r="A5613" s="4">
        <v>8449</v>
      </c>
    </row>
    <row r="5614" spans="1:1">
      <c r="A5614" s="4">
        <v>8450</v>
      </c>
    </row>
    <row r="5615" spans="1:1">
      <c r="A5615" s="4">
        <v>8451</v>
      </c>
    </row>
    <row r="5616" spans="1:1">
      <c r="A5616" s="4">
        <v>8452</v>
      </c>
    </row>
    <row r="5617" spans="1:1">
      <c r="A5617" s="4">
        <v>8453</v>
      </c>
    </row>
    <row r="5618" spans="1:1">
      <c r="A5618" s="4">
        <v>8454</v>
      </c>
    </row>
    <row r="5619" spans="1:1">
      <c r="A5619" s="4">
        <v>8455</v>
      </c>
    </row>
    <row r="5620" spans="1:1">
      <c r="A5620" s="4">
        <v>8456</v>
      </c>
    </row>
    <row r="5621" spans="1:1">
      <c r="A5621" s="4">
        <v>8457</v>
      </c>
    </row>
    <row r="5622" spans="1:1">
      <c r="A5622" s="4">
        <v>8458</v>
      </c>
    </row>
    <row r="5623" spans="1:1">
      <c r="A5623" s="4">
        <v>8459</v>
      </c>
    </row>
    <row r="5624" spans="1:1">
      <c r="A5624" s="4">
        <v>8460</v>
      </c>
    </row>
    <row r="5625" spans="1:1">
      <c r="A5625" s="4">
        <v>8461</v>
      </c>
    </row>
    <row r="5626" spans="1:1">
      <c r="A5626" s="4">
        <v>8462</v>
      </c>
    </row>
    <row r="5627" spans="1:1">
      <c r="A5627" s="4">
        <v>8463</v>
      </c>
    </row>
    <row r="5628" spans="1:1">
      <c r="A5628" s="4">
        <v>8464</v>
      </c>
    </row>
    <row r="5629" spans="1:1">
      <c r="A5629" s="4">
        <v>8465</v>
      </c>
    </row>
    <row r="5630" spans="1:1">
      <c r="A5630" s="4">
        <v>8466</v>
      </c>
    </row>
    <row r="5631" spans="1:1">
      <c r="A5631" s="4">
        <v>8467</v>
      </c>
    </row>
    <row r="5632" spans="1:1">
      <c r="A5632" s="4">
        <v>8468</v>
      </c>
    </row>
    <row r="5633" spans="1:1">
      <c r="A5633" s="4">
        <v>8469</v>
      </c>
    </row>
    <row r="5634" spans="1:1">
      <c r="A5634" s="4">
        <v>8470</v>
      </c>
    </row>
    <row r="5635" spans="1:1">
      <c r="A5635" s="4">
        <v>8471</v>
      </c>
    </row>
    <row r="5636" spans="1:1">
      <c r="A5636" s="4">
        <v>8472</v>
      </c>
    </row>
    <row r="5637" spans="1:1">
      <c r="A5637" s="4">
        <v>8473</v>
      </c>
    </row>
    <row r="5638" spans="1:1">
      <c r="A5638" s="4">
        <v>8474</v>
      </c>
    </row>
    <row r="5639" spans="1:1">
      <c r="A5639" s="4">
        <v>8475</v>
      </c>
    </row>
    <row r="5640" spans="1:1">
      <c r="A5640" s="4">
        <v>8476</v>
      </c>
    </row>
    <row r="5641" spans="1:1">
      <c r="A5641" s="4">
        <v>8477</v>
      </c>
    </row>
    <row r="5642" spans="1:1">
      <c r="A5642" s="4">
        <v>8478</v>
      </c>
    </row>
    <row r="5643" spans="1:1">
      <c r="A5643" s="4">
        <v>8479</v>
      </c>
    </row>
    <row r="5644" spans="1:1">
      <c r="A5644" s="4">
        <v>8480</v>
      </c>
    </row>
    <row r="5645" spans="1:1">
      <c r="A5645" s="4">
        <v>8481</v>
      </c>
    </row>
    <row r="5646" spans="1:1">
      <c r="A5646" s="4">
        <v>8482</v>
      </c>
    </row>
    <row r="5647" spans="1:1">
      <c r="A5647" s="4">
        <v>8483</v>
      </c>
    </row>
    <row r="5648" spans="1:1">
      <c r="A5648" s="4">
        <v>8484</v>
      </c>
    </row>
    <row r="5649" spans="1:1">
      <c r="A5649" s="4">
        <v>8485</v>
      </c>
    </row>
    <row r="5650" spans="1:1">
      <c r="A5650" s="4">
        <v>8486</v>
      </c>
    </row>
    <row r="5651" spans="1:1">
      <c r="A5651" s="4">
        <v>8487</v>
      </c>
    </row>
    <row r="5652" spans="1:1">
      <c r="A5652" s="4">
        <v>8488</v>
      </c>
    </row>
    <row r="5653" spans="1:1">
      <c r="A5653" s="4">
        <v>8489</v>
      </c>
    </row>
    <row r="5654" spans="1:1">
      <c r="A5654" s="4">
        <v>8490</v>
      </c>
    </row>
    <row r="5655" spans="1:1">
      <c r="A5655" s="4">
        <v>8491</v>
      </c>
    </row>
    <row r="5656" spans="1:1">
      <c r="A5656" s="4">
        <v>8492</v>
      </c>
    </row>
    <row r="5657" spans="1:1">
      <c r="A5657" s="4">
        <v>8493</v>
      </c>
    </row>
    <row r="5658" spans="1:1">
      <c r="A5658" s="4">
        <v>8494</v>
      </c>
    </row>
    <row r="5659" spans="1:1">
      <c r="A5659" s="4">
        <v>8495</v>
      </c>
    </row>
    <row r="5660" spans="1:1">
      <c r="A5660" s="4">
        <v>8496</v>
      </c>
    </row>
    <row r="5661" spans="1:1">
      <c r="A5661" s="4">
        <v>8497</v>
      </c>
    </row>
    <row r="5662" spans="1:1">
      <c r="A5662" s="4">
        <v>8498</v>
      </c>
    </row>
    <row r="5663" spans="1:1">
      <c r="A5663" s="4">
        <v>8499</v>
      </c>
    </row>
    <row r="5664" spans="1:1">
      <c r="A5664" s="4">
        <v>8500</v>
      </c>
    </row>
    <row r="5665" spans="1:1">
      <c r="A5665" s="4">
        <v>8501</v>
      </c>
    </row>
    <row r="5666" spans="1:1">
      <c r="A5666" s="4">
        <v>8502</v>
      </c>
    </row>
    <row r="5667" spans="1:1">
      <c r="A5667" s="4">
        <v>8503</v>
      </c>
    </row>
    <row r="5668" spans="1:1">
      <c r="A5668" s="4">
        <v>8504</v>
      </c>
    </row>
    <row r="5669" spans="1:1">
      <c r="A5669" s="4">
        <v>8505</v>
      </c>
    </row>
    <row r="5670" spans="1:1">
      <c r="A5670" s="4">
        <v>8506</v>
      </c>
    </row>
    <row r="5671" spans="1:1">
      <c r="A5671" s="4">
        <v>8507</v>
      </c>
    </row>
    <row r="5672" spans="1:1">
      <c r="A5672" s="4">
        <v>8508</v>
      </c>
    </row>
    <row r="5673" spans="1:1">
      <c r="A5673" s="4">
        <v>8509</v>
      </c>
    </row>
    <row r="5674" spans="1:1">
      <c r="A5674" s="4">
        <v>8510</v>
      </c>
    </row>
    <row r="5675" spans="1:1">
      <c r="A5675" s="4">
        <v>8511</v>
      </c>
    </row>
    <row r="5676" spans="1:1">
      <c r="A5676" s="4">
        <v>8512</v>
      </c>
    </row>
    <row r="5677" spans="1:1">
      <c r="A5677" s="4">
        <v>8513</v>
      </c>
    </row>
    <row r="5678" spans="1:1">
      <c r="A5678" s="4">
        <v>8514</v>
      </c>
    </row>
    <row r="5679" spans="1:1">
      <c r="A5679" s="4">
        <v>8515</v>
      </c>
    </row>
    <row r="5680" spans="1:1">
      <c r="A5680" s="4">
        <v>8516</v>
      </c>
    </row>
    <row r="5681" spans="1:1">
      <c r="A5681" s="4">
        <v>8517</v>
      </c>
    </row>
    <row r="5682" spans="1:1">
      <c r="A5682" s="4">
        <v>8518</v>
      </c>
    </row>
    <row r="5683" spans="1:1">
      <c r="A5683" s="4">
        <v>8519</v>
      </c>
    </row>
    <row r="5684" spans="1:1">
      <c r="A5684" s="4">
        <v>8520</v>
      </c>
    </row>
    <row r="5685" spans="1:1">
      <c r="A5685" s="4">
        <v>8521</v>
      </c>
    </row>
    <row r="5686" spans="1:1">
      <c r="A5686" s="4">
        <v>8522</v>
      </c>
    </row>
    <row r="5687" spans="1:1">
      <c r="A5687" s="4">
        <v>8523</v>
      </c>
    </row>
    <row r="5688" spans="1:1">
      <c r="A5688" s="4">
        <v>8524</v>
      </c>
    </row>
    <row r="5689" spans="1:1">
      <c r="A5689" s="4">
        <v>8525</v>
      </c>
    </row>
    <row r="5690" spans="1:1">
      <c r="A5690" s="4">
        <v>8526</v>
      </c>
    </row>
    <row r="5691" spans="1:1">
      <c r="A5691" s="4">
        <v>8527</v>
      </c>
    </row>
    <row r="5692" spans="1:1">
      <c r="A5692" s="4">
        <v>8528</v>
      </c>
    </row>
    <row r="5693" spans="1:1">
      <c r="A5693" s="4">
        <v>8529</v>
      </c>
    </row>
    <row r="5694" spans="1:1">
      <c r="A5694" s="4">
        <v>8530</v>
      </c>
    </row>
    <row r="5695" spans="1:1">
      <c r="A5695" s="4">
        <v>8531</v>
      </c>
    </row>
    <row r="5696" spans="1:1">
      <c r="A5696" s="4">
        <v>8532</v>
      </c>
    </row>
    <row r="5697" spans="1:1">
      <c r="A5697" s="4">
        <v>8533</v>
      </c>
    </row>
    <row r="5698" spans="1:1">
      <c r="A5698" s="4">
        <v>8534</v>
      </c>
    </row>
    <row r="5699" spans="1:1">
      <c r="A5699" s="4">
        <v>8535</v>
      </c>
    </row>
    <row r="5700" spans="1:1">
      <c r="A5700" s="4">
        <v>8536</v>
      </c>
    </row>
    <row r="5701" spans="1:1">
      <c r="A5701" s="4">
        <v>8537</v>
      </c>
    </row>
    <row r="5702" spans="1:1">
      <c r="A5702" s="4">
        <v>8538</v>
      </c>
    </row>
    <row r="5703" spans="1:1">
      <c r="A5703" s="4">
        <v>8539</v>
      </c>
    </row>
    <row r="5704" spans="1:1">
      <c r="A5704" s="4">
        <v>8540</v>
      </c>
    </row>
    <row r="5705" spans="1:1">
      <c r="A5705" s="4">
        <v>8541</v>
      </c>
    </row>
    <row r="5706" spans="1:1">
      <c r="A5706" s="4">
        <v>8542</v>
      </c>
    </row>
    <row r="5707" spans="1:1">
      <c r="A5707" s="4">
        <v>8543</v>
      </c>
    </row>
    <row r="5708" spans="1:1">
      <c r="A5708" s="4">
        <v>8544</v>
      </c>
    </row>
    <row r="5709" spans="1:1">
      <c r="A5709" s="4">
        <v>8545</v>
      </c>
    </row>
    <row r="5710" spans="1:1">
      <c r="A5710" s="4">
        <v>8546</v>
      </c>
    </row>
    <row r="5711" spans="1:1">
      <c r="A5711" s="4">
        <v>8547</v>
      </c>
    </row>
    <row r="5712" spans="1:1">
      <c r="A5712" s="4">
        <v>8548</v>
      </c>
    </row>
    <row r="5713" spans="1:1">
      <c r="A5713" s="4">
        <v>8549</v>
      </c>
    </row>
    <row r="5714" spans="1:1">
      <c r="A5714" s="4">
        <v>8550</v>
      </c>
    </row>
    <row r="5715" spans="1:1">
      <c r="A5715" s="4">
        <v>8551</v>
      </c>
    </row>
    <row r="5716" spans="1:1">
      <c r="A5716" s="4">
        <v>8552</v>
      </c>
    </row>
    <row r="5717" spans="1:1">
      <c r="A5717" s="4">
        <v>8553</v>
      </c>
    </row>
    <row r="5718" spans="1:1">
      <c r="A5718" s="4">
        <v>8554</v>
      </c>
    </row>
    <row r="5719" spans="1:1">
      <c r="A5719" s="4">
        <v>8555</v>
      </c>
    </row>
    <row r="5720" spans="1:1">
      <c r="A5720" s="4">
        <v>8556</v>
      </c>
    </row>
    <row r="5721" spans="1:1">
      <c r="A5721" s="4">
        <v>8557</v>
      </c>
    </row>
    <row r="5722" spans="1:1">
      <c r="A5722" s="4">
        <v>8558</v>
      </c>
    </row>
    <row r="5723" spans="1:1">
      <c r="A5723" s="4">
        <v>8559</v>
      </c>
    </row>
    <row r="5724" spans="1:1">
      <c r="A5724" s="4">
        <v>8560</v>
      </c>
    </row>
    <row r="5725" spans="1:1">
      <c r="A5725" s="4">
        <v>8561</v>
      </c>
    </row>
    <row r="5726" spans="1:1">
      <c r="A5726" s="4">
        <v>8562</v>
      </c>
    </row>
    <row r="5727" spans="1:1">
      <c r="A5727" s="4">
        <v>8563</v>
      </c>
    </row>
    <row r="5728" spans="1:1">
      <c r="A5728" s="4">
        <v>8564</v>
      </c>
    </row>
    <row r="5729" spans="1:1">
      <c r="A5729" s="4">
        <v>8565</v>
      </c>
    </row>
    <row r="5730" spans="1:1">
      <c r="A5730" s="4">
        <v>8566</v>
      </c>
    </row>
    <row r="5731" spans="1:1">
      <c r="A5731" s="4">
        <v>8567</v>
      </c>
    </row>
    <row r="5732" spans="1:1">
      <c r="A5732" s="4">
        <v>8568</v>
      </c>
    </row>
    <row r="5733" spans="1:1">
      <c r="A5733" s="4">
        <v>8569</v>
      </c>
    </row>
    <row r="5734" spans="1:1">
      <c r="A5734" s="4">
        <v>8570</v>
      </c>
    </row>
    <row r="5735" spans="1:1">
      <c r="A5735" s="4">
        <v>8571</v>
      </c>
    </row>
    <row r="5736" spans="1:1">
      <c r="A5736" s="4">
        <v>8572</v>
      </c>
    </row>
    <row r="5737" spans="1:1">
      <c r="A5737" s="4">
        <v>8573</v>
      </c>
    </row>
    <row r="5738" spans="1:1">
      <c r="A5738" s="4">
        <v>8574</v>
      </c>
    </row>
    <row r="5739" spans="1:1">
      <c r="A5739" s="4">
        <v>8575</v>
      </c>
    </row>
    <row r="5740" spans="1:1">
      <c r="A5740" s="4">
        <v>8576</v>
      </c>
    </row>
    <row r="5741" spans="1:1">
      <c r="A5741" s="4">
        <v>8577</v>
      </c>
    </row>
    <row r="5742" spans="1:1">
      <c r="A5742" s="4">
        <v>8578</v>
      </c>
    </row>
    <row r="5743" spans="1:1">
      <c r="A5743" s="4">
        <v>8579</v>
      </c>
    </row>
    <row r="5744" spans="1:1">
      <c r="A5744" s="4">
        <v>8580</v>
      </c>
    </row>
    <row r="5745" spans="1:1">
      <c r="A5745" s="4">
        <v>8581</v>
      </c>
    </row>
    <row r="5746" spans="1:1">
      <c r="A5746" s="4">
        <v>8582</v>
      </c>
    </row>
    <row r="5747" spans="1:1">
      <c r="A5747" s="4">
        <v>8583</v>
      </c>
    </row>
    <row r="5748" spans="1:1">
      <c r="A5748" s="4">
        <v>8584</v>
      </c>
    </row>
    <row r="5749" spans="1:1">
      <c r="A5749" s="4">
        <v>8585</v>
      </c>
    </row>
    <row r="5750" spans="1:1">
      <c r="A5750" s="4">
        <v>8586</v>
      </c>
    </row>
    <row r="5751" spans="1:1">
      <c r="A5751" s="4">
        <v>8587</v>
      </c>
    </row>
    <row r="5752" spans="1:1">
      <c r="A5752" s="4">
        <v>8588</v>
      </c>
    </row>
    <row r="5753" spans="1:1">
      <c r="A5753" s="4">
        <v>8589</v>
      </c>
    </row>
    <row r="5754" spans="1:1">
      <c r="A5754" s="4">
        <v>8590</v>
      </c>
    </row>
    <row r="5755" spans="1:1">
      <c r="A5755" s="4">
        <v>8591</v>
      </c>
    </row>
    <row r="5756" spans="1:1">
      <c r="A5756" s="4">
        <v>8592</v>
      </c>
    </row>
    <row r="5757" spans="1:1">
      <c r="A5757" s="4">
        <v>8593</v>
      </c>
    </row>
    <row r="5758" spans="1:1">
      <c r="A5758" s="4">
        <v>8594</v>
      </c>
    </row>
    <row r="5759" spans="1:1">
      <c r="A5759" s="4">
        <v>8595</v>
      </c>
    </row>
    <row r="5760" spans="1:1">
      <c r="A5760" s="4">
        <v>8596</v>
      </c>
    </row>
    <row r="5761" spans="1:1">
      <c r="A5761" s="4">
        <v>8597</v>
      </c>
    </row>
    <row r="5762" spans="1:1">
      <c r="A5762" s="4">
        <v>8598</v>
      </c>
    </row>
    <row r="5763" spans="1:1">
      <c r="A5763" s="4">
        <v>8599</v>
      </c>
    </row>
    <row r="5764" spans="1:1">
      <c r="A5764" s="4">
        <v>8600</v>
      </c>
    </row>
    <row r="5765" spans="1:1">
      <c r="A5765" s="4">
        <v>8601</v>
      </c>
    </row>
    <row r="5766" spans="1:1">
      <c r="A5766" s="4">
        <v>8602</v>
      </c>
    </row>
    <row r="5767" spans="1:1">
      <c r="A5767" s="4">
        <v>8603</v>
      </c>
    </row>
    <row r="5768" spans="1:1">
      <c r="A5768" s="4">
        <v>8604</v>
      </c>
    </row>
    <row r="5769" spans="1:1">
      <c r="A5769" s="4">
        <v>8605</v>
      </c>
    </row>
    <row r="5770" spans="1:1">
      <c r="A5770" s="4">
        <v>8606</v>
      </c>
    </row>
    <row r="5771" spans="1:1">
      <c r="A5771" s="4">
        <v>8607</v>
      </c>
    </row>
    <row r="5772" spans="1:1">
      <c r="A5772" s="4">
        <v>8608</v>
      </c>
    </row>
    <row r="5773" spans="1:1">
      <c r="A5773" s="4">
        <v>8609</v>
      </c>
    </row>
    <row r="5774" spans="1:1">
      <c r="A5774" s="4">
        <v>8610</v>
      </c>
    </row>
    <row r="5775" spans="1:1">
      <c r="A5775" s="4">
        <v>8611</v>
      </c>
    </row>
    <row r="5776" spans="1:1">
      <c r="A5776" s="4">
        <v>8612</v>
      </c>
    </row>
    <row r="5777" spans="1:1">
      <c r="A5777" s="4">
        <v>8613</v>
      </c>
    </row>
    <row r="5778" spans="1:1">
      <c r="A5778" s="4">
        <v>8614</v>
      </c>
    </row>
    <row r="5779" spans="1:1">
      <c r="A5779" s="4">
        <v>8615</v>
      </c>
    </row>
    <row r="5780" spans="1:1">
      <c r="A5780" s="4">
        <v>8616</v>
      </c>
    </row>
    <row r="5781" spans="1:1">
      <c r="A5781" s="4">
        <v>8617</v>
      </c>
    </row>
    <row r="5782" spans="1:1">
      <c r="A5782" s="4">
        <v>8618</v>
      </c>
    </row>
    <row r="5783" spans="1:1">
      <c r="A5783" s="4">
        <v>8619</v>
      </c>
    </row>
    <row r="5784" spans="1:1">
      <c r="A5784" s="4">
        <v>8620</v>
      </c>
    </row>
    <row r="5785" spans="1:1">
      <c r="A5785" s="4">
        <v>8621</v>
      </c>
    </row>
    <row r="5786" spans="1:1">
      <c r="A5786" s="4">
        <v>8622</v>
      </c>
    </row>
    <row r="5787" spans="1:1">
      <c r="A5787" s="4">
        <v>8623</v>
      </c>
    </row>
    <row r="5788" spans="1:1">
      <c r="A5788" s="4">
        <v>8624</v>
      </c>
    </row>
    <row r="5789" spans="1:1">
      <c r="A5789" s="4">
        <v>8625</v>
      </c>
    </row>
    <row r="5790" spans="1:1">
      <c r="A5790" s="4">
        <v>8626</v>
      </c>
    </row>
    <row r="5791" spans="1:1">
      <c r="A5791" s="4">
        <v>8627</v>
      </c>
    </row>
    <row r="5792" spans="1:1">
      <c r="A5792" s="4">
        <v>8628</v>
      </c>
    </row>
    <row r="5793" spans="1:1">
      <c r="A5793" s="4">
        <v>8629</v>
      </c>
    </row>
    <row r="5794" spans="1:1">
      <c r="A5794" s="4">
        <v>8630</v>
      </c>
    </row>
    <row r="5795" spans="1:1">
      <c r="A5795" s="4">
        <v>8631</v>
      </c>
    </row>
    <row r="5796" spans="1:1">
      <c r="A5796" s="4">
        <v>8632</v>
      </c>
    </row>
    <row r="5797" spans="1:1">
      <c r="A5797" s="4">
        <v>8633</v>
      </c>
    </row>
    <row r="5798" spans="1:1">
      <c r="A5798" s="4">
        <v>8634</v>
      </c>
    </row>
    <row r="5799" spans="1:1">
      <c r="A5799" s="4">
        <v>8635</v>
      </c>
    </row>
    <row r="5800" spans="1:1">
      <c r="A5800" s="4">
        <v>8636</v>
      </c>
    </row>
    <row r="5801" spans="1:1">
      <c r="A5801" s="4">
        <v>8637</v>
      </c>
    </row>
    <row r="5802" spans="1:1">
      <c r="A5802" s="4">
        <v>8638</v>
      </c>
    </row>
    <row r="5803" spans="1:1">
      <c r="A5803" s="4">
        <v>8639</v>
      </c>
    </row>
    <row r="5804" spans="1:1">
      <c r="A5804" s="4">
        <v>8640</v>
      </c>
    </row>
    <row r="5805" spans="1:1">
      <c r="A5805" s="4">
        <v>8641</v>
      </c>
    </row>
    <row r="5806" spans="1:1">
      <c r="A5806" s="4">
        <v>8642</v>
      </c>
    </row>
    <row r="5807" spans="1:1">
      <c r="A5807" s="4">
        <v>8643</v>
      </c>
    </row>
    <row r="5808" spans="1:1">
      <c r="A5808" s="4">
        <v>8644</v>
      </c>
    </row>
    <row r="5809" spans="1:1">
      <c r="A5809" s="4">
        <v>8645</v>
      </c>
    </row>
    <row r="5810" spans="1:1">
      <c r="A5810" s="4">
        <v>8646</v>
      </c>
    </row>
    <row r="5811" spans="1:1">
      <c r="A5811" s="4">
        <v>8647</v>
      </c>
    </row>
    <row r="5812" spans="1:1">
      <c r="A5812" s="4">
        <v>8648</v>
      </c>
    </row>
    <row r="5813" spans="1:1">
      <c r="A5813" s="4">
        <v>8649</v>
      </c>
    </row>
    <row r="5814" spans="1:1">
      <c r="A5814" s="4">
        <v>8650</v>
      </c>
    </row>
    <row r="5815" spans="1:1">
      <c r="A5815" s="4">
        <v>8651</v>
      </c>
    </row>
    <row r="5816" spans="1:1">
      <c r="A5816" s="4">
        <v>8652</v>
      </c>
    </row>
    <row r="5817" spans="1:1">
      <c r="A5817" s="4">
        <v>8653</v>
      </c>
    </row>
    <row r="5818" spans="1:1">
      <c r="A5818" s="4">
        <v>8654</v>
      </c>
    </row>
    <row r="5819" spans="1:1">
      <c r="A5819" s="4">
        <v>8655</v>
      </c>
    </row>
    <row r="5820" spans="1:1">
      <c r="A5820" s="4">
        <v>8656</v>
      </c>
    </row>
    <row r="5821" spans="1:1">
      <c r="A5821" s="4">
        <v>8657</v>
      </c>
    </row>
    <row r="5822" spans="1:1">
      <c r="A5822" s="4">
        <v>8658</v>
      </c>
    </row>
    <row r="5823" spans="1:1">
      <c r="A5823" s="4">
        <v>8659</v>
      </c>
    </row>
    <row r="5824" spans="1:1">
      <c r="A5824" s="4">
        <v>8660</v>
      </c>
    </row>
    <row r="5825" spans="1:1">
      <c r="A5825" s="4">
        <v>8661</v>
      </c>
    </row>
    <row r="5826" spans="1:1">
      <c r="A5826" s="4">
        <v>8662</v>
      </c>
    </row>
    <row r="5827" spans="1:1">
      <c r="A5827" s="4">
        <v>8663</v>
      </c>
    </row>
    <row r="5828" spans="1:1">
      <c r="A5828" s="4">
        <v>8664</v>
      </c>
    </row>
    <row r="5829" spans="1:1">
      <c r="A5829" s="4">
        <v>8665</v>
      </c>
    </row>
    <row r="5830" spans="1:1">
      <c r="A5830" s="4">
        <v>8666</v>
      </c>
    </row>
    <row r="5831" spans="1:1">
      <c r="A5831" s="4">
        <v>8667</v>
      </c>
    </row>
    <row r="5832" spans="1:1">
      <c r="A5832" s="4">
        <v>8668</v>
      </c>
    </row>
    <row r="5833" spans="1:1">
      <c r="A5833" s="4">
        <v>8669</v>
      </c>
    </row>
    <row r="5834" spans="1:1">
      <c r="A5834" s="4">
        <v>8670</v>
      </c>
    </row>
    <row r="5835" spans="1:1">
      <c r="A5835" s="4">
        <v>8671</v>
      </c>
    </row>
    <row r="5836" spans="1:1">
      <c r="A5836" s="4">
        <v>8672</v>
      </c>
    </row>
    <row r="5837" spans="1:1">
      <c r="A5837" s="4">
        <v>8673</v>
      </c>
    </row>
    <row r="5838" spans="1:1">
      <c r="A5838" s="4">
        <v>8674</v>
      </c>
    </row>
    <row r="5839" spans="1:1">
      <c r="A5839" s="4">
        <v>8675</v>
      </c>
    </row>
    <row r="5840" spans="1:1">
      <c r="A5840" s="4">
        <v>8676</v>
      </c>
    </row>
    <row r="5841" spans="1:1">
      <c r="A5841" s="4">
        <v>8677</v>
      </c>
    </row>
    <row r="5842" spans="1:1">
      <c r="A5842" s="4">
        <v>8678</v>
      </c>
    </row>
    <row r="5843" spans="1:1">
      <c r="A5843" s="4">
        <v>8679</v>
      </c>
    </row>
    <row r="5844" spans="1:1">
      <c r="A5844" s="4">
        <v>8680</v>
      </c>
    </row>
    <row r="5845" spans="1:1">
      <c r="A5845" s="4">
        <v>8681</v>
      </c>
    </row>
    <row r="5846" spans="1:1">
      <c r="A5846" s="4">
        <v>8682</v>
      </c>
    </row>
    <row r="5847" spans="1:1">
      <c r="A5847" s="4">
        <v>8683</v>
      </c>
    </row>
    <row r="5848" spans="1:1">
      <c r="A5848" s="4">
        <v>8684</v>
      </c>
    </row>
    <row r="5849" spans="1:1">
      <c r="A5849" s="4">
        <v>8685</v>
      </c>
    </row>
    <row r="5850" spans="1:1">
      <c r="A5850" s="4">
        <v>8686</v>
      </c>
    </row>
    <row r="5851" spans="1:1">
      <c r="A5851" s="4">
        <v>8687</v>
      </c>
    </row>
    <row r="5852" spans="1:1">
      <c r="A5852" s="4">
        <v>8688</v>
      </c>
    </row>
    <row r="5853" spans="1:1">
      <c r="A5853" s="4">
        <v>8689</v>
      </c>
    </row>
    <row r="5854" spans="1:1">
      <c r="A5854" s="4">
        <v>8690</v>
      </c>
    </row>
    <row r="5855" spans="1:1">
      <c r="A5855" s="4">
        <v>8691</v>
      </c>
    </row>
    <row r="5856" spans="1:1">
      <c r="A5856" s="4">
        <v>8692</v>
      </c>
    </row>
    <row r="5857" spans="1:1">
      <c r="A5857" s="4">
        <v>8693</v>
      </c>
    </row>
    <row r="5858" spans="1:1">
      <c r="A5858" s="4">
        <v>8694</v>
      </c>
    </row>
    <row r="5859" spans="1:1">
      <c r="A5859" s="4">
        <v>8695</v>
      </c>
    </row>
    <row r="5860" spans="1:1">
      <c r="A5860" s="4">
        <v>8696</v>
      </c>
    </row>
    <row r="5861" spans="1:1">
      <c r="A5861" s="4">
        <v>8697</v>
      </c>
    </row>
    <row r="5862" spans="1:1">
      <c r="A5862" s="4">
        <v>8698</v>
      </c>
    </row>
    <row r="5863" spans="1:1">
      <c r="A5863" s="4">
        <v>8699</v>
      </c>
    </row>
    <row r="5864" spans="1:1">
      <c r="A5864" s="4">
        <v>8700</v>
      </c>
    </row>
    <row r="5865" spans="1:1">
      <c r="A5865" s="4">
        <v>8701</v>
      </c>
    </row>
    <row r="5866" spans="1:1">
      <c r="A5866" s="4">
        <v>8702</v>
      </c>
    </row>
    <row r="5867" spans="1:1">
      <c r="A5867" s="4">
        <v>8703</v>
      </c>
    </row>
    <row r="5868" spans="1:1">
      <c r="A5868" s="4">
        <v>8704</v>
      </c>
    </row>
    <row r="5869" spans="1:1">
      <c r="A5869" s="4">
        <v>8705</v>
      </c>
    </row>
    <row r="5870" spans="1:1">
      <c r="A5870" s="4">
        <v>8706</v>
      </c>
    </row>
    <row r="5871" spans="1:1">
      <c r="A5871" s="4">
        <v>8707</v>
      </c>
    </row>
    <row r="5872" spans="1:1">
      <c r="A5872" s="4">
        <v>8708</v>
      </c>
    </row>
    <row r="5873" spans="1:1">
      <c r="A5873" s="4">
        <v>8709</v>
      </c>
    </row>
    <row r="5874" spans="1:1">
      <c r="A5874" s="4">
        <v>8710</v>
      </c>
    </row>
    <row r="5875" spans="1:1">
      <c r="A5875" s="4">
        <v>8711</v>
      </c>
    </row>
    <row r="5876" spans="1:1">
      <c r="A5876" s="4">
        <v>8712</v>
      </c>
    </row>
    <row r="5877" spans="1:1">
      <c r="A5877" s="4">
        <v>8713</v>
      </c>
    </row>
    <row r="5878" spans="1:1">
      <c r="A5878" s="4">
        <v>8714</v>
      </c>
    </row>
    <row r="5879" spans="1:1">
      <c r="A5879" s="4">
        <v>8715</v>
      </c>
    </row>
    <row r="5880" spans="1:1">
      <c r="A5880" s="4">
        <v>8716</v>
      </c>
    </row>
    <row r="5881" spans="1:1">
      <c r="A5881" s="4">
        <v>8717</v>
      </c>
    </row>
    <row r="5882" spans="1:1">
      <c r="A5882" s="4">
        <v>8718</v>
      </c>
    </row>
    <row r="5883" spans="1:1">
      <c r="A5883" s="4">
        <v>8719</v>
      </c>
    </row>
    <row r="5884" spans="1:1">
      <c r="A5884" s="4">
        <v>8720</v>
      </c>
    </row>
    <row r="5885" spans="1:1">
      <c r="A5885" s="4">
        <v>8721</v>
      </c>
    </row>
    <row r="5886" spans="1:1">
      <c r="A5886" s="4">
        <v>8722</v>
      </c>
    </row>
    <row r="5887" spans="1:1">
      <c r="A5887" s="4">
        <v>8723</v>
      </c>
    </row>
    <row r="5888" spans="1:1">
      <c r="A5888" s="4">
        <v>8724</v>
      </c>
    </row>
    <row r="5889" spans="1:1">
      <c r="A5889" s="4">
        <v>8725</v>
      </c>
    </row>
    <row r="5890" spans="1:1">
      <c r="A5890" s="4">
        <v>8726</v>
      </c>
    </row>
    <row r="5891" spans="1:1">
      <c r="A5891" s="4">
        <v>8727</v>
      </c>
    </row>
    <row r="5892" spans="1:1">
      <c r="A5892" s="4">
        <v>8728</v>
      </c>
    </row>
    <row r="5893" spans="1:1">
      <c r="A5893" s="4">
        <v>8729</v>
      </c>
    </row>
    <row r="5894" spans="1:1">
      <c r="A5894" s="4">
        <v>8730</v>
      </c>
    </row>
    <row r="5895" spans="1:1">
      <c r="A5895" s="4">
        <v>8731</v>
      </c>
    </row>
    <row r="5896" spans="1:1">
      <c r="A5896" s="4">
        <v>8732</v>
      </c>
    </row>
    <row r="5897" spans="1:1">
      <c r="A5897" s="4">
        <v>8733</v>
      </c>
    </row>
    <row r="5898" spans="1:1">
      <c r="A5898" s="4">
        <v>8734</v>
      </c>
    </row>
    <row r="5899" spans="1:1">
      <c r="A5899" s="4">
        <v>8735</v>
      </c>
    </row>
    <row r="5900" spans="1:1">
      <c r="A5900" s="4">
        <v>8736</v>
      </c>
    </row>
    <row r="5901" spans="1:1">
      <c r="A5901" s="4">
        <v>8737</v>
      </c>
    </row>
    <row r="5902" spans="1:1">
      <c r="A5902" s="4">
        <v>8738</v>
      </c>
    </row>
    <row r="5903" spans="1:1">
      <c r="A5903" s="4">
        <v>8739</v>
      </c>
    </row>
    <row r="5904" spans="1:1">
      <c r="A5904" s="4">
        <v>8740</v>
      </c>
    </row>
    <row r="5905" spans="1:1">
      <c r="A5905" s="4">
        <v>8741</v>
      </c>
    </row>
    <row r="5906" spans="1:1">
      <c r="A5906" s="4">
        <v>8742</v>
      </c>
    </row>
    <row r="5907" spans="1:1">
      <c r="A5907" s="4">
        <v>8743</v>
      </c>
    </row>
    <row r="5908" spans="1:1">
      <c r="A5908" s="4">
        <v>8744</v>
      </c>
    </row>
    <row r="5909" spans="1:1">
      <c r="A5909" s="4">
        <v>8745</v>
      </c>
    </row>
    <row r="5910" spans="1:1">
      <c r="A5910" s="4">
        <v>8746</v>
      </c>
    </row>
    <row r="5911" spans="1:1">
      <c r="A5911" s="4">
        <v>8747</v>
      </c>
    </row>
    <row r="5912" spans="1:1">
      <c r="A5912" s="4">
        <v>8748</v>
      </c>
    </row>
    <row r="5913" spans="1:1">
      <c r="A5913" s="4">
        <v>8749</v>
      </c>
    </row>
    <row r="5914" spans="1:1">
      <c r="A5914" s="4">
        <v>8750</v>
      </c>
    </row>
    <row r="5915" spans="1:1">
      <c r="A5915" s="4">
        <v>8751</v>
      </c>
    </row>
    <row r="5916" spans="1:1">
      <c r="A5916" s="4">
        <v>8752</v>
      </c>
    </row>
    <row r="5917" spans="1:1">
      <c r="A5917" s="4">
        <v>8753</v>
      </c>
    </row>
    <row r="5918" spans="1:1">
      <c r="A5918" s="4">
        <v>8754</v>
      </c>
    </row>
    <row r="5919" spans="1:1">
      <c r="A5919" s="4">
        <v>8755</v>
      </c>
    </row>
    <row r="5920" spans="1:1">
      <c r="A5920" s="4">
        <v>8756</v>
      </c>
    </row>
    <row r="5921" spans="1:1">
      <c r="A5921" s="4">
        <v>8757</v>
      </c>
    </row>
    <row r="5922" spans="1:1">
      <c r="A5922" s="4">
        <v>8758</v>
      </c>
    </row>
    <row r="5923" spans="1:1">
      <c r="A5923" s="4">
        <v>8759</v>
      </c>
    </row>
    <row r="5924" spans="1:1">
      <c r="A5924" s="4">
        <v>8760</v>
      </c>
    </row>
    <row r="5925" spans="1:1">
      <c r="A5925" s="4">
        <v>8761</v>
      </c>
    </row>
    <row r="5926" spans="1:1">
      <c r="A5926" s="4">
        <v>8762</v>
      </c>
    </row>
    <row r="5927" spans="1:1">
      <c r="A5927" s="4">
        <v>8763</v>
      </c>
    </row>
    <row r="5928" spans="1:1">
      <c r="A5928" s="4">
        <v>8764</v>
      </c>
    </row>
    <row r="5929" spans="1:1">
      <c r="A5929" s="4">
        <v>8765</v>
      </c>
    </row>
    <row r="5930" spans="1:1">
      <c r="A5930" s="4">
        <v>8766</v>
      </c>
    </row>
    <row r="5931" spans="1:1">
      <c r="A5931" s="4">
        <v>8767</v>
      </c>
    </row>
    <row r="5932" spans="1:1">
      <c r="A5932" s="4">
        <v>8768</v>
      </c>
    </row>
    <row r="5933" spans="1:1">
      <c r="A5933" s="4">
        <v>8769</v>
      </c>
    </row>
    <row r="5934" spans="1:1">
      <c r="A5934" s="4">
        <v>8770</v>
      </c>
    </row>
    <row r="5935" spans="1:1">
      <c r="A5935" s="4">
        <v>8771</v>
      </c>
    </row>
    <row r="5936" spans="1:1">
      <c r="A5936" s="4">
        <v>8772</v>
      </c>
    </row>
    <row r="5937" spans="1:1">
      <c r="A5937" s="4">
        <v>8773</v>
      </c>
    </row>
    <row r="5938" spans="1:1">
      <c r="A5938" s="4">
        <v>8774</v>
      </c>
    </row>
    <row r="5939" spans="1:1">
      <c r="A5939" s="4">
        <v>8775</v>
      </c>
    </row>
    <row r="5940" spans="1:1">
      <c r="A5940" s="4">
        <v>8776</v>
      </c>
    </row>
    <row r="5941" spans="1:1">
      <c r="A5941" s="4">
        <v>8777</v>
      </c>
    </row>
    <row r="5942" spans="1:1">
      <c r="A5942" s="4">
        <v>8778</v>
      </c>
    </row>
    <row r="5943" spans="1:1">
      <c r="A5943" s="4">
        <v>8779</v>
      </c>
    </row>
    <row r="5944" spans="1:1">
      <c r="A5944" s="4">
        <v>8780</v>
      </c>
    </row>
    <row r="5945" spans="1:1">
      <c r="A5945" s="4">
        <v>8781</v>
      </c>
    </row>
    <row r="5946" spans="1:1">
      <c r="A5946" s="4">
        <v>8782</v>
      </c>
    </row>
    <row r="5947" spans="1:1">
      <c r="A5947" s="4">
        <v>8783</v>
      </c>
    </row>
    <row r="5948" spans="1:1">
      <c r="A5948" s="4">
        <v>8784</v>
      </c>
    </row>
    <row r="5949" spans="1:1">
      <c r="A5949" s="4">
        <v>8785</v>
      </c>
    </row>
    <row r="5950" spans="1:1">
      <c r="A5950" s="4">
        <v>8786</v>
      </c>
    </row>
    <row r="5951" spans="1:1">
      <c r="A5951" s="4">
        <v>8787</v>
      </c>
    </row>
    <row r="5952" spans="1:1">
      <c r="A5952" s="4">
        <v>8788</v>
      </c>
    </row>
    <row r="5953" spans="1:1">
      <c r="A5953" s="4">
        <v>8789</v>
      </c>
    </row>
    <row r="5954" spans="1:1">
      <c r="A5954" s="4">
        <v>8790</v>
      </c>
    </row>
    <row r="5955" spans="1:1">
      <c r="A5955" s="4">
        <v>8791</v>
      </c>
    </row>
    <row r="5956" spans="1:1">
      <c r="A5956" s="4">
        <v>8792</v>
      </c>
    </row>
    <row r="5957" spans="1:1">
      <c r="A5957" s="4">
        <v>8793</v>
      </c>
    </row>
    <row r="5958" spans="1:1">
      <c r="A5958" s="4">
        <v>8794</v>
      </c>
    </row>
    <row r="5959" spans="1:1">
      <c r="A5959" s="4">
        <v>8795</v>
      </c>
    </row>
    <row r="5960" spans="1:1">
      <c r="A5960" s="4">
        <v>8796</v>
      </c>
    </row>
    <row r="5961" spans="1:1">
      <c r="A5961" s="4">
        <v>8797</v>
      </c>
    </row>
    <row r="5962" spans="1:1">
      <c r="A5962" s="4">
        <v>8798</v>
      </c>
    </row>
    <row r="5963" spans="1:1">
      <c r="A5963" s="4">
        <v>8799</v>
      </c>
    </row>
    <row r="5964" spans="1:1">
      <c r="A5964" s="4">
        <v>8800</v>
      </c>
    </row>
    <row r="5965" spans="1:1">
      <c r="A5965" s="4">
        <v>8801</v>
      </c>
    </row>
    <row r="5966" spans="1:1">
      <c r="A5966" s="4">
        <v>8802</v>
      </c>
    </row>
    <row r="5967" spans="1:1">
      <c r="A5967" s="4">
        <v>8803</v>
      </c>
    </row>
    <row r="5968" spans="1:1">
      <c r="A5968" s="4">
        <v>8804</v>
      </c>
    </row>
    <row r="5969" spans="1:1">
      <c r="A5969" s="4">
        <v>8805</v>
      </c>
    </row>
    <row r="5970" spans="1:1">
      <c r="A5970" s="4">
        <v>8806</v>
      </c>
    </row>
    <row r="5971" spans="1:1">
      <c r="A5971" s="4">
        <v>8807</v>
      </c>
    </row>
    <row r="5972" spans="1:1">
      <c r="A5972" s="4">
        <v>8808</v>
      </c>
    </row>
    <row r="5973" spans="1:1">
      <c r="A5973" s="4">
        <v>8809</v>
      </c>
    </row>
    <row r="5974" spans="1:1">
      <c r="A5974" s="4">
        <v>8810</v>
      </c>
    </row>
    <row r="5975" spans="1:1">
      <c r="A5975" s="4">
        <v>8811</v>
      </c>
    </row>
    <row r="5976" spans="1:1">
      <c r="A5976" s="4">
        <v>8812</v>
      </c>
    </row>
    <row r="5977" spans="1:1">
      <c r="A5977" s="4">
        <v>8813</v>
      </c>
    </row>
    <row r="5978" spans="1:1">
      <c r="A5978" s="4">
        <v>8814</v>
      </c>
    </row>
    <row r="5979" spans="1:1">
      <c r="A5979" s="4">
        <v>8815</v>
      </c>
    </row>
    <row r="5980" spans="1:1">
      <c r="A5980" s="4">
        <v>8816</v>
      </c>
    </row>
    <row r="5981" spans="1:1">
      <c r="A5981" s="4">
        <v>8817</v>
      </c>
    </row>
    <row r="5982" spans="1:1">
      <c r="A5982" s="4">
        <v>8818</v>
      </c>
    </row>
    <row r="5983" spans="1:1">
      <c r="A5983" s="4">
        <v>8819</v>
      </c>
    </row>
    <row r="5984" spans="1:1">
      <c r="A5984" s="4">
        <v>8820</v>
      </c>
    </row>
    <row r="5985" spans="1:1">
      <c r="A5985" s="4">
        <v>8821</v>
      </c>
    </row>
    <row r="5986" spans="1:1">
      <c r="A5986" s="4">
        <v>8822</v>
      </c>
    </row>
    <row r="5987" spans="1:1">
      <c r="A5987" s="4">
        <v>8823</v>
      </c>
    </row>
    <row r="5988" spans="1:1">
      <c r="A5988" s="4">
        <v>8824</v>
      </c>
    </row>
    <row r="5989" spans="1:1">
      <c r="A5989" s="4">
        <v>8825</v>
      </c>
    </row>
    <row r="5990" spans="1:1">
      <c r="A5990" s="4">
        <v>8826</v>
      </c>
    </row>
    <row r="5991" spans="1:1">
      <c r="A5991" s="4">
        <v>8827</v>
      </c>
    </row>
    <row r="5992" spans="1:1">
      <c r="A5992" s="4">
        <v>8828</v>
      </c>
    </row>
    <row r="5993" spans="1:1">
      <c r="A5993" s="4">
        <v>8829</v>
      </c>
    </row>
    <row r="5994" spans="1:1">
      <c r="A5994" s="4">
        <v>8830</v>
      </c>
    </row>
    <row r="5995" spans="1:1">
      <c r="A5995" s="4">
        <v>8831</v>
      </c>
    </row>
    <row r="5996" spans="1:1">
      <c r="A5996" s="4">
        <v>8832</v>
      </c>
    </row>
    <row r="5997" spans="1:1">
      <c r="A5997" s="4">
        <v>8833</v>
      </c>
    </row>
    <row r="5998" spans="1:1">
      <c r="A5998" s="4">
        <v>8834</v>
      </c>
    </row>
    <row r="5999" spans="1:1">
      <c r="A5999" s="4">
        <v>8835</v>
      </c>
    </row>
    <row r="6000" spans="1:1">
      <c r="A6000" s="4">
        <v>8836</v>
      </c>
    </row>
    <row r="6001" spans="1:1">
      <c r="A6001" s="4">
        <v>8837</v>
      </c>
    </row>
    <row r="6002" spans="1:1">
      <c r="A6002" s="4">
        <v>8838</v>
      </c>
    </row>
    <row r="6003" spans="1:1">
      <c r="A6003" s="4">
        <v>8839</v>
      </c>
    </row>
    <row r="6004" spans="1:1">
      <c r="A6004" s="4">
        <v>8840</v>
      </c>
    </row>
    <row r="6005" spans="1:1">
      <c r="A6005" s="4">
        <v>8841</v>
      </c>
    </row>
    <row r="6006" spans="1:1">
      <c r="A6006" s="4">
        <v>8842</v>
      </c>
    </row>
    <row r="6007" spans="1:1">
      <c r="A6007" s="4">
        <v>8843</v>
      </c>
    </row>
    <row r="6008" spans="1:1">
      <c r="A6008" s="4">
        <v>8844</v>
      </c>
    </row>
    <row r="6009" spans="1:1">
      <c r="A6009" s="4">
        <v>8845</v>
      </c>
    </row>
    <row r="6010" spans="1:1">
      <c r="A6010" s="4">
        <v>8846</v>
      </c>
    </row>
    <row r="6011" spans="1:1">
      <c r="A6011" s="4">
        <v>8847</v>
      </c>
    </row>
    <row r="6012" spans="1:1">
      <c r="A6012" s="4">
        <v>8848</v>
      </c>
    </row>
    <row r="6013" spans="1:1">
      <c r="A6013" s="4">
        <v>8849</v>
      </c>
    </row>
    <row r="6014" spans="1:1">
      <c r="A6014" s="4">
        <v>8850</v>
      </c>
    </row>
    <row r="6015" spans="1:1">
      <c r="A6015" s="4">
        <v>8851</v>
      </c>
    </row>
    <row r="6016" spans="1:1">
      <c r="A6016" s="4">
        <v>8852</v>
      </c>
    </row>
    <row r="6017" spans="1:1">
      <c r="A6017" s="4">
        <v>8853</v>
      </c>
    </row>
    <row r="6018" spans="1:1">
      <c r="A6018" s="4">
        <v>8854</v>
      </c>
    </row>
    <row r="6019" spans="1:1">
      <c r="A6019" s="4">
        <v>8855</v>
      </c>
    </row>
    <row r="6020" spans="1:1">
      <c r="A6020" s="4">
        <v>8856</v>
      </c>
    </row>
    <row r="6021" spans="1:1">
      <c r="A6021" s="4">
        <v>8857</v>
      </c>
    </row>
    <row r="6022" spans="1:1">
      <c r="A6022" s="4">
        <v>8858</v>
      </c>
    </row>
    <row r="6023" spans="1:1">
      <c r="A6023" s="4">
        <v>8859</v>
      </c>
    </row>
    <row r="6024" spans="1:1">
      <c r="A6024" s="4">
        <v>8860</v>
      </c>
    </row>
    <row r="6025" spans="1:1">
      <c r="A6025" s="4">
        <v>8861</v>
      </c>
    </row>
    <row r="6026" spans="1:1">
      <c r="A6026" s="4">
        <v>8862</v>
      </c>
    </row>
    <row r="6027" spans="1:1">
      <c r="A6027" s="4">
        <v>8863</v>
      </c>
    </row>
    <row r="6028" spans="1:1">
      <c r="A6028" s="4">
        <v>8864</v>
      </c>
    </row>
    <row r="6029" spans="1:1">
      <c r="A6029" s="4">
        <v>8865</v>
      </c>
    </row>
    <row r="6030" spans="1:1">
      <c r="A6030" s="4">
        <v>8866</v>
      </c>
    </row>
    <row r="6031" spans="1:1">
      <c r="A6031" s="4">
        <v>8867</v>
      </c>
    </row>
    <row r="6032" spans="1:1">
      <c r="A6032" s="4">
        <v>8868</v>
      </c>
    </row>
    <row r="6033" spans="1:1">
      <c r="A6033" s="4">
        <v>8869</v>
      </c>
    </row>
    <row r="6034" spans="1:1">
      <c r="A6034" s="4">
        <v>8870</v>
      </c>
    </row>
    <row r="6035" spans="1:1">
      <c r="A6035" s="4">
        <v>8871</v>
      </c>
    </row>
    <row r="6036" spans="1:1">
      <c r="A6036" s="4">
        <v>8872</v>
      </c>
    </row>
    <row r="6037" spans="1:1">
      <c r="A6037" s="4">
        <v>8873</v>
      </c>
    </row>
    <row r="6038" spans="1:1">
      <c r="A6038" s="4">
        <v>8874</v>
      </c>
    </row>
    <row r="6039" spans="1:1">
      <c r="A6039" s="4">
        <v>8875</v>
      </c>
    </row>
    <row r="6040" spans="1:1">
      <c r="A6040" s="4">
        <v>8876</v>
      </c>
    </row>
    <row r="6041" spans="1:1">
      <c r="A6041" s="4">
        <v>8877</v>
      </c>
    </row>
    <row r="6042" spans="1:1">
      <c r="A6042" s="4">
        <v>8878</v>
      </c>
    </row>
    <row r="6043" spans="1:1">
      <c r="A6043" s="4">
        <v>8879</v>
      </c>
    </row>
    <row r="6044" spans="1:1">
      <c r="A6044" s="4">
        <v>8880</v>
      </c>
    </row>
    <row r="6045" spans="1:1">
      <c r="A6045" s="4">
        <v>8881</v>
      </c>
    </row>
    <row r="6046" spans="1:1">
      <c r="A6046" s="4">
        <v>8882</v>
      </c>
    </row>
    <row r="6047" spans="1:1">
      <c r="A6047" s="4">
        <v>8883</v>
      </c>
    </row>
    <row r="6048" spans="1:1">
      <c r="A6048" s="4">
        <v>8884</v>
      </c>
    </row>
    <row r="6049" spans="1:1">
      <c r="A6049" s="4">
        <v>8885</v>
      </c>
    </row>
    <row r="6050" spans="1:1">
      <c r="A6050" s="4">
        <v>8886</v>
      </c>
    </row>
    <row r="6051" spans="1:1">
      <c r="A6051" s="4">
        <v>8887</v>
      </c>
    </row>
    <row r="6052" spans="1:1">
      <c r="A6052" s="4">
        <v>8888</v>
      </c>
    </row>
    <row r="6053" spans="1:1">
      <c r="A6053" s="4">
        <v>8889</v>
      </c>
    </row>
    <row r="6054" spans="1:1">
      <c r="A6054" s="4">
        <v>8890</v>
      </c>
    </row>
    <row r="6055" spans="1:1">
      <c r="A6055" s="4">
        <v>8891</v>
      </c>
    </row>
    <row r="6056" spans="1:1">
      <c r="A6056" s="4">
        <v>8892</v>
      </c>
    </row>
    <row r="6057" spans="1:1">
      <c r="A6057" s="4">
        <v>8893</v>
      </c>
    </row>
    <row r="6058" spans="1:1">
      <c r="A6058" s="4">
        <v>8894</v>
      </c>
    </row>
    <row r="6059" spans="1:1">
      <c r="A6059" s="4">
        <v>8895</v>
      </c>
    </row>
    <row r="6060" spans="1:1">
      <c r="A6060" s="4">
        <v>8896</v>
      </c>
    </row>
    <row r="6061" spans="1:1">
      <c r="A6061" s="4">
        <v>8897</v>
      </c>
    </row>
    <row r="6062" spans="1:1">
      <c r="A6062" s="4">
        <v>8898</v>
      </c>
    </row>
    <row r="6063" spans="1:1">
      <c r="A6063" s="4">
        <v>8899</v>
      </c>
    </row>
    <row r="6064" spans="1:1">
      <c r="A6064" s="4">
        <v>8900</v>
      </c>
    </row>
    <row r="6065" spans="1:1">
      <c r="A6065" s="4">
        <v>8901</v>
      </c>
    </row>
    <row r="6066" spans="1:1">
      <c r="A6066" s="4">
        <v>8902</v>
      </c>
    </row>
    <row r="6067" spans="1:1">
      <c r="A6067" s="4">
        <v>8903</v>
      </c>
    </row>
    <row r="6068" spans="1:1">
      <c r="A6068" s="4">
        <v>8904</v>
      </c>
    </row>
    <row r="6069" spans="1:1">
      <c r="A6069" s="4">
        <v>8905</v>
      </c>
    </row>
    <row r="6070" spans="1:1">
      <c r="A6070" s="4">
        <v>8906</v>
      </c>
    </row>
    <row r="6071" spans="1:1">
      <c r="A6071" s="4">
        <v>8907</v>
      </c>
    </row>
    <row r="6072" spans="1:1">
      <c r="A6072" s="4">
        <v>8908</v>
      </c>
    </row>
    <row r="6073" spans="1:1">
      <c r="A6073" s="4">
        <v>8909</v>
      </c>
    </row>
    <row r="6074" spans="1:1">
      <c r="A6074" s="4">
        <v>8910</v>
      </c>
    </row>
    <row r="6075" spans="1:1">
      <c r="A6075" s="4">
        <v>8911</v>
      </c>
    </row>
    <row r="6076" spans="1:1">
      <c r="A6076" s="4">
        <v>8912</v>
      </c>
    </row>
    <row r="6077" spans="1:1">
      <c r="A6077" s="4">
        <v>8913</v>
      </c>
    </row>
    <row r="6078" spans="1:1">
      <c r="A6078" s="4">
        <v>8914</v>
      </c>
    </row>
    <row r="6079" spans="1:1">
      <c r="A6079" s="4">
        <v>8915</v>
      </c>
    </row>
    <row r="6080" spans="1:1">
      <c r="A6080" s="4">
        <v>8916</v>
      </c>
    </row>
    <row r="6081" spans="1:1">
      <c r="A6081" s="4">
        <v>8917</v>
      </c>
    </row>
    <row r="6082" spans="1:1">
      <c r="A6082" s="4">
        <v>8918</v>
      </c>
    </row>
    <row r="6083" spans="1:1">
      <c r="A6083" s="4">
        <v>8919</v>
      </c>
    </row>
    <row r="6084" spans="1:1">
      <c r="A6084" s="4">
        <v>8920</v>
      </c>
    </row>
    <row r="6085" spans="1:1">
      <c r="A6085" s="4">
        <v>8921</v>
      </c>
    </row>
    <row r="6086" spans="1:1">
      <c r="A6086" s="4">
        <v>8922</v>
      </c>
    </row>
    <row r="6087" spans="1:1">
      <c r="A6087" s="4">
        <v>8923</v>
      </c>
    </row>
    <row r="6088" spans="1:1">
      <c r="A6088" s="4">
        <v>8924</v>
      </c>
    </row>
    <row r="6089" spans="1:1">
      <c r="A6089" s="4">
        <v>8925</v>
      </c>
    </row>
    <row r="6090" spans="1:1">
      <c r="A6090" s="4">
        <v>8926</v>
      </c>
    </row>
    <row r="6091" spans="1:1">
      <c r="A6091" s="4">
        <v>8927</v>
      </c>
    </row>
    <row r="6092" spans="1:1">
      <c r="A6092" s="4">
        <v>8928</v>
      </c>
    </row>
    <row r="6093" spans="1:1">
      <c r="A6093" s="4">
        <v>8929</v>
      </c>
    </row>
    <row r="6094" spans="1:1">
      <c r="A6094" s="4">
        <v>8930</v>
      </c>
    </row>
    <row r="6095" spans="1:1">
      <c r="A6095" s="4">
        <v>8931</v>
      </c>
    </row>
    <row r="6096" spans="1:1">
      <c r="A6096" s="4">
        <v>8932</v>
      </c>
    </row>
    <row r="6097" spans="1:1">
      <c r="A6097" s="4">
        <v>8933</v>
      </c>
    </row>
    <row r="6098" spans="1:1">
      <c r="A6098" s="4">
        <v>8934</v>
      </c>
    </row>
    <row r="6099" spans="1:1">
      <c r="A6099" s="4">
        <v>8935</v>
      </c>
    </row>
    <row r="6100" spans="1:1">
      <c r="A6100" s="4">
        <v>8936</v>
      </c>
    </row>
    <row r="6101" spans="1:1">
      <c r="A6101" s="4">
        <v>8937</v>
      </c>
    </row>
    <row r="6102" spans="1:1">
      <c r="A6102" s="4">
        <v>8938</v>
      </c>
    </row>
    <row r="6103" spans="1:1">
      <c r="A6103" s="4">
        <v>8939</v>
      </c>
    </row>
    <row r="6104" spans="1:1">
      <c r="A6104" s="4">
        <v>8940</v>
      </c>
    </row>
    <row r="6105" spans="1:1">
      <c r="A6105" s="4">
        <v>8941</v>
      </c>
    </row>
    <row r="6106" spans="1:1">
      <c r="A6106" s="4">
        <v>8942</v>
      </c>
    </row>
    <row r="6107" spans="1:1">
      <c r="A6107" s="4">
        <v>8943</v>
      </c>
    </row>
    <row r="6108" spans="1:1">
      <c r="A6108" s="4">
        <v>8944</v>
      </c>
    </row>
    <row r="6109" spans="1:1">
      <c r="A6109" s="4">
        <v>8945</v>
      </c>
    </row>
    <row r="6110" spans="1:1">
      <c r="A6110" s="4">
        <v>8946</v>
      </c>
    </row>
    <row r="6111" spans="1:1">
      <c r="A6111" s="4">
        <v>8947</v>
      </c>
    </row>
    <row r="6112" spans="1:1">
      <c r="A6112" s="4">
        <v>8948</v>
      </c>
    </row>
    <row r="6113" spans="1:1">
      <c r="A6113" s="4">
        <v>8949</v>
      </c>
    </row>
    <row r="6114" spans="1:1">
      <c r="A6114" s="4">
        <v>8950</v>
      </c>
    </row>
    <row r="6115" spans="1:1">
      <c r="A6115" s="4">
        <v>8951</v>
      </c>
    </row>
    <row r="6116" spans="1:1">
      <c r="A6116" s="4">
        <v>8952</v>
      </c>
    </row>
    <row r="6117" spans="1:1">
      <c r="A6117" s="4">
        <v>8953</v>
      </c>
    </row>
    <row r="6118" spans="1:1">
      <c r="A6118" s="4">
        <v>8954</v>
      </c>
    </row>
    <row r="6119" spans="1:1">
      <c r="A6119" s="4">
        <v>8955</v>
      </c>
    </row>
    <row r="6120" spans="1:1">
      <c r="A6120" s="4">
        <v>8956</v>
      </c>
    </row>
    <row r="6121" spans="1:1">
      <c r="A6121" s="4">
        <v>8957</v>
      </c>
    </row>
    <row r="6122" spans="1:1">
      <c r="A6122" s="4">
        <v>8958</v>
      </c>
    </row>
    <row r="6123" spans="1:1">
      <c r="A6123" s="4">
        <v>8959</v>
      </c>
    </row>
    <row r="6124" spans="1:1">
      <c r="A6124" s="4">
        <v>8960</v>
      </c>
    </row>
    <row r="6125" spans="1:1">
      <c r="A6125" s="4">
        <v>8961</v>
      </c>
    </row>
    <row r="6126" spans="1:1">
      <c r="A6126" s="4">
        <v>8962</v>
      </c>
    </row>
    <row r="6127" spans="1:1">
      <c r="A6127" s="4">
        <v>8963</v>
      </c>
    </row>
    <row r="6128" spans="1:1">
      <c r="A6128" s="4">
        <v>8964</v>
      </c>
    </row>
    <row r="6129" spans="1:1">
      <c r="A6129" s="4">
        <v>8965</v>
      </c>
    </row>
    <row r="6130" spans="1:1">
      <c r="A6130" s="4">
        <v>8966</v>
      </c>
    </row>
    <row r="6131" spans="1:1">
      <c r="A6131" s="4">
        <v>8967</v>
      </c>
    </row>
    <row r="6132" spans="1:1">
      <c r="A6132" s="4">
        <v>8968</v>
      </c>
    </row>
    <row r="6133" spans="1:1">
      <c r="A6133" s="4">
        <v>8969</v>
      </c>
    </row>
    <row r="6134" spans="1:1">
      <c r="A6134" s="4">
        <v>8970</v>
      </c>
    </row>
    <row r="6135" spans="1:1">
      <c r="A6135" s="4">
        <v>8971</v>
      </c>
    </row>
    <row r="6136" spans="1:1">
      <c r="A6136" s="4">
        <v>8972</v>
      </c>
    </row>
    <row r="6137" spans="1:1">
      <c r="A6137" s="4">
        <v>8973</v>
      </c>
    </row>
    <row r="6138" spans="1:1">
      <c r="A6138" s="4">
        <v>8974</v>
      </c>
    </row>
    <row r="6139" spans="1:1">
      <c r="A6139" s="4">
        <v>8975</v>
      </c>
    </row>
    <row r="6140" spans="1:1">
      <c r="A6140" s="4">
        <v>8976</v>
      </c>
    </row>
    <row r="6141" spans="1:1">
      <c r="A6141" s="4">
        <v>8977</v>
      </c>
    </row>
    <row r="6142" spans="1:1">
      <c r="A6142" s="4">
        <v>8978</v>
      </c>
    </row>
    <row r="6143" spans="1:1">
      <c r="A6143" s="4">
        <v>8979</v>
      </c>
    </row>
    <row r="6144" spans="1:1">
      <c r="A6144" s="4">
        <v>8980</v>
      </c>
    </row>
    <row r="6145" spans="1:1">
      <c r="A6145" s="4">
        <v>8981</v>
      </c>
    </row>
    <row r="6146" spans="1:1">
      <c r="A6146" s="4">
        <v>8982</v>
      </c>
    </row>
    <row r="6147" spans="1:1">
      <c r="A6147" s="4">
        <v>8983</v>
      </c>
    </row>
    <row r="6148" spans="1:1">
      <c r="A6148" s="4">
        <v>8984</v>
      </c>
    </row>
    <row r="6149" spans="1:1">
      <c r="A6149" s="4">
        <v>8985</v>
      </c>
    </row>
    <row r="6150" spans="1:1">
      <c r="A6150" s="4">
        <v>8986</v>
      </c>
    </row>
    <row r="6151" spans="1:1">
      <c r="A6151" s="4">
        <v>8987</v>
      </c>
    </row>
    <row r="6152" spans="1:1">
      <c r="A6152" s="4">
        <v>8988</v>
      </c>
    </row>
    <row r="6153" spans="1:1">
      <c r="A6153" s="4">
        <v>8989</v>
      </c>
    </row>
    <row r="6154" spans="1:1">
      <c r="A6154" s="4">
        <v>8990</v>
      </c>
    </row>
    <row r="6155" spans="1:1">
      <c r="A6155" s="4">
        <v>8991</v>
      </c>
    </row>
    <row r="6156" spans="1:1">
      <c r="A6156" s="4">
        <v>8992</v>
      </c>
    </row>
    <row r="6157" spans="1:1">
      <c r="A6157" s="4">
        <v>8993</v>
      </c>
    </row>
    <row r="6158" spans="1:1">
      <c r="A6158" s="4">
        <v>8994</v>
      </c>
    </row>
    <row r="6159" spans="1:1">
      <c r="A6159" s="4">
        <v>8995</v>
      </c>
    </row>
    <row r="6160" spans="1:1">
      <c r="A6160" s="4">
        <v>8996</v>
      </c>
    </row>
    <row r="6161" spans="1:1">
      <c r="A6161" s="4">
        <v>8997</v>
      </c>
    </row>
    <row r="6162" spans="1:1">
      <c r="A6162" s="4">
        <v>8998</v>
      </c>
    </row>
    <row r="6163" spans="1:1">
      <c r="A6163" s="4">
        <v>8999</v>
      </c>
    </row>
    <row r="6164" spans="1:1">
      <c r="A6164" s="4">
        <v>9000</v>
      </c>
    </row>
    <row r="6165" spans="1:1">
      <c r="A6165" s="4">
        <v>9001</v>
      </c>
    </row>
    <row r="6166" spans="1:1">
      <c r="A6166" s="4">
        <v>9002</v>
      </c>
    </row>
    <row r="6167" spans="1:1">
      <c r="A6167" s="4">
        <v>9003</v>
      </c>
    </row>
    <row r="6168" spans="1:1">
      <c r="A6168" s="4">
        <v>9004</v>
      </c>
    </row>
    <row r="6169" spans="1:1">
      <c r="A6169" s="4">
        <v>9005</v>
      </c>
    </row>
    <row r="6170" spans="1:1">
      <c r="A6170" s="4">
        <v>9006</v>
      </c>
    </row>
    <row r="6171" spans="1:1">
      <c r="A6171" s="4">
        <v>9007</v>
      </c>
    </row>
    <row r="6172" spans="1:1">
      <c r="A6172" s="4">
        <v>9008</v>
      </c>
    </row>
    <row r="6173" spans="1:1">
      <c r="A6173" s="4">
        <v>9009</v>
      </c>
    </row>
    <row r="6174" spans="1:1">
      <c r="A6174" s="4">
        <v>9010</v>
      </c>
    </row>
    <row r="6175" spans="1:1">
      <c r="A6175" s="4">
        <v>9011</v>
      </c>
    </row>
    <row r="6176" spans="1:1">
      <c r="A6176" s="4">
        <v>9012</v>
      </c>
    </row>
    <row r="6177" spans="1:1">
      <c r="A6177" s="4">
        <v>9013</v>
      </c>
    </row>
    <row r="6178" spans="1:1">
      <c r="A6178" s="4">
        <v>9014</v>
      </c>
    </row>
    <row r="6179" spans="1:1">
      <c r="A6179" s="4">
        <v>9015</v>
      </c>
    </row>
    <row r="6180" spans="1:1">
      <c r="A6180" s="4">
        <v>9016</v>
      </c>
    </row>
    <row r="6181" spans="1:1">
      <c r="A6181" s="4">
        <v>9017</v>
      </c>
    </row>
    <row r="6182" spans="1:1">
      <c r="A6182" s="4">
        <v>9018</v>
      </c>
    </row>
    <row r="6183" spans="1:1">
      <c r="A6183" s="4">
        <v>9019</v>
      </c>
    </row>
    <row r="6184" spans="1:1">
      <c r="A6184" s="4">
        <v>9020</v>
      </c>
    </row>
    <row r="6185" spans="1:1">
      <c r="A6185" s="4">
        <v>9021</v>
      </c>
    </row>
    <row r="6186" spans="1:1">
      <c r="A6186" s="4">
        <v>9022</v>
      </c>
    </row>
    <row r="6187" spans="1:1">
      <c r="A6187" s="4">
        <v>9023</v>
      </c>
    </row>
    <row r="6188" spans="1:1">
      <c r="A6188" s="4">
        <v>9024</v>
      </c>
    </row>
    <row r="6189" spans="1:1">
      <c r="A6189" s="4">
        <v>9025</v>
      </c>
    </row>
    <row r="6190" spans="1:1">
      <c r="A6190" s="4">
        <v>9026</v>
      </c>
    </row>
    <row r="6191" spans="1:1">
      <c r="A6191" s="4">
        <v>9027</v>
      </c>
    </row>
    <row r="6192" spans="1:1">
      <c r="A6192" s="4">
        <v>9028</v>
      </c>
    </row>
    <row r="6193" spans="1:1">
      <c r="A6193" s="4">
        <v>9029</v>
      </c>
    </row>
    <row r="6194" spans="1:1">
      <c r="A6194" s="4">
        <v>9030</v>
      </c>
    </row>
    <row r="6195" spans="1:1">
      <c r="A6195" s="4">
        <v>9031</v>
      </c>
    </row>
    <row r="6196" spans="1:1">
      <c r="A6196" s="4">
        <v>9032</v>
      </c>
    </row>
    <row r="6197" spans="1:1">
      <c r="A6197" s="4">
        <v>9033</v>
      </c>
    </row>
    <row r="6198" spans="1:1">
      <c r="A6198" s="4">
        <v>9034</v>
      </c>
    </row>
    <row r="6199" spans="1:1">
      <c r="A6199" s="4">
        <v>9035</v>
      </c>
    </row>
    <row r="6200" spans="1:1">
      <c r="A6200" s="4">
        <v>9036</v>
      </c>
    </row>
    <row r="6201" spans="1:1">
      <c r="A6201" s="4">
        <v>9037</v>
      </c>
    </row>
    <row r="6202" spans="1:1">
      <c r="A6202" s="4">
        <v>9038</v>
      </c>
    </row>
    <row r="6203" spans="1:1">
      <c r="A6203" s="4">
        <v>9039</v>
      </c>
    </row>
    <row r="6204" spans="1:1">
      <c r="A6204" s="4">
        <v>9040</v>
      </c>
    </row>
    <row r="6205" spans="1:1">
      <c r="A6205" s="4">
        <v>9041</v>
      </c>
    </row>
    <row r="6206" spans="1:1">
      <c r="A6206" s="4">
        <v>9042</v>
      </c>
    </row>
    <row r="6207" spans="1:1">
      <c r="A6207" s="4">
        <v>9043</v>
      </c>
    </row>
    <row r="6208" spans="1:1">
      <c r="A6208" s="4">
        <v>9044</v>
      </c>
    </row>
    <row r="6209" spans="1:1">
      <c r="A6209" s="4">
        <v>9045</v>
      </c>
    </row>
    <row r="6210" spans="1:1">
      <c r="A6210" s="4">
        <v>9046</v>
      </c>
    </row>
    <row r="6211" spans="1:1">
      <c r="A6211" s="4">
        <v>9047</v>
      </c>
    </row>
    <row r="6212" spans="1:1">
      <c r="A6212" s="4">
        <v>9048</v>
      </c>
    </row>
    <row r="6213" spans="1:1">
      <c r="A6213" s="4">
        <v>9049</v>
      </c>
    </row>
    <row r="6214" spans="1:1">
      <c r="A6214" s="4">
        <v>9050</v>
      </c>
    </row>
    <row r="6215" spans="1:1">
      <c r="A6215" s="4">
        <v>9051</v>
      </c>
    </row>
    <row r="6216" spans="1:1">
      <c r="A6216" s="4">
        <v>9052</v>
      </c>
    </row>
    <row r="6217" spans="1:1">
      <c r="A6217" s="4">
        <v>9053</v>
      </c>
    </row>
    <row r="6218" spans="1:1">
      <c r="A6218" s="4">
        <v>9054</v>
      </c>
    </row>
    <row r="6219" spans="1:1">
      <c r="A6219" s="4">
        <v>9055</v>
      </c>
    </row>
    <row r="6220" spans="1:1">
      <c r="A6220" s="4">
        <v>9056</v>
      </c>
    </row>
    <row r="6221" spans="1:1">
      <c r="A6221" s="4">
        <v>9057</v>
      </c>
    </row>
    <row r="6222" spans="1:1">
      <c r="A6222" s="4">
        <v>9058</v>
      </c>
    </row>
    <row r="6223" spans="1:1">
      <c r="A6223" s="4">
        <v>9059</v>
      </c>
    </row>
    <row r="6224" spans="1:1">
      <c r="A6224" s="4">
        <v>9060</v>
      </c>
    </row>
    <row r="6225" spans="1:1">
      <c r="A6225" s="4">
        <v>9061</v>
      </c>
    </row>
    <row r="6226" spans="1:1">
      <c r="A6226" s="4">
        <v>9062</v>
      </c>
    </row>
    <row r="6227" spans="1:1">
      <c r="A6227" s="4">
        <v>9063</v>
      </c>
    </row>
    <row r="6228" spans="1:1">
      <c r="A6228" s="4">
        <v>9064</v>
      </c>
    </row>
    <row r="6229" spans="1:1">
      <c r="A6229" s="4">
        <v>9065</v>
      </c>
    </row>
    <row r="6230" spans="1:1">
      <c r="A6230" s="4">
        <v>9066</v>
      </c>
    </row>
    <row r="6231" spans="1:1">
      <c r="A6231" s="4">
        <v>9067</v>
      </c>
    </row>
    <row r="6232" spans="1:1">
      <c r="A6232" s="4">
        <v>9068</v>
      </c>
    </row>
    <row r="6233" spans="1:1">
      <c r="A6233" s="4">
        <v>9069</v>
      </c>
    </row>
    <row r="6234" spans="1:1">
      <c r="A6234" s="4">
        <v>9070</v>
      </c>
    </row>
    <row r="6235" spans="1:1">
      <c r="A6235" s="4">
        <v>9071</v>
      </c>
    </row>
    <row r="6236" spans="1:1">
      <c r="A6236" s="4">
        <v>9072</v>
      </c>
    </row>
    <row r="6237" spans="1:1">
      <c r="A6237" s="4">
        <v>9073</v>
      </c>
    </row>
    <row r="6238" spans="1:1">
      <c r="A6238" s="4">
        <v>9074</v>
      </c>
    </row>
    <row r="6239" spans="1:1">
      <c r="A6239" s="4">
        <v>9075</v>
      </c>
    </row>
    <row r="6240" spans="1:1">
      <c r="A6240" s="4">
        <v>9076</v>
      </c>
    </row>
    <row r="6241" spans="1:1">
      <c r="A6241" s="4">
        <v>9077</v>
      </c>
    </row>
    <row r="6242" spans="1:1">
      <c r="A6242" s="4">
        <v>9078</v>
      </c>
    </row>
    <row r="6243" spans="1:1">
      <c r="A6243" s="4">
        <v>9079</v>
      </c>
    </row>
    <row r="6244" spans="1:1">
      <c r="A6244" s="4">
        <v>9080</v>
      </c>
    </row>
    <row r="6245" spans="1:1">
      <c r="A6245" s="4">
        <v>9081</v>
      </c>
    </row>
    <row r="6246" spans="1:1">
      <c r="A6246" s="4">
        <v>9082</v>
      </c>
    </row>
    <row r="6247" spans="1:1">
      <c r="A6247" s="4">
        <v>9083</v>
      </c>
    </row>
    <row r="6248" spans="1:1">
      <c r="A6248" s="4">
        <v>9084</v>
      </c>
    </row>
    <row r="6249" spans="1:1">
      <c r="A6249" s="4">
        <v>9085</v>
      </c>
    </row>
    <row r="6250" spans="1:1">
      <c r="A6250" s="4">
        <v>9086</v>
      </c>
    </row>
    <row r="6251" spans="1:1">
      <c r="A6251" s="4">
        <v>9087</v>
      </c>
    </row>
    <row r="6252" spans="1:1">
      <c r="A6252" s="4">
        <v>9088</v>
      </c>
    </row>
    <row r="6253" spans="1:1">
      <c r="A6253" s="4">
        <v>9089</v>
      </c>
    </row>
    <row r="6254" spans="1:1">
      <c r="A6254" s="4">
        <v>9090</v>
      </c>
    </row>
    <row r="6255" spans="1:1">
      <c r="A6255" s="4">
        <v>9091</v>
      </c>
    </row>
    <row r="6256" spans="1:1">
      <c r="A6256" s="4">
        <v>9092</v>
      </c>
    </row>
    <row r="6257" spans="1:1">
      <c r="A6257" s="4">
        <v>9093</v>
      </c>
    </row>
    <row r="6258" spans="1:1">
      <c r="A6258" s="4">
        <v>9094</v>
      </c>
    </row>
    <row r="6259" spans="1:1">
      <c r="A6259" s="4">
        <v>9095</v>
      </c>
    </row>
    <row r="6260" spans="1:1">
      <c r="A6260" s="4">
        <v>9096</v>
      </c>
    </row>
    <row r="6261" spans="1:1">
      <c r="A6261" s="4">
        <v>9097</v>
      </c>
    </row>
    <row r="6262" spans="1:1">
      <c r="A6262" s="4">
        <v>9098</v>
      </c>
    </row>
    <row r="6263" spans="1:1">
      <c r="A6263" s="4">
        <v>9099</v>
      </c>
    </row>
    <row r="6264" spans="1:1">
      <c r="A6264" s="4">
        <v>9100</v>
      </c>
    </row>
    <row r="6265" spans="1:1">
      <c r="A6265" s="4">
        <v>9101</v>
      </c>
    </row>
    <row r="6266" spans="1:1">
      <c r="A6266" s="4">
        <v>9102</v>
      </c>
    </row>
    <row r="6267" spans="1:1">
      <c r="A6267" s="4">
        <v>9103</v>
      </c>
    </row>
    <row r="6268" spans="1:1">
      <c r="A6268" s="4">
        <v>9104</v>
      </c>
    </row>
    <row r="6269" spans="1:1">
      <c r="A6269" s="4">
        <v>9105</v>
      </c>
    </row>
    <row r="6270" spans="1:1">
      <c r="A6270" s="4">
        <v>9106</v>
      </c>
    </row>
    <row r="6271" spans="1:1">
      <c r="A6271" s="4">
        <v>9107</v>
      </c>
    </row>
    <row r="6272" spans="1:1">
      <c r="A6272" s="4">
        <v>9108</v>
      </c>
    </row>
    <row r="6273" spans="1:1">
      <c r="A6273" s="4">
        <v>9109</v>
      </c>
    </row>
    <row r="6274" spans="1:1">
      <c r="A6274" s="4">
        <v>9110</v>
      </c>
    </row>
    <row r="6275" spans="1:1">
      <c r="A6275" s="4">
        <v>9111</v>
      </c>
    </row>
    <row r="6276" spans="1:1">
      <c r="A6276" s="4">
        <v>9112</v>
      </c>
    </row>
    <row r="6277" spans="1:1">
      <c r="A6277" s="4">
        <v>9113</v>
      </c>
    </row>
    <row r="6278" spans="1:1">
      <c r="A6278" s="4">
        <v>9114</v>
      </c>
    </row>
    <row r="6279" spans="1:1">
      <c r="A6279" s="4">
        <v>9115</v>
      </c>
    </row>
    <row r="6280" spans="1:1">
      <c r="A6280" s="4">
        <v>9116</v>
      </c>
    </row>
    <row r="6281" spans="1:1">
      <c r="A6281" s="4">
        <v>9117</v>
      </c>
    </row>
    <row r="6282" spans="1:1">
      <c r="A6282" s="4">
        <v>9118</v>
      </c>
    </row>
    <row r="6283" spans="1:1">
      <c r="A6283" s="4">
        <v>9119</v>
      </c>
    </row>
    <row r="6284" spans="1:1">
      <c r="A6284" s="4">
        <v>9120</v>
      </c>
    </row>
    <row r="6285" spans="1:1">
      <c r="A6285" s="4">
        <v>9121</v>
      </c>
    </row>
    <row r="6286" spans="1:1">
      <c r="A6286" s="4">
        <v>9122</v>
      </c>
    </row>
    <row r="6287" spans="1:1">
      <c r="A6287" s="4">
        <v>9123</v>
      </c>
    </row>
    <row r="6288" spans="1:1">
      <c r="A6288" s="4">
        <v>9124</v>
      </c>
    </row>
    <row r="6289" spans="1:1">
      <c r="A6289" s="4">
        <v>9125</v>
      </c>
    </row>
    <row r="6290" spans="1:1">
      <c r="A6290" s="4">
        <v>9126</v>
      </c>
    </row>
    <row r="6291" spans="1:1">
      <c r="A6291" s="4">
        <v>9127</v>
      </c>
    </row>
    <row r="6292" spans="1:1">
      <c r="A6292" s="4">
        <v>9128</v>
      </c>
    </row>
    <row r="6293" spans="1:1">
      <c r="A6293" s="4">
        <v>9129</v>
      </c>
    </row>
    <row r="6294" spans="1:1">
      <c r="A6294" s="4">
        <v>9130</v>
      </c>
    </row>
    <row r="6295" spans="1:1">
      <c r="A6295" s="4">
        <v>9131</v>
      </c>
    </row>
    <row r="6296" spans="1:1">
      <c r="A6296" s="4">
        <v>9132</v>
      </c>
    </row>
    <row r="6297" spans="1:1">
      <c r="A6297" s="4">
        <v>9133</v>
      </c>
    </row>
    <row r="6298" spans="1:1">
      <c r="A6298" s="4">
        <v>9134</v>
      </c>
    </row>
    <row r="6299" spans="1:1">
      <c r="A6299" s="4">
        <v>9135</v>
      </c>
    </row>
    <row r="6300" spans="1:1">
      <c r="A6300" s="4">
        <v>9136</v>
      </c>
    </row>
    <row r="6301" spans="1:1">
      <c r="A6301" s="4">
        <v>9137</v>
      </c>
    </row>
    <row r="6302" spans="1:1">
      <c r="A6302" s="4">
        <v>9138</v>
      </c>
    </row>
    <row r="6303" spans="1:1">
      <c r="A6303" s="4">
        <v>9139</v>
      </c>
    </row>
    <row r="6304" spans="1:1">
      <c r="A6304" s="4">
        <v>9140</v>
      </c>
    </row>
    <row r="6305" spans="1:1">
      <c r="A6305" s="4">
        <v>9141</v>
      </c>
    </row>
    <row r="6306" spans="1:1">
      <c r="A6306" s="4">
        <v>9142</v>
      </c>
    </row>
    <row r="6307" spans="1:1">
      <c r="A6307" s="4">
        <v>9143</v>
      </c>
    </row>
    <row r="6308" spans="1:1">
      <c r="A6308" s="4">
        <v>9144</v>
      </c>
    </row>
    <row r="6309" spans="1:1">
      <c r="A6309" s="4">
        <v>9145</v>
      </c>
    </row>
    <row r="6310" spans="1:1">
      <c r="A6310" s="4">
        <v>9146</v>
      </c>
    </row>
    <row r="6311" spans="1:1">
      <c r="A6311" s="4">
        <v>9147</v>
      </c>
    </row>
    <row r="6312" spans="1:1">
      <c r="A6312" s="4">
        <v>9148</v>
      </c>
    </row>
    <row r="6313" spans="1:1">
      <c r="A6313" s="4">
        <v>9149</v>
      </c>
    </row>
    <row r="6314" spans="1:1">
      <c r="A6314" s="4">
        <v>9150</v>
      </c>
    </row>
    <row r="6315" spans="1:1">
      <c r="A6315" s="4">
        <v>9151</v>
      </c>
    </row>
    <row r="6316" spans="1:1">
      <c r="A6316" s="4">
        <v>9152</v>
      </c>
    </row>
    <row r="6317" spans="1:1">
      <c r="A6317" s="4">
        <v>9153</v>
      </c>
    </row>
    <row r="6318" spans="1:1">
      <c r="A6318" s="4">
        <v>9154</v>
      </c>
    </row>
    <row r="6319" spans="1:1">
      <c r="A6319" s="4">
        <v>9155</v>
      </c>
    </row>
    <row r="6320" spans="1:1">
      <c r="A6320" s="4">
        <v>9156</v>
      </c>
    </row>
    <row r="6321" spans="1:1">
      <c r="A6321" s="4">
        <v>9157</v>
      </c>
    </row>
    <row r="6322" spans="1:1">
      <c r="A6322" s="4">
        <v>9158</v>
      </c>
    </row>
    <row r="6323" spans="1:1">
      <c r="A6323" s="4">
        <v>9159</v>
      </c>
    </row>
    <row r="6324" spans="1:1">
      <c r="A6324" s="4">
        <v>9160</v>
      </c>
    </row>
    <row r="6325" spans="1:1">
      <c r="A6325" s="4">
        <v>9161</v>
      </c>
    </row>
    <row r="6326" spans="1:1">
      <c r="A6326" s="4">
        <v>9162</v>
      </c>
    </row>
    <row r="6327" spans="1:1">
      <c r="A6327" s="4">
        <v>9163</v>
      </c>
    </row>
    <row r="6328" spans="1:1">
      <c r="A6328" s="4">
        <v>9164</v>
      </c>
    </row>
    <row r="6329" spans="1:1">
      <c r="A6329" s="4">
        <v>9165</v>
      </c>
    </row>
    <row r="6330" spans="1:1">
      <c r="A6330" s="4">
        <v>9166</v>
      </c>
    </row>
    <row r="6331" spans="1:1">
      <c r="A6331" s="4">
        <v>9167</v>
      </c>
    </row>
    <row r="6332" spans="1:1">
      <c r="A6332" s="4">
        <v>9168</v>
      </c>
    </row>
    <row r="6333" spans="1:1">
      <c r="A6333" s="4">
        <v>9169</v>
      </c>
    </row>
    <row r="6334" spans="1:1">
      <c r="A6334" s="4">
        <v>9170</v>
      </c>
    </row>
    <row r="6335" spans="1:1">
      <c r="A6335" s="4">
        <v>9171</v>
      </c>
    </row>
    <row r="6336" spans="1:1">
      <c r="A6336" s="4">
        <v>9172</v>
      </c>
    </row>
    <row r="6337" spans="1:1">
      <c r="A6337" s="4">
        <v>9173</v>
      </c>
    </row>
    <row r="6338" spans="1:1">
      <c r="A6338" s="4">
        <v>9174</v>
      </c>
    </row>
    <row r="6339" spans="1:1">
      <c r="A6339" s="4">
        <v>9175</v>
      </c>
    </row>
    <row r="6340" spans="1:1">
      <c r="A6340" s="4">
        <v>9176</v>
      </c>
    </row>
    <row r="6341" spans="1:1">
      <c r="A6341" s="4">
        <v>9177</v>
      </c>
    </row>
    <row r="6342" spans="1:1">
      <c r="A6342" s="4">
        <v>9178</v>
      </c>
    </row>
    <row r="6343" spans="1:1">
      <c r="A6343" s="4">
        <v>9179</v>
      </c>
    </row>
    <row r="6344" spans="1:1">
      <c r="A6344" s="4">
        <v>9180</v>
      </c>
    </row>
    <row r="6345" spans="1:1">
      <c r="A6345" s="4">
        <v>9181</v>
      </c>
    </row>
    <row r="6346" spans="1:1">
      <c r="A6346" s="4">
        <v>9182</v>
      </c>
    </row>
    <row r="6347" spans="1:1">
      <c r="A6347" s="4">
        <v>9183</v>
      </c>
    </row>
    <row r="6348" spans="1:1">
      <c r="A6348" s="4">
        <v>9184</v>
      </c>
    </row>
    <row r="6349" spans="1:1">
      <c r="A6349" s="4">
        <v>9185</v>
      </c>
    </row>
    <row r="6350" spans="1:1">
      <c r="A6350" s="4">
        <v>9186</v>
      </c>
    </row>
    <row r="6351" spans="1:1">
      <c r="A6351" s="4">
        <v>9187</v>
      </c>
    </row>
    <row r="6352" spans="1:1">
      <c r="A6352" s="4">
        <v>9188</v>
      </c>
    </row>
    <row r="6353" spans="1:1">
      <c r="A6353" s="4">
        <v>9189</v>
      </c>
    </row>
    <row r="6354" spans="1:1">
      <c r="A6354" s="4">
        <v>9190</v>
      </c>
    </row>
    <row r="6355" spans="1:1">
      <c r="A6355" s="4">
        <v>9191</v>
      </c>
    </row>
    <row r="6356" spans="1:1">
      <c r="A6356" s="4">
        <v>9192</v>
      </c>
    </row>
    <row r="6357" spans="1:1">
      <c r="A6357" s="4">
        <v>9193</v>
      </c>
    </row>
    <row r="6358" spans="1:1">
      <c r="A6358" s="4">
        <v>9194</v>
      </c>
    </row>
    <row r="6359" spans="1:1">
      <c r="A6359" s="4">
        <v>9195</v>
      </c>
    </row>
    <row r="6360" spans="1:1">
      <c r="A6360" s="4">
        <v>9196</v>
      </c>
    </row>
    <row r="6361" spans="1:1">
      <c r="A6361" s="4">
        <v>9197</v>
      </c>
    </row>
    <row r="6362" spans="1:1">
      <c r="A6362" s="4">
        <v>9198</v>
      </c>
    </row>
    <row r="6363" spans="1:1">
      <c r="A6363" s="4">
        <v>9199</v>
      </c>
    </row>
    <row r="6364" spans="1:1">
      <c r="A6364" s="4">
        <v>9200</v>
      </c>
    </row>
    <row r="6365" spans="1:1">
      <c r="A6365" s="4">
        <v>9201</v>
      </c>
    </row>
    <row r="6366" spans="1:1">
      <c r="A6366" s="4">
        <v>9202</v>
      </c>
    </row>
    <row r="6367" spans="1:1">
      <c r="A6367" s="4">
        <v>9203</v>
      </c>
    </row>
    <row r="6368" spans="1:1">
      <c r="A6368" s="4">
        <v>9204</v>
      </c>
    </row>
    <row r="6369" spans="1:1">
      <c r="A6369" s="4">
        <v>9205</v>
      </c>
    </row>
    <row r="6370" spans="1:1">
      <c r="A6370" s="4">
        <v>9206</v>
      </c>
    </row>
    <row r="6371" spans="1:1">
      <c r="A6371" s="4">
        <v>9207</v>
      </c>
    </row>
    <row r="6372" spans="1:1">
      <c r="A6372" s="4">
        <v>9208</v>
      </c>
    </row>
    <row r="6373" spans="1:1">
      <c r="A6373" s="4">
        <v>9209</v>
      </c>
    </row>
    <row r="6374" spans="1:1">
      <c r="A6374" s="4">
        <v>9210</v>
      </c>
    </row>
    <row r="6375" spans="1:1">
      <c r="A6375" s="4">
        <v>9211</v>
      </c>
    </row>
    <row r="6376" spans="1:1">
      <c r="A6376" s="4">
        <v>9212</v>
      </c>
    </row>
    <row r="6377" spans="1:1">
      <c r="A6377" s="4">
        <v>9213</v>
      </c>
    </row>
    <row r="6378" spans="1:1">
      <c r="A6378" s="4">
        <v>9214</v>
      </c>
    </row>
    <row r="6379" spans="1:1">
      <c r="A6379" s="4">
        <v>9215</v>
      </c>
    </row>
    <row r="6380" spans="1:1">
      <c r="A6380" s="4">
        <v>9216</v>
      </c>
    </row>
    <row r="6381" spans="1:1">
      <c r="A6381" s="4">
        <v>9217</v>
      </c>
    </row>
    <row r="6382" spans="1:1">
      <c r="A6382" s="4">
        <v>9218</v>
      </c>
    </row>
    <row r="6383" spans="1:1">
      <c r="A6383" s="4">
        <v>9219</v>
      </c>
    </row>
    <row r="6384" spans="1:1">
      <c r="A6384" s="4">
        <v>9220</v>
      </c>
    </row>
    <row r="6385" spans="1:1">
      <c r="A6385" s="4">
        <v>9221</v>
      </c>
    </row>
    <row r="6386" spans="1:1">
      <c r="A6386" s="4">
        <v>9222</v>
      </c>
    </row>
    <row r="6387" spans="1:1">
      <c r="A6387" s="4">
        <v>9223</v>
      </c>
    </row>
    <row r="6388" spans="1:1">
      <c r="A6388" s="4">
        <v>9224</v>
      </c>
    </row>
    <row r="6389" spans="1:1">
      <c r="A6389" s="4">
        <v>9225</v>
      </c>
    </row>
    <row r="6390" spans="1:1">
      <c r="A6390" s="4">
        <v>9226</v>
      </c>
    </row>
    <row r="6391" spans="1:1">
      <c r="A6391" s="4">
        <v>9227</v>
      </c>
    </row>
    <row r="6392" spans="1:1">
      <c r="A6392" s="4">
        <v>9228</v>
      </c>
    </row>
    <row r="6393" spans="1:1">
      <c r="A6393" s="4">
        <v>9229</v>
      </c>
    </row>
    <row r="6394" spans="1:1">
      <c r="A6394" s="4">
        <v>9230</v>
      </c>
    </row>
    <row r="6395" spans="1:1">
      <c r="A6395" s="4">
        <v>9231</v>
      </c>
    </row>
    <row r="6396" spans="1:1">
      <c r="A6396" s="4">
        <v>9232</v>
      </c>
    </row>
    <row r="6397" spans="1:1">
      <c r="A6397" s="4">
        <v>9233</v>
      </c>
    </row>
    <row r="6398" spans="1:1">
      <c r="A6398" s="4">
        <v>9234</v>
      </c>
    </row>
    <row r="6399" spans="1:1">
      <c r="A6399" s="4">
        <v>9235</v>
      </c>
    </row>
    <row r="6400" spans="1:1">
      <c r="A6400" s="4">
        <v>9236</v>
      </c>
    </row>
    <row r="6401" spans="1:1">
      <c r="A6401" s="4">
        <v>9237</v>
      </c>
    </row>
    <row r="6402" spans="1:1">
      <c r="A6402" s="4">
        <v>9238</v>
      </c>
    </row>
    <row r="6403" spans="1:1">
      <c r="A6403" s="4">
        <v>9239</v>
      </c>
    </row>
    <row r="6404" spans="1:1">
      <c r="A6404" s="4">
        <v>9240</v>
      </c>
    </row>
    <row r="6405" spans="1:1">
      <c r="A6405" s="4">
        <v>9241</v>
      </c>
    </row>
    <row r="6406" spans="1:1">
      <c r="A6406" s="4">
        <v>9242</v>
      </c>
    </row>
    <row r="6407" spans="1:1">
      <c r="A6407" s="4">
        <v>9243</v>
      </c>
    </row>
    <row r="6408" spans="1:1">
      <c r="A6408" s="4">
        <v>9244</v>
      </c>
    </row>
    <row r="6409" spans="1:1">
      <c r="A6409" s="4">
        <v>9245</v>
      </c>
    </row>
    <row r="6410" spans="1:1">
      <c r="A6410" s="4">
        <v>9246</v>
      </c>
    </row>
    <row r="6411" spans="1:1">
      <c r="A6411" s="4">
        <v>9247</v>
      </c>
    </row>
    <row r="6412" spans="1:1">
      <c r="A6412" s="4">
        <v>9248</v>
      </c>
    </row>
    <row r="6413" spans="1:1">
      <c r="A6413" s="4">
        <v>9249</v>
      </c>
    </row>
    <row r="6414" spans="1:1">
      <c r="A6414" s="4">
        <v>9250</v>
      </c>
    </row>
    <row r="6415" spans="1:1">
      <c r="A6415" s="4">
        <v>9251</v>
      </c>
    </row>
    <row r="6416" spans="1:1">
      <c r="A6416" s="4">
        <v>9252</v>
      </c>
    </row>
    <row r="6417" spans="1:1">
      <c r="A6417" s="4">
        <v>9253</v>
      </c>
    </row>
    <row r="6418" spans="1:1">
      <c r="A6418" s="4">
        <v>9254</v>
      </c>
    </row>
    <row r="6419" spans="1:1">
      <c r="A6419" s="4">
        <v>9255</v>
      </c>
    </row>
    <row r="6420" spans="1:1">
      <c r="A6420" s="4">
        <v>9256</v>
      </c>
    </row>
    <row r="6421" spans="1:1">
      <c r="A6421" s="4">
        <v>9257</v>
      </c>
    </row>
    <row r="6422" spans="1:1">
      <c r="A6422" s="4">
        <v>9258</v>
      </c>
    </row>
    <row r="6423" spans="1:1">
      <c r="A6423" s="4">
        <v>9259</v>
      </c>
    </row>
    <row r="6424" spans="1:1">
      <c r="A6424" s="4">
        <v>9260</v>
      </c>
    </row>
    <row r="6425" spans="1:1">
      <c r="A6425" s="4">
        <v>9261</v>
      </c>
    </row>
    <row r="6426" spans="1:1">
      <c r="A6426" s="4">
        <v>9262</v>
      </c>
    </row>
    <row r="6427" spans="1:1">
      <c r="A6427" s="4">
        <v>9263</v>
      </c>
    </row>
    <row r="6428" spans="1:1">
      <c r="A6428" s="4">
        <v>9264</v>
      </c>
    </row>
    <row r="6429" spans="1:1">
      <c r="A6429" s="4">
        <v>9265</v>
      </c>
    </row>
    <row r="6430" spans="1:1">
      <c r="A6430" s="4">
        <v>9266</v>
      </c>
    </row>
    <row r="6431" spans="1:1">
      <c r="A6431" s="4">
        <v>9267</v>
      </c>
    </row>
    <row r="6432" spans="1:1">
      <c r="A6432" s="4">
        <v>9268</v>
      </c>
    </row>
    <row r="6433" spans="1:1">
      <c r="A6433" s="4">
        <v>9269</v>
      </c>
    </row>
    <row r="6434" spans="1:1">
      <c r="A6434" s="4">
        <v>9270</v>
      </c>
    </row>
    <row r="6435" spans="1:1">
      <c r="A6435" s="4">
        <v>9271</v>
      </c>
    </row>
    <row r="6436" spans="1:1">
      <c r="A6436" s="4">
        <v>9272</v>
      </c>
    </row>
    <row r="6437" spans="1:1">
      <c r="A6437" s="4">
        <v>9273</v>
      </c>
    </row>
    <row r="6438" spans="1:1">
      <c r="A6438" s="4">
        <v>9274</v>
      </c>
    </row>
    <row r="6439" spans="1:1">
      <c r="A6439" s="4">
        <v>9275</v>
      </c>
    </row>
    <row r="6440" spans="1:1">
      <c r="A6440" s="4">
        <v>9276</v>
      </c>
    </row>
    <row r="6441" spans="1:1">
      <c r="A6441" s="4">
        <v>9277</v>
      </c>
    </row>
    <row r="6442" spans="1:1">
      <c r="A6442" s="4">
        <v>9278</v>
      </c>
    </row>
    <row r="6443" spans="1:1">
      <c r="A6443" s="4">
        <v>9279</v>
      </c>
    </row>
    <row r="6444" spans="1:1">
      <c r="A6444" s="4">
        <v>9280</v>
      </c>
    </row>
    <row r="6445" spans="1:1">
      <c r="A6445" s="4">
        <v>9281</v>
      </c>
    </row>
    <row r="6446" spans="1:1">
      <c r="A6446" s="4">
        <v>9282</v>
      </c>
    </row>
    <row r="6447" spans="1:1">
      <c r="A6447" s="4">
        <v>9283</v>
      </c>
    </row>
    <row r="6448" spans="1:1">
      <c r="A6448" s="4">
        <v>9284</v>
      </c>
    </row>
    <row r="6449" spans="1:1">
      <c r="A6449" s="4">
        <v>9285</v>
      </c>
    </row>
    <row r="6450" spans="1:1">
      <c r="A6450" s="4">
        <v>9286</v>
      </c>
    </row>
    <row r="6451" spans="1:1">
      <c r="A6451" s="4">
        <v>9287</v>
      </c>
    </row>
    <row r="6452" spans="1:1">
      <c r="A6452" s="4">
        <v>9288</v>
      </c>
    </row>
    <row r="6453" spans="1:1">
      <c r="A6453" s="4">
        <v>9289</v>
      </c>
    </row>
    <row r="6454" spans="1:1">
      <c r="A6454" s="4">
        <v>9290</v>
      </c>
    </row>
    <row r="6455" spans="1:1">
      <c r="A6455" s="4">
        <v>9291</v>
      </c>
    </row>
    <row r="6456" spans="1:1">
      <c r="A6456" s="4">
        <v>9292</v>
      </c>
    </row>
    <row r="6457" spans="1:1">
      <c r="A6457" s="4">
        <v>9293</v>
      </c>
    </row>
    <row r="6458" spans="1:1">
      <c r="A6458" s="4">
        <v>9294</v>
      </c>
    </row>
    <row r="6459" spans="1:1">
      <c r="A6459" s="4">
        <v>9295</v>
      </c>
    </row>
    <row r="6460" spans="1:1">
      <c r="A6460" s="4">
        <v>9296</v>
      </c>
    </row>
    <row r="6461" spans="1:1">
      <c r="A6461" s="4">
        <v>9297</v>
      </c>
    </row>
    <row r="6462" spans="1:1">
      <c r="A6462" s="4">
        <v>9298</v>
      </c>
    </row>
    <row r="6463" spans="1:1">
      <c r="A6463" s="4">
        <v>9299</v>
      </c>
    </row>
    <row r="6464" spans="1:1">
      <c r="A6464" s="4">
        <v>9300</v>
      </c>
    </row>
    <row r="6465" spans="1:1">
      <c r="A6465" s="4">
        <v>9301</v>
      </c>
    </row>
    <row r="6466" spans="1:1">
      <c r="A6466" s="4">
        <v>9302</v>
      </c>
    </row>
    <row r="6467" spans="1:1">
      <c r="A6467" s="4">
        <v>9303</v>
      </c>
    </row>
    <row r="6468" spans="1:1">
      <c r="A6468" s="4">
        <v>9304</v>
      </c>
    </row>
    <row r="6469" spans="1:1">
      <c r="A6469" s="4">
        <v>9305</v>
      </c>
    </row>
    <row r="6470" spans="1:1">
      <c r="A6470" s="4">
        <v>9306</v>
      </c>
    </row>
    <row r="6471" spans="1:1">
      <c r="A6471" s="4">
        <v>9307</v>
      </c>
    </row>
    <row r="6472" spans="1:1">
      <c r="A6472" s="4">
        <v>9308</v>
      </c>
    </row>
    <row r="6473" spans="1:1">
      <c r="A6473" s="4">
        <v>9309</v>
      </c>
    </row>
    <row r="6474" spans="1:1">
      <c r="A6474" s="4">
        <v>9310</v>
      </c>
    </row>
    <row r="6475" spans="1:1">
      <c r="A6475" s="4">
        <v>9311</v>
      </c>
    </row>
    <row r="6476" spans="1:1">
      <c r="A6476" s="4">
        <v>9312</v>
      </c>
    </row>
    <row r="6477" spans="1:1">
      <c r="A6477" s="4">
        <v>9313</v>
      </c>
    </row>
    <row r="6478" spans="1:1">
      <c r="A6478" s="4">
        <v>9314</v>
      </c>
    </row>
    <row r="6479" spans="1:1">
      <c r="A6479" s="4">
        <v>9315</v>
      </c>
    </row>
    <row r="6480" spans="1:1">
      <c r="A6480" s="4">
        <v>9316</v>
      </c>
    </row>
    <row r="6481" spans="1:1">
      <c r="A6481" s="4">
        <v>9317</v>
      </c>
    </row>
    <row r="6482" spans="1:1">
      <c r="A6482" s="4">
        <v>9318</v>
      </c>
    </row>
    <row r="6483" spans="1:1">
      <c r="A6483" s="4">
        <v>9319</v>
      </c>
    </row>
    <row r="6484" spans="1:1">
      <c r="A6484" s="4">
        <v>9320</v>
      </c>
    </row>
    <row r="6485" spans="1:1">
      <c r="A6485" s="4">
        <v>9321</v>
      </c>
    </row>
    <row r="6486" spans="1:1">
      <c r="A6486" s="4">
        <v>9322</v>
      </c>
    </row>
    <row r="6487" spans="1:1">
      <c r="A6487" s="4">
        <v>9323</v>
      </c>
    </row>
    <row r="6488" spans="1:1">
      <c r="A6488" s="4">
        <v>9324</v>
      </c>
    </row>
    <row r="6489" spans="1:1">
      <c r="A6489" s="4">
        <v>9325</v>
      </c>
    </row>
    <row r="6490" spans="1:1">
      <c r="A6490" s="4">
        <v>9326</v>
      </c>
    </row>
    <row r="6491" spans="1:1">
      <c r="A6491" s="4">
        <v>9327</v>
      </c>
    </row>
    <row r="6492" spans="1:1">
      <c r="A6492" s="4">
        <v>9328</v>
      </c>
    </row>
    <row r="6493" spans="1:1">
      <c r="A6493" s="4">
        <v>9329</v>
      </c>
    </row>
    <row r="6494" spans="1:1">
      <c r="A6494" s="4">
        <v>9330</v>
      </c>
    </row>
    <row r="6495" spans="1:1">
      <c r="A6495" s="4">
        <v>9331</v>
      </c>
    </row>
    <row r="6496" spans="1:1">
      <c r="A6496" s="4">
        <v>9332</v>
      </c>
    </row>
    <row r="6497" spans="1:1">
      <c r="A6497" s="4">
        <v>9333</v>
      </c>
    </row>
    <row r="6498" spans="1:1">
      <c r="A6498" s="4">
        <v>9334</v>
      </c>
    </row>
    <row r="6499" spans="1:1">
      <c r="A6499" s="4">
        <v>9335</v>
      </c>
    </row>
    <row r="6500" spans="1:1">
      <c r="A6500" s="4">
        <v>9336</v>
      </c>
    </row>
    <row r="6501" spans="1:1">
      <c r="A6501" s="4">
        <v>9337</v>
      </c>
    </row>
    <row r="6502" spans="1:1">
      <c r="A6502" s="4">
        <v>9338</v>
      </c>
    </row>
    <row r="6503" spans="1:1">
      <c r="A6503" s="4">
        <v>9339</v>
      </c>
    </row>
    <row r="6504" spans="1:1">
      <c r="A6504" s="4">
        <v>9340</v>
      </c>
    </row>
    <row r="6505" spans="1:1">
      <c r="A6505" s="4">
        <v>9341</v>
      </c>
    </row>
    <row r="6506" spans="1:1">
      <c r="A6506" s="4">
        <v>9342</v>
      </c>
    </row>
    <row r="6507" spans="1:1">
      <c r="A6507" s="4">
        <v>9343</v>
      </c>
    </row>
    <row r="6508" spans="1:1">
      <c r="A6508" s="4">
        <v>9344</v>
      </c>
    </row>
    <row r="6509" spans="1:1">
      <c r="A6509" s="4">
        <v>9345</v>
      </c>
    </row>
    <row r="6510" spans="1:1">
      <c r="A6510" s="4">
        <v>9346</v>
      </c>
    </row>
    <row r="6511" spans="1:1">
      <c r="A6511" s="4">
        <v>9347</v>
      </c>
    </row>
    <row r="6512" spans="1:1">
      <c r="A6512" s="4">
        <v>9348</v>
      </c>
    </row>
    <row r="6513" spans="1:1">
      <c r="A6513" s="4">
        <v>9349</v>
      </c>
    </row>
    <row r="6514" spans="1:1">
      <c r="A6514" s="4">
        <v>9350</v>
      </c>
    </row>
    <row r="6515" spans="1:1">
      <c r="A6515" s="4">
        <v>9351</v>
      </c>
    </row>
    <row r="6516" spans="1:1">
      <c r="A6516" s="4">
        <v>9352</v>
      </c>
    </row>
    <row r="6517" spans="1:1">
      <c r="A6517" s="4">
        <v>9353</v>
      </c>
    </row>
    <row r="6518" spans="1:1">
      <c r="A6518" s="4">
        <v>9354</v>
      </c>
    </row>
    <row r="6519" spans="1:1">
      <c r="A6519" s="4">
        <v>9355</v>
      </c>
    </row>
    <row r="6520" spans="1:1">
      <c r="A6520" s="4">
        <v>9356</v>
      </c>
    </row>
    <row r="6521" spans="1:1">
      <c r="A6521" s="4">
        <v>9357</v>
      </c>
    </row>
    <row r="6522" spans="1:1">
      <c r="A6522" s="4">
        <v>9358</v>
      </c>
    </row>
    <row r="6523" spans="1:1">
      <c r="A6523" s="4">
        <v>9359</v>
      </c>
    </row>
    <row r="6524" spans="1:1">
      <c r="A6524" s="4">
        <v>9360</v>
      </c>
    </row>
    <row r="6525" spans="1:1">
      <c r="A6525" s="4">
        <v>9361</v>
      </c>
    </row>
    <row r="6526" spans="1:1">
      <c r="A6526" s="4">
        <v>9362</v>
      </c>
    </row>
    <row r="6527" spans="1:1">
      <c r="A6527" s="4">
        <v>9363</v>
      </c>
    </row>
    <row r="6528" spans="1:1">
      <c r="A6528" s="4">
        <v>9364</v>
      </c>
    </row>
    <row r="6529" spans="1:1">
      <c r="A6529" s="4">
        <v>9365</v>
      </c>
    </row>
    <row r="6530" spans="1:1">
      <c r="A6530" s="4">
        <v>9366</v>
      </c>
    </row>
    <row r="6531" spans="1:1">
      <c r="A6531" s="4">
        <v>9367</v>
      </c>
    </row>
    <row r="6532" spans="1:1">
      <c r="A6532" s="4">
        <v>9368</v>
      </c>
    </row>
    <row r="6533" spans="1:1">
      <c r="A6533" s="4">
        <v>9369</v>
      </c>
    </row>
    <row r="6534" spans="1:1">
      <c r="A6534" s="4">
        <v>9370</v>
      </c>
    </row>
    <row r="6535" spans="1:1">
      <c r="A6535" s="4">
        <v>9371</v>
      </c>
    </row>
    <row r="6536" spans="1:1">
      <c r="A6536" s="4">
        <v>9372</v>
      </c>
    </row>
    <row r="6537" spans="1:1">
      <c r="A6537" s="4">
        <v>9373</v>
      </c>
    </row>
    <row r="6538" spans="1:1">
      <c r="A6538" s="4">
        <v>9374</v>
      </c>
    </row>
    <row r="6539" spans="1:1">
      <c r="A6539" s="4">
        <v>9375</v>
      </c>
    </row>
    <row r="6540" spans="1:1">
      <c r="A6540" s="4">
        <v>9376</v>
      </c>
    </row>
    <row r="6541" spans="1:1">
      <c r="A6541" s="4">
        <v>9377</v>
      </c>
    </row>
    <row r="6542" spans="1:1">
      <c r="A6542" s="4">
        <v>9378</v>
      </c>
    </row>
    <row r="6543" spans="1:1">
      <c r="A6543" s="4">
        <v>9379</v>
      </c>
    </row>
    <row r="6544" spans="1:1">
      <c r="A6544" s="4">
        <v>9380</v>
      </c>
    </row>
    <row r="6545" spans="1:1">
      <c r="A6545" s="4">
        <v>9381</v>
      </c>
    </row>
    <row r="6546" spans="1:1">
      <c r="A6546" s="4">
        <v>9382</v>
      </c>
    </row>
    <row r="6547" spans="1:1">
      <c r="A6547" s="4">
        <v>9383</v>
      </c>
    </row>
    <row r="6548" spans="1:1">
      <c r="A6548" s="4">
        <v>9384</v>
      </c>
    </row>
    <row r="6549" spans="1:1">
      <c r="A6549" s="4">
        <v>9385</v>
      </c>
    </row>
    <row r="6550" spans="1:1">
      <c r="A6550" s="4">
        <v>9386</v>
      </c>
    </row>
    <row r="6551" spans="1:1">
      <c r="A6551" s="4">
        <v>9387</v>
      </c>
    </row>
    <row r="6552" spans="1:1">
      <c r="A6552" s="4">
        <v>9388</v>
      </c>
    </row>
    <row r="6553" spans="1:1">
      <c r="A6553" s="4">
        <v>9389</v>
      </c>
    </row>
    <row r="6554" spans="1:1">
      <c r="A6554" s="4">
        <v>9390</v>
      </c>
    </row>
    <row r="6555" spans="1:1">
      <c r="A6555" s="4">
        <v>9391</v>
      </c>
    </row>
    <row r="6556" spans="1:1">
      <c r="A6556" s="4">
        <v>9392</v>
      </c>
    </row>
    <row r="6557" spans="1:1">
      <c r="A6557" s="4">
        <v>9393</v>
      </c>
    </row>
    <row r="6558" spans="1:1">
      <c r="A6558" s="4">
        <v>9394</v>
      </c>
    </row>
    <row r="6559" spans="1:1">
      <c r="A6559" s="4">
        <v>9395</v>
      </c>
    </row>
    <row r="6560" spans="1:1">
      <c r="A6560" s="4">
        <v>9396</v>
      </c>
    </row>
    <row r="6561" spans="1:1">
      <c r="A6561" s="4">
        <v>9397</v>
      </c>
    </row>
    <row r="6562" spans="1:1">
      <c r="A6562" s="4">
        <v>9398</v>
      </c>
    </row>
    <row r="6563" spans="1:1">
      <c r="A6563" s="4">
        <v>9399</v>
      </c>
    </row>
    <row r="6564" spans="1:1">
      <c r="A6564" s="4">
        <v>9400</v>
      </c>
    </row>
    <row r="6565" spans="1:1">
      <c r="A6565" s="4">
        <v>9401</v>
      </c>
    </row>
    <row r="6566" spans="1:1">
      <c r="A6566" s="4">
        <v>9402</v>
      </c>
    </row>
    <row r="6567" spans="1:1">
      <c r="A6567" s="4">
        <v>9403</v>
      </c>
    </row>
    <row r="6568" spans="1:1">
      <c r="A6568" s="4">
        <v>9404</v>
      </c>
    </row>
    <row r="6569" spans="1:1">
      <c r="A6569" s="4">
        <v>9405</v>
      </c>
    </row>
    <row r="6570" spans="1:1">
      <c r="A6570" s="4">
        <v>9406</v>
      </c>
    </row>
    <row r="6571" spans="1:1">
      <c r="A6571" s="4">
        <v>9407</v>
      </c>
    </row>
    <row r="6572" spans="1:1">
      <c r="A6572" s="4">
        <v>9408</v>
      </c>
    </row>
    <row r="6573" spans="1:1">
      <c r="A6573" s="4">
        <v>9409</v>
      </c>
    </row>
    <row r="6574" spans="1:1">
      <c r="A6574" s="4">
        <v>9410</v>
      </c>
    </row>
    <row r="6575" spans="1:1">
      <c r="A6575" s="4">
        <v>9411</v>
      </c>
    </row>
    <row r="6576" spans="1:1">
      <c r="A6576" s="4">
        <v>9412</v>
      </c>
    </row>
    <row r="6577" spans="1:1">
      <c r="A6577" s="4">
        <v>9413</v>
      </c>
    </row>
    <row r="6578" spans="1:1">
      <c r="A6578" s="4">
        <v>9414</v>
      </c>
    </row>
    <row r="6579" spans="1:1">
      <c r="A6579" s="4">
        <v>9415</v>
      </c>
    </row>
    <row r="6580" spans="1:1">
      <c r="A6580" s="4">
        <v>9416</v>
      </c>
    </row>
    <row r="6581" spans="1:1">
      <c r="A6581" s="4">
        <v>9417</v>
      </c>
    </row>
    <row r="6582" spans="1:1">
      <c r="A6582" s="4">
        <v>9418</v>
      </c>
    </row>
    <row r="6583" spans="1:1">
      <c r="A6583" s="4">
        <v>9419</v>
      </c>
    </row>
    <row r="6584" spans="1:1">
      <c r="A6584" s="4">
        <v>9420</v>
      </c>
    </row>
    <row r="6585" spans="1:1">
      <c r="A6585" s="4">
        <v>9421</v>
      </c>
    </row>
    <row r="6586" spans="1:1">
      <c r="A6586" s="4">
        <v>9422</v>
      </c>
    </row>
    <row r="6587" spans="1:1">
      <c r="A6587" s="4">
        <v>9423</v>
      </c>
    </row>
    <row r="6588" spans="1:1">
      <c r="A6588" s="4">
        <v>9424</v>
      </c>
    </row>
    <row r="6589" spans="1:1">
      <c r="A6589" s="4">
        <v>9425</v>
      </c>
    </row>
    <row r="6590" spans="1:1">
      <c r="A6590" s="4">
        <v>9426</v>
      </c>
    </row>
    <row r="6591" spans="1:1">
      <c r="A6591" s="4">
        <v>9427</v>
      </c>
    </row>
    <row r="6592" spans="1:1">
      <c r="A6592" s="4">
        <v>9428</v>
      </c>
    </row>
    <row r="6593" spans="1:1">
      <c r="A6593" s="4">
        <v>9429</v>
      </c>
    </row>
    <row r="6594" spans="1:1">
      <c r="A6594" s="4">
        <v>9430</v>
      </c>
    </row>
    <row r="6595" spans="1:1">
      <c r="A6595" s="4">
        <v>9431</v>
      </c>
    </row>
    <row r="6596" spans="1:1">
      <c r="A6596" s="4">
        <v>9432</v>
      </c>
    </row>
    <row r="6597" spans="1:1">
      <c r="A6597" s="4">
        <v>9433</v>
      </c>
    </row>
    <row r="6598" spans="1:1">
      <c r="A6598" s="4">
        <v>9434</v>
      </c>
    </row>
    <row r="6599" spans="1:1">
      <c r="A6599" s="4">
        <v>9435</v>
      </c>
    </row>
    <row r="6600" spans="1:1">
      <c r="A6600" s="4">
        <v>9436</v>
      </c>
    </row>
    <row r="6601" spans="1:1">
      <c r="A6601" s="4">
        <v>9437</v>
      </c>
    </row>
    <row r="6602" spans="1:1">
      <c r="A6602" s="4">
        <v>9438</v>
      </c>
    </row>
    <row r="6603" spans="1:1">
      <c r="A6603" s="4">
        <v>9439</v>
      </c>
    </row>
    <row r="6604" spans="1:1">
      <c r="A6604" s="4">
        <v>9440</v>
      </c>
    </row>
    <row r="6605" spans="1:1">
      <c r="A6605" s="4">
        <v>9441</v>
      </c>
    </row>
    <row r="6606" spans="1:1">
      <c r="A6606" s="4">
        <v>9442</v>
      </c>
    </row>
    <row r="6607" spans="1:1">
      <c r="A6607" s="4">
        <v>9443</v>
      </c>
    </row>
    <row r="6608" spans="1:1">
      <c r="A6608" s="4">
        <v>9444</v>
      </c>
    </row>
    <row r="6609" spans="1:1">
      <c r="A6609" s="4">
        <v>9445</v>
      </c>
    </row>
    <row r="6610" spans="1:1">
      <c r="A6610" s="4">
        <v>9446</v>
      </c>
    </row>
    <row r="6611" spans="1:1">
      <c r="A6611" s="4">
        <v>9447</v>
      </c>
    </row>
    <row r="6612" spans="1:1">
      <c r="A6612" s="4">
        <v>9448</v>
      </c>
    </row>
    <row r="6613" spans="1:1">
      <c r="A6613" s="4">
        <v>9449</v>
      </c>
    </row>
    <row r="6614" spans="1:1">
      <c r="A6614" s="4">
        <v>9450</v>
      </c>
    </row>
    <row r="6615" spans="1:1">
      <c r="A6615" s="4">
        <v>9451</v>
      </c>
    </row>
    <row r="6616" spans="1:1">
      <c r="A6616" s="4">
        <v>9452</v>
      </c>
    </row>
    <row r="6617" spans="1:1">
      <c r="A6617" s="4">
        <v>9453</v>
      </c>
    </row>
    <row r="6618" spans="1:1">
      <c r="A6618" s="4">
        <v>9454</v>
      </c>
    </row>
    <row r="6619" spans="1:1">
      <c r="A6619" s="4">
        <v>9455</v>
      </c>
    </row>
    <row r="6620" spans="1:1">
      <c r="A6620" s="4">
        <v>9456</v>
      </c>
    </row>
    <row r="6621" spans="1:1">
      <c r="A6621" s="4">
        <v>9457</v>
      </c>
    </row>
    <row r="6622" spans="1:1">
      <c r="A6622" s="4">
        <v>9458</v>
      </c>
    </row>
    <row r="6623" spans="1:1">
      <c r="A6623" s="4">
        <v>9459</v>
      </c>
    </row>
    <row r="6624" spans="1:1">
      <c r="A6624" s="4">
        <v>9460</v>
      </c>
    </row>
    <row r="6625" spans="1:1">
      <c r="A6625" s="4">
        <v>9461</v>
      </c>
    </row>
    <row r="6626" spans="1:1">
      <c r="A6626" s="4">
        <v>9462</v>
      </c>
    </row>
    <row r="6627" spans="1:1">
      <c r="A6627" s="4">
        <v>9463</v>
      </c>
    </row>
    <row r="6628" spans="1:1">
      <c r="A6628" s="4">
        <v>9464</v>
      </c>
    </row>
    <row r="6629" spans="1:1">
      <c r="A6629" s="4">
        <v>9465</v>
      </c>
    </row>
    <row r="6630" spans="1:1">
      <c r="A6630" s="4">
        <v>9466</v>
      </c>
    </row>
    <row r="6631" spans="1:1">
      <c r="A6631" s="4">
        <v>9467</v>
      </c>
    </row>
    <row r="6632" spans="1:1">
      <c r="A6632" s="4">
        <v>9468</v>
      </c>
    </row>
    <row r="6633" spans="1:1">
      <c r="A6633" s="4">
        <v>9469</v>
      </c>
    </row>
    <row r="6634" spans="1:1">
      <c r="A6634" s="4">
        <v>9470</v>
      </c>
    </row>
    <row r="6635" spans="1:1">
      <c r="A6635" s="4">
        <v>9471</v>
      </c>
    </row>
    <row r="6636" spans="1:1">
      <c r="A6636" s="4">
        <v>9472</v>
      </c>
    </row>
    <row r="6637" spans="1:1">
      <c r="A6637" s="4">
        <v>9473</v>
      </c>
    </row>
    <row r="6638" spans="1:1">
      <c r="A6638" s="4">
        <v>9474</v>
      </c>
    </row>
    <row r="6639" spans="1:1">
      <c r="A6639" s="4">
        <v>9475</v>
      </c>
    </row>
    <row r="6640" spans="1:1">
      <c r="A6640" s="4">
        <v>9476</v>
      </c>
    </row>
    <row r="6641" spans="1:1">
      <c r="A6641" s="4">
        <v>9477</v>
      </c>
    </row>
    <row r="6642" spans="1:1">
      <c r="A6642" s="4">
        <v>9478</v>
      </c>
    </row>
    <row r="6643" spans="1:1">
      <c r="A6643" s="4">
        <v>9479</v>
      </c>
    </row>
    <row r="6644" spans="1:1">
      <c r="A6644" s="4">
        <v>9480</v>
      </c>
    </row>
    <row r="6645" spans="1:1">
      <c r="A6645" s="4">
        <v>9481</v>
      </c>
    </row>
    <row r="6646" spans="1:1">
      <c r="A6646" s="4">
        <v>9482</v>
      </c>
    </row>
    <row r="6647" spans="1:1">
      <c r="A6647" s="4">
        <v>9483</v>
      </c>
    </row>
    <row r="6648" spans="1:1">
      <c r="A6648" s="4">
        <v>9484</v>
      </c>
    </row>
    <row r="6649" spans="1:1">
      <c r="A6649" s="4">
        <v>9485</v>
      </c>
    </row>
    <row r="6650" spans="1:1">
      <c r="A6650" s="4">
        <v>9486</v>
      </c>
    </row>
    <row r="6651" spans="1:1">
      <c r="A6651" s="4">
        <v>9487</v>
      </c>
    </row>
    <row r="6652" spans="1:1">
      <c r="A6652" s="4">
        <v>9488</v>
      </c>
    </row>
    <row r="6653" spans="1:1">
      <c r="A6653" s="4">
        <v>9489</v>
      </c>
    </row>
    <row r="6654" spans="1:1">
      <c r="A6654" s="4">
        <v>9490</v>
      </c>
    </row>
    <row r="6655" spans="1:1">
      <c r="A6655" s="4">
        <v>9491</v>
      </c>
    </row>
    <row r="6656" spans="1:1">
      <c r="A6656" s="4">
        <v>9492</v>
      </c>
    </row>
    <row r="6657" spans="1:1">
      <c r="A6657" s="4">
        <v>9493</v>
      </c>
    </row>
    <row r="6658" spans="1:1">
      <c r="A6658" s="4">
        <v>9494</v>
      </c>
    </row>
    <row r="6659" spans="1:1">
      <c r="A6659" s="4">
        <v>9495</v>
      </c>
    </row>
    <row r="6660" spans="1:1">
      <c r="A6660" s="4">
        <v>9496</v>
      </c>
    </row>
    <row r="6661" spans="1:1">
      <c r="A6661" s="4">
        <v>9497</v>
      </c>
    </row>
    <row r="6662" spans="1:1">
      <c r="A6662" s="4">
        <v>9498</v>
      </c>
    </row>
    <row r="6663" spans="1:1">
      <c r="A6663" s="4">
        <v>9499</v>
      </c>
    </row>
    <row r="6664" spans="1:1">
      <c r="A6664" s="4">
        <v>9500</v>
      </c>
    </row>
    <row r="6665" spans="1:1">
      <c r="A6665" s="4">
        <v>9501</v>
      </c>
    </row>
    <row r="6666" spans="1:1">
      <c r="A6666" s="4">
        <v>9502</v>
      </c>
    </row>
    <row r="6667" spans="1:1">
      <c r="A6667" s="4">
        <v>9503</v>
      </c>
    </row>
    <row r="6668" spans="1:1">
      <c r="A6668" s="4">
        <v>9504</v>
      </c>
    </row>
    <row r="6669" spans="1:1">
      <c r="A6669" s="4">
        <v>9505</v>
      </c>
    </row>
    <row r="6670" spans="1:1">
      <c r="A6670" s="4">
        <v>9506</v>
      </c>
    </row>
    <row r="6671" spans="1:1">
      <c r="A6671" s="4">
        <v>9507</v>
      </c>
    </row>
    <row r="6672" spans="1:1">
      <c r="A6672" s="4">
        <v>9508</v>
      </c>
    </row>
    <row r="6673" spans="1:1">
      <c r="A6673" s="4">
        <v>9509</v>
      </c>
    </row>
    <row r="6674" spans="1:1">
      <c r="A6674" s="4">
        <v>9510</v>
      </c>
    </row>
    <row r="6675" spans="1:1">
      <c r="A6675" s="4">
        <v>9511</v>
      </c>
    </row>
    <row r="6676" spans="1:1">
      <c r="A6676" s="4">
        <v>9512</v>
      </c>
    </row>
    <row r="6677" spans="1:1">
      <c r="A6677" s="4">
        <v>9513</v>
      </c>
    </row>
    <row r="6678" spans="1:1">
      <c r="A6678" s="4">
        <v>9514</v>
      </c>
    </row>
    <row r="6679" spans="1:1">
      <c r="A6679" s="4">
        <v>9515</v>
      </c>
    </row>
    <row r="6680" spans="1:1">
      <c r="A6680" s="4">
        <v>9516</v>
      </c>
    </row>
    <row r="6681" spans="1:1">
      <c r="A6681" s="4">
        <v>9517</v>
      </c>
    </row>
    <row r="6682" spans="1:1">
      <c r="A6682" s="4">
        <v>9518</v>
      </c>
    </row>
    <row r="6683" spans="1:1">
      <c r="A6683" s="4">
        <v>9519</v>
      </c>
    </row>
    <row r="6684" spans="1:1">
      <c r="A6684" s="4">
        <v>9520</v>
      </c>
    </row>
    <row r="6685" spans="1:1">
      <c r="A6685" s="4">
        <v>9521</v>
      </c>
    </row>
    <row r="6686" spans="1:1">
      <c r="A6686" s="4">
        <v>9522</v>
      </c>
    </row>
    <row r="6687" spans="1:1">
      <c r="A6687" s="4">
        <v>9523</v>
      </c>
    </row>
    <row r="6688" spans="1:1">
      <c r="A6688" s="4">
        <v>9524</v>
      </c>
    </row>
    <row r="6689" spans="1:1">
      <c r="A6689" s="4">
        <v>9525</v>
      </c>
    </row>
    <row r="6690" spans="1:1">
      <c r="A6690" s="4">
        <v>9526</v>
      </c>
    </row>
    <row r="6691" spans="1:1">
      <c r="A6691" s="4">
        <v>9527</v>
      </c>
    </row>
    <row r="6692" spans="1:1">
      <c r="A6692" s="4">
        <v>9528</v>
      </c>
    </row>
    <row r="6693" spans="1:1">
      <c r="A6693" s="4">
        <v>9529</v>
      </c>
    </row>
    <row r="6694" spans="1:1">
      <c r="A6694" s="4">
        <v>9530</v>
      </c>
    </row>
    <row r="6695" spans="1:1">
      <c r="A6695" s="4">
        <v>9531</v>
      </c>
    </row>
    <row r="6696" spans="1:1">
      <c r="A6696" s="4">
        <v>9532</v>
      </c>
    </row>
    <row r="6697" spans="1:1">
      <c r="A6697" s="4">
        <v>9533</v>
      </c>
    </row>
    <row r="6698" spans="1:1">
      <c r="A6698" s="4">
        <v>9534</v>
      </c>
    </row>
    <row r="6699" spans="1:1">
      <c r="A6699" s="4">
        <v>9535</v>
      </c>
    </row>
    <row r="6700" spans="1:1">
      <c r="A6700" s="4">
        <v>9536</v>
      </c>
    </row>
    <row r="6701" spans="1:1">
      <c r="A6701" s="4">
        <v>9537</v>
      </c>
    </row>
    <row r="6702" spans="1:1">
      <c r="A6702" s="4">
        <v>9538</v>
      </c>
    </row>
    <row r="6703" spans="1:1">
      <c r="A6703" s="4">
        <v>9539</v>
      </c>
    </row>
    <row r="6704" spans="1:1">
      <c r="A6704" s="4">
        <v>9540</v>
      </c>
    </row>
    <row r="6705" spans="1:1">
      <c r="A6705" s="4">
        <v>9541</v>
      </c>
    </row>
    <row r="6706" spans="1:1">
      <c r="A6706" s="4">
        <v>9542</v>
      </c>
    </row>
    <row r="6707" spans="1:1">
      <c r="A6707" s="4">
        <v>9543</v>
      </c>
    </row>
    <row r="6708" spans="1:1">
      <c r="A6708" s="4">
        <v>9544</v>
      </c>
    </row>
    <row r="6709" spans="1:1">
      <c r="A6709" s="4">
        <v>9545</v>
      </c>
    </row>
    <row r="6710" spans="1:1">
      <c r="A6710" s="4">
        <v>9546</v>
      </c>
    </row>
    <row r="6711" spans="1:1">
      <c r="A6711" s="4">
        <v>9547</v>
      </c>
    </row>
    <row r="6712" spans="1:1">
      <c r="A6712" s="4">
        <v>9548</v>
      </c>
    </row>
    <row r="6713" spans="1:1">
      <c r="A6713" s="4">
        <v>9549</v>
      </c>
    </row>
    <row r="6714" spans="1:1">
      <c r="A6714" s="4">
        <v>9550</v>
      </c>
    </row>
    <row r="6715" spans="1:1">
      <c r="A6715" s="4">
        <v>9551</v>
      </c>
    </row>
    <row r="6716" spans="1:1">
      <c r="A6716" s="4">
        <v>9552</v>
      </c>
    </row>
    <row r="6717" spans="1:1">
      <c r="A6717" s="4">
        <v>9553</v>
      </c>
    </row>
    <row r="6718" spans="1:1">
      <c r="A6718" s="4">
        <v>9554</v>
      </c>
    </row>
    <row r="6719" spans="1:1">
      <c r="A6719" s="4">
        <v>9555</v>
      </c>
    </row>
    <row r="6720" spans="1:1">
      <c r="A6720" s="4">
        <v>9556</v>
      </c>
    </row>
    <row r="6721" spans="1:1">
      <c r="A6721" s="4">
        <v>9557</v>
      </c>
    </row>
    <row r="6722" spans="1:1">
      <c r="A6722" s="4">
        <v>9558</v>
      </c>
    </row>
    <row r="6723" spans="1:1">
      <c r="A6723" s="4">
        <v>9559</v>
      </c>
    </row>
    <row r="6724" spans="1:1">
      <c r="A6724" s="4">
        <v>9560</v>
      </c>
    </row>
    <row r="6725" spans="1:1">
      <c r="A6725" s="4">
        <v>9561</v>
      </c>
    </row>
    <row r="6726" spans="1:1">
      <c r="A6726" s="4">
        <v>9562</v>
      </c>
    </row>
    <row r="6727" spans="1:1">
      <c r="A6727" s="4">
        <v>9563</v>
      </c>
    </row>
    <row r="6728" spans="1:1">
      <c r="A6728" s="4">
        <v>9564</v>
      </c>
    </row>
    <row r="6729" spans="1:1">
      <c r="A6729" s="4">
        <v>9565</v>
      </c>
    </row>
    <row r="6730" spans="1:1">
      <c r="A6730" s="4">
        <v>9566</v>
      </c>
    </row>
    <row r="6731" spans="1:1">
      <c r="A6731" s="4">
        <v>9567</v>
      </c>
    </row>
    <row r="6732" spans="1:1">
      <c r="A6732" s="4">
        <v>9568</v>
      </c>
    </row>
    <row r="6733" spans="1:1">
      <c r="A6733" s="4">
        <v>9569</v>
      </c>
    </row>
    <row r="6734" spans="1:1">
      <c r="A6734" s="4">
        <v>9570</v>
      </c>
    </row>
    <row r="6735" spans="1:1">
      <c r="A6735" s="4">
        <v>9571</v>
      </c>
    </row>
    <row r="6736" spans="1:1">
      <c r="A6736" s="4">
        <v>9572</v>
      </c>
    </row>
    <row r="6737" spans="1:1">
      <c r="A6737" s="4">
        <v>9573</v>
      </c>
    </row>
    <row r="6738" spans="1:1">
      <c r="A6738" s="4">
        <v>9574</v>
      </c>
    </row>
    <row r="6739" spans="1:1">
      <c r="A6739" s="4">
        <v>9575</v>
      </c>
    </row>
    <row r="6740" spans="1:1">
      <c r="A6740" s="4">
        <v>9576</v>
      </c>
    </row>
    <row r="6741" spans="1:1">
      <c r="A6741" s="4">
        <v>9577</v>
      </c>
    </row>
    <row r="6742" spans="1:1">
      <c r="A6742" s="4">
        <v>9578</v>
      </c>
    </row>
    <row r="6743" spans="1:1">
      <c r="A6743" s="4">
        <v>9579</v>
      </c>
    </row>
    <row r="6744" spans="1:1">
      <c r="A6744" s="4">
        <v>9580</v>
      </c>
    </row>
    <row r="6745" spans="1:1">
      <c r="A6745" s="4">
        <v>9581</v>
      </c>
    </row>
    <row r="6746" spans="1:1">
      <c r="A6746" s="4">
        <v>9582</v>
      </c>
    </row>
    <row r="6747" spans="1:1">
      <c r="A6747" s="4">
        <v>9583</v>
      </c>
    </row>
    <row r="6748" spans="1:1">
      <c r="A6748" s="4">
        <v>9584</v>
      </c>
    </row>
    <row r="6749" spans="1:1">
      <c r="A6749" s="4">
        <v>9585</v>
      </c>
    </row>
    <row r="6750" spans="1:1">
      <c r="A6750" s="4">
        <v>9586</v>
      </c>
    </row>
    <row r="6751" spans="1:1">
      <c r="A6751" s="4">
        <v>9587</v>
      </c>
    </row>
    <row r="6752" spans="1:1">
      <c r="A6752" s="4">
        <v>9588</v>
      </c>
    </row>
    <row r="6753" spans="1:1">
      <c r="A6753" s="4">
        <v>9589</v>
      </c>
    </row>
    <row r="6754" spans="1:1">
      <c r="A6754" s="4">
        <v>9590</v>
      </c>
    </row>
    <row r="6755" spans="1:1">
      <c r="A6755" s="4">
        <v>9591</v>
      </c>
    </row>
    <row r="6756" spans="1:1">
      <c r="A6756" s="4">
        <v>9592</v>
      </c>
    </row>
    <row r="6757" spans="1:1">
      <c r="A6757" s="4">
        <v>9593</v>
      </c>
    </row>
    <row r="6758" spans="1:1">
      <c r="A6758" s="4">
        <v>9594</v>
      </c>
    </row>
    <row r="6759" spans="1:1">
      <c r="A6759" s="4">
        <v>9595</v>
      </c>
    </row>
    <row r="6760" spans="1:1">
      <c r="A6760" s="4">
        <v>9596</v>
      </c>
    </row>
    <row r="6761" spans="1:1">
      <c r="A6761" s="4">
        <v>9597</v>
      </c>
    </row>
    <row r="6762" spans="1:1">
      <c r="A6762" s="4">
        <v>9598</v>
      </c>
    </row>
    <row r="6763" spans="1:1">
      <c r="A6763" s="4">
        <v>9599</v>
      </c>
    </row>
    <row r="6764" spans="1:1">
      <c r="A6764" s="4">
        <v>9600</v>
      </c>
    </row>
    <row r="6765" spans="1:1">
      <c r="A6765" s="4">
        <v>9601</v>
      </c>
    </row>
    <row r="6766" spans="1:1">
      <c r="A6766" s="4">
        <v>9602</v>
      </c>
    </row>
    <row r="6767" spans="1:1">
      <c r="A6767" s="4">
        <v>9603</v>
      </c>
    </row>
    <row r="6768" spans="1:1">
      <c r="A6768" s="4">
        <v>9604</v>
      </c>
    </row>
    <row r="6769" spans="1:1">
      <c r="A6769" s="4">
        <v>9605</v>
      </c>
    </row>
    <row r="6770" spans="1:1">
      <c r="A6770" s="4">
        <v>9606</v>
      </c>
    </row>
    <row r="6771" spans="1:1">
      <c r="A6771" s="4">
        <v>9607</v>
      </c>
    </row>
    <row r="6772" spans="1:1">
      <c r="A6772" s="4">
        <v>9608</v>
      </c>
    </row>
    <row r="6773" spans="1:1">
      <c r="A6773" s="4">
        <v>9609</v>
      </c>
    </row>
    <row r="6774" spans="1:1">
      <c r="A6774" s="4">
        <v>9610</v>
      </c>
    </row>
    <row r="6775" spans="1:1">
      <c r="A6775" s="4">
        <v>9611</v>
      </c>
    </row>
    <row r="6776" spans="1:1">
      <c r="A6776" s="4">
        <v>9612</v>
      </c>
    </row>
    <row r="6777" spans="1:1">
      <c r="A6777" s="4">
        <v>9613</v>
      </c>
    </row>
    <row r="6778" spans="1:1">
      <c r="A6778" s="4">
        <v>9614</v>
      </c>
    </row>
    <row r="6779" spans="1:1">
      <c r="A6779" s="4">
        <v>9615</v>
      </c>
    </row>
    <row r="6780" spans="1:1">
      <c r="A6780" s="4">
        <v>9616</v>
      </c>
    </row>
    <row r="6781" spans="1:1">
      <c r="A6781" s="4">
        <v>9617</v>
      </c>
    </row>
    <row r="6782" spans="1:1">
      <c r="A6782" s="4">
        <v>9618</v>
      </c>
    </row>
    <row r="6783" spans="1:1">
      <c r="A6783" s="4">
        <v>9619</v>
      </c>
    </row>
    <row r="6784" spans="1:1">
      <c r="A6784" s="4">
        <v>9620</v>
      </c>
    </row>
    <row r="6785" spans="1:1">
      <c r="A6785" s="4">
        <v>9621</v>
      </c>
    </row>
    <row r="6786" spans="1:1">
      <c r="A6786" s="4">
        <v>9622</v>
      </c>
    </row>
    <row r="6787" spans="1:1">
      <c r="A6787" s="4">
        <v>9623</v>
      </c>
    </row>
    <row r="6788" spans="1:1">
      <c r="A6788" s="4">
        <v>9624</v>
      </c>
    </row>
    <row r="6789" spans="1:1">
      <c r="A6789" s="4">
        <v>9625</v>
      </c>
    </row>
    <row r="6790" spans="1:1">
      <c r="A6790" s="4">
        <v>9626</v>
      </c>
    </row>
    <row r="6791" spans="1:1">
      <c r="A6791" s="4">
        <v>9627</v>
      </c>
    </row>
    <row r="6792" spans="1:1">
      <c r="A6792" s="4">
        <v>9628</v>
      </c>
    </row>
    <row r="6793" spans="1:1">
      <c r="A6793" s="4">
        <v>9629</v>
      </c>
    </row>
    <row r="6794" spans="1:1">
      <c r="A6794" s="4">
        <v>9630</v>
      </c>
    </row>
    <row r="6795" spans="1:1">
      <c r="A6795" s="4">
        <v>9631</v>
      </c>
    </row>
    <row r="6796" spans="1:1">
      <c r="A6796" s="4">
        <v>9632</v>
      </c>
    </row>
    <row r="6797" spans="1:1">
      <c r="A6797" s="4">
        <v>9633</v>
      </c>
    </row>
    <row r="6798" spans="1:1">
      <c r="A6798" s="4">
        <v>9634</v>
      </c>
    </row>
    <row r="6799" spans="1:1">
      <c r="A6799" s="4">
        <v>9635</v>
      </c>
    </row>
    <row r="6800" spans="1:1">
      <c r="A6800" s="4">
        <v>9636</v>
      </c>
    </row>
    <row r="6801" spans="1:1">
      <c r="A6801" s="4">
        <v>9637</v>
      </c>
    </row>
    <row r="6802" spans="1:1">
      <c r="A6802" s="4">
        <v>9638</v>
      </c>
    </row>
    <row r="6803" spans="1:1">
      <c r="A6803" s="4">
        <v>9639</v>
      </c>
    </row>
    <row r="6804" spans="1:1">
      <c r="A6804" s="4">
        <v>9640</v>
      </c>
    </row>
    <row r="6805" spans="1:1">
      <c r="A6805" s="4">
        <v>9641</v>
      </c>
    </row>
    <row r="6806" spans="1:1">
      <c r="A6806" s="4">
        <v>9642</v>
      </c>
    </row>
    <row r="6807" spans="1:1">
      <c r="A6807" s="4">
        <v>9643</v>
      </c>
    </row>
    <row r="6808" spans="1:1">
      <c r="A6808" s="4">
        <v>9644</v>
      </c>
    </row>
    <row r="6809" spans="1:1">
      <c r="A6809" s="4">
        <v>9645</v>
      </c>
    </row>
    <row r="6810" spans="1:1">
      <c r="A6810" s="4">
        <v>9646</v>
      </c>
    </row>
    <row r="6811" spans="1:1">
      <c r="A6811" s="4">
        <v>9647</v>
      </c>
    </row>
    <row r="6812" spans="1:1">
      <c r="A6812" s="4">
        <v>9648</v>
      </c>
    </row>
    <row r="6813" spans="1:1">
      <c r="A6813" s="4">
        <v>9649</v>
      </c>
    </row>
    <row r="6814" spans="1:1">
      <c r="A6814" s="4">
        <v>9650</v>
      </c>
    </row>
    <row r="6815" spans="1:1">
      <c r="A6815" s="4">
        <v>9651</v>
      </c>
    </row>
    <row r="6816" spans="1:1">
      <c r="A6816" s="4">
        <v>9652</v>
      </c>
    </row>
    <row r="6817" spans="1:1">
      <c r="A6817" s="4">
        <v>9653</v>
      </c>
    </row>
    <row r="6818" spans="1:1">
      <c r="A6818" s="4">
        <v>9654</v>
      </c>
    </row>
    <row r="6819" spans="1:1">
      <c r="A6819" s="4">
        <v>9655</v>
      </c>
    </row>
    <row r="6820" spans="1:1">
      <c r="A6820" s="4">
        <v>9656</v>
      </c>
    </row>
    <row r="6821" spans="1:1">
      <c r="A6821" s="4">
        <v>9657</v>
      </c>
    </row>
    <row r="6822" spans="1:1">
      <c r="A6822" s="4">
        <v>9658</v>
      </c>
    </row>
    <row r="6823" spans="1:1">
      <c r="A6823" s="4">
        <v>9659</v>
      </c>
    </row>
    <row r="6824" spans="1:1">
      <c r="A6824" s="4">
        <v>9660</v>
      </c>
    </row>
    <row r="6825" spans="1:1">
      <c r="A6825" s="4">
        <v>9661</v>
      </c>
    </row>
    <row r="6826" spans="1:1">
      <c r="A6826" s="4">
        <v>9662</v>
      </c>
    </row>
    <row r="6827" spans="1:1">
      <c r="A6827" s="4">
        <v>9663</v>
      </c>
    </row>
    <row r="6828" spans="1:1">
      <c r="A6828" s="4">
        <v>9664</v>
      </c>
    </row>
    <row r="6829" spans="1:1">
      <c r="A6829" s="4">
        <v>9665</v>
      </c>
    </row>
    <row r="6830" spans="1:1">
      <c r="A6830" s="4">
        <v>9666</v>
      </c>
    </row>
    <row r="6831" spans="1:1">
      <c r="A6831" s="4">
        <v>9667</v>
      </c>
    </row>
    <row r="6832" spans="1:1">
      <c r="A6832" s="4">
        <v>9668</v>
      </c>
    </row>
    <row r="6833" spans="1:1">
      <c r="A6833" s="4">
        <v>9669</v>
      </c>
    </row>
    <row r="6834" spans="1:1">
      <c r="A6834" s="4">
        <v>9670</v>
      </c>
    </row>
    <row r="6835" spans="1:1">
      <c r="A6835" s="4">
        <v>9671</v>
      </c>
    </row>
    <row r="6836" spans="1:1">
      <c r="A6836" s="4">
        <v>9672</v>
      </c>
    </row>
    <row r="6837" spans="1:1">
      <c r="A6837" s="4">
        <v>9673</v>
      </c>
    </row>
    <row r="6838" spans="1:1">
      <c r="A6838" s="4">
        <v>9674</v>
      </c>
    </row>
    <row r="6839" spans="1:1">
      <c r="A6839" s="4">
        <v>9675</v>
      </c>
    </row>
    <row r="6840" spans="1:1">
      <c r="A6840" s="4">
        <v>9676</v>
      </c>
    </row>
    <row r="6841" spans="1:1">
      <c r="A6841" s="4">
        <v>9677</v>
      </c>
    </row>
    <row r="6842" spans="1:1">
      <c r="A6842" s="4">
        <v>9678</v>
      </c>
    </row>
    <row r="6843" spans="1:1">
      <c r="A6843" s="4">
        <v>9679</v>
      </c>
    </row>
    <row r="6844" spans="1:1">
      <c r="A6844" s="4">
        <v>9680</v>
      </c>
    </row>
    <row r="6845" spans="1:1">
      <c r="A6845" s="4">
        <v>9681</v>
      </c>
    </row>
    <row r="6846" spans="1:1">
      <c r="A6846" s="4">
        <v>9682</v>
      </c>
    </row>
    <row r="6847" spans="1:1">
      <c r="A6847" s="4">
        <v>9683</v>
      </c>
    </row>
    <row r="6848" spans="1:1">
      <c r="A6848" s="4">
        <v>9684</v>
      </c>
    </row>
    <row r="6849" spans="1:1">
      <c r="A6849" s="4">
        <v>9685</v>
      </c>
    </row>
    <row r="6850" spans="1:1">
      <c r="A6850" s="4">
        <v>9686</v>
      </c>
    </row>
    <row r="6851" spans="1:1">
      <c r="A6851" s="4">
        <v>9687</v>
      </c>
    </row>
    <row r="6852" spans="1:1">
      <c r="A6852" s="4">
        <v>9688</v>
      </c>
    </row>
    <row r="6853" spans="1:1">
      <c r="A6853" s="4">
        <v>9689</v>
      </c>
    </row>
    <row r="6854" spans="1:1">
      <c r="A6854" s="4">
        <v>9690</v>
      </c>
    </row>
    <row r="6855" spans="1:1">
      <c r="A6855" s="4">
        <v>9691</v>
      </c>
    </row>
    <row r="6856" spans="1:1">
      <c r="A6856" s="4">
        <v>9692</v>
      </c>
    </row>
    <row r="6857" spans="1:1">
      <c r="A6857" s="4">
        <v>9693</v>
      </c>
    </row>
    <row r="6858" spans="1:1">
      <c r="A6858" s="4">
        <v>9694</v>
      </c>
    </row>
    <row r="6859" spans="1:1">
      <c r="A6859" s="4">
        <v>9695</v>
      </c>
    </row>
    <row r="6860" spans="1:1">
      <c r="A6860" s="4">
        <v>9696</v>
      </c>
    </row>
    <row r="6861" spans="1:1">
      <c r="A6861" s="4">
        <v>9697</v>
      </c>
    </row>
    <row r="6862" spans="1:1">
      <c r="A6862" s="4">
        <v>9698</v>
      </c>
    </row>
    <row r="6863" spans="1:1">
      <c r="A6863" s="4">
        <v>9699</v>
      </c>
    </row>
    <row r="6864" spans="1:1">
      <c r="A6864" s="4">
        <v>9700</v>
      </c>
    </row>
    <row r="6865" spans="1:1">
      <c r="A6865" s="4">
        <v>9701</v>
      </c>
    </row>
    <row r="6866" spans="1:1">
      <c r="A6866" s="4">
        <v>9702</v>
      </c>
    </row>
    <row r="6867" spans="1:1">
      <c r="A6867" s="4">
        <v>9703</v>
      </c>
    </row>
    <row r="6868" spans="1:1">
      <c r="A6868" s="4">
        <v>9704</v>
      </c>
    </row>
    <row r="6869" spans="1:1">
      <c r="A6869" s="4">
        <v>9705</v>
      </c>
    </row>
    <row r="6870" spans="1:1">
      <c r="A6870" s="4">
        <v>9706</v>
      </c>
    </row>
    <row r="6871" spans="1:1">
      <c r="A6871" s="4">
        <v>9707</v>
      </c>
    </row>
    <row r="6872" spans="1:1">
      <c r="A6872" s="4">
        <v>9708</v>
      </c>
    </row>
    <row r="6873" spans="1:1">
      <c r="A6873" s="4">
        <v>9709</v>
      </c>
    </row>
    <row r="6874" spans="1:1">
      <c r="A6874" s="4">
        <v>9710</v>
      </c>
    </row>
    <row r="6875" spans="1:1">
      <c r="A6875" s="4">
        <v>9711</v>
      </c>
    </row>
    <row r="6876" spans="1:1">
      <c r="A6876" s="4">
        <v>9712</v>
      </c>
    </row>
    <row r="6877" spans="1:1">
      <c r="A6877" s="4">
        <v>9713</v>
      </c>
    </row>
    <row r="6878" spans="1:1">
      <c r="A6878" s="4">
        <v>9714</v>
      </c>
    </row>
    <row r="6879" spans="1:1">
      <c r="A6879" s="4">
        <v>9715</v>
      </c>
    </row>
    <row r="6880" spans="1:1">
      <c r="A6880" s="4">
        <v>9716</v>
      </c>
    </row>
    <row r="6881" spans="1:1">
      <c r="A6881" s="4">
        <v>9717</v>
      </c>
    </row>
    <row r="6882" spans="1:1">
      <c r="A6882" s="4">
        <v>9718</v>
      </c>
    </row>
    <row r="6883" spans="1:1">
      <c r="A6883" s="4">
        <v>9719</v>
      </c>
    </row>
    <row r="6884" spans="1:1">
      <c r="A6884" s="4">
        <v>9720</v>
      </c>
    </row>
    <row r="6885" spans="1:1">
      <c r="A6885" s="4">
        <v>9721</v>
      </c>
    </row>
    <row r="6886" spans="1:1">
      <c r="A6886" s="4">
        <v>9722</v>
      </c>
    </row>
    <row r="6887" spans="1:1">
      <c r="A6887" s="4">
        <v>9723</v>
      </c>
    </row>
    <row r="6888" spans="1:1">
      <c r="A6888" s="4">
        <v>9724</v>
      </c>
    </row>
    <row r="6889" spans="1:1">
      <c r="A6889" s="4">
        <v>9725</v>
      </c>
    </row>
    <row r="6890" spans="1:1">
      <c r="A6890" s="4">
        <v>9726</v>
      </c>
    </row>
    <row r="6891" spans="1:1">
      <c r="A6891" s="4">
        <v>9727</v>
      </c>
    </row>
    <row r="6892" spans="1:1">
      <c r="A6892" s="4">
        <v>9728</v>
      </c>
    </row>
    <row r="6893" spans="1:1">
      <c r="A6893" s="4">
        <v>9729</v>
      </c>
    </row>
    <row r="6894" spans="1:1">
      <c r="A6894" s="4">
        <v>9730</v>
      </c>
    </row>
    <row r="6895" spans="1:1">
      <c r="A6895" s="4">
        <v>9731</v>
      </c>
    </row>
    <row r="6896" spans="1:1">
      <c r="A6896" s="4">
        <v>9732</v>
      </c>
    </row>
    <row r="6897" spans="1:1">
      <c r="A6897" s="4">
        <v>9733</v>
      </c>
    </row>
    <row r="6898" spans="1:1">
      <c r="A6898" s="4">
        <v>9734</v>
      </c>
    </row>
    <row r="6899" spans="1:1">
      <c r="A6899" s="4">
        <v>9735</v>
      </c>
    </row>
    <row r="6900" spans="1:1">
      <c r="A6900" s="4">
        <v>9736</v>
      </c>
    </row>
    <row r="6901" spans="1:1">
      <c r="A6901" s="4">
        <v>9737</v>
      </c>
    </row>
    <row r="6902" spans="1:1">
      <c r="A6902" s="4">
        <v>9738</v>
      </c>
    </row>
    <row r="6903" spans="1:1">
      <c r="A6903" s="4">
        <v>9739</v>
      </c>
    </row>
    <row r="6904" spans="1:1">
      <c r="A6904" s="4">
        <v>9740</v>
      </c>
    </row>
    <row r="6905" spans="1:1">
      <c r="A6905" s="4">
        <v>9741</v>
      </c>
    </row>
    <row r="6906" spans="1:1">
      <c r="A6906" s="4">
        <v>9742</v>
      </c>
    </row>
    <row r="6907" spans="1:1">
      <c r="A6907" s="4">
        <v>9743</v>
      </c>
    </row>
    <row r="6908" spans="1:1">
      <c r="A6908" s="4">
        <v>9744</v>
      </c>
    </row>
    <row r="6909" spans="1:1">
      <c r="A6909" s="4">
        <v>9745</v>
      </c>
    </row>
    <row r="6910" spans="1:1">
      <c r="A6910" s="4">
        <v>9746</v>
      </c>
    </row>
    <row r="6911" spans="1:1">
      <c r="A6911" s="4">
        <v>9747</v>
      </c>
    </row>
    <row r="6912" spans="1:1">
      <c r="A6912" s="4">
        <v>9748</v>
      </c>
    </row>
    <row r="6913" spans="1:1">
      <c r="A6913" s="4">
        <v>9749</v>
      </c>
    </row>
    <row r="6914" spans="1:1">
      <c r="A6914" s="4">
        <v>9750</v>
      </c>
    </row>
    <row r="6915" spans="1:1">
      <c r="A6915" s="4">
        <v>9751</v>
      </c>
    </row>
    <row r="6916" spans="1:1">
      <c r="A6916" s="4">
        <v>9752</v>
      </c>
    </row>
    <row r="6917" spans="1:1">
      <c r="A6917" s="4">
        <v>9753</v>
      </c>
    </row>
    <row r="6918" spans="1:1">
      <c r="A6918" s="4">
        <v>9754</v>
      </c>
    </row>
    <row r="6919" spans="1:1">
      <c r="A6919" s="4">
        <v>9755</v>
      </c>
    </row>
    <row r="6920" spans="1:1">
      <c r="A6920" s="4">
        <v>9756</v>
      </c>
    </row>
    <row r="6921" spans="1:1">
      <c r="A6921" s="4">
        <v>9757</v>
      </c>
    </row>
    <row r="6922" spans="1:1">
      <c r="A6922" s="4">
        <v>9758</v>
      </c>
    </row>
    <row r="6923" spans="1:1">
      <c r="A6923" s="4">
        <v>9759</v>
      </c>
    </row>
    <row r="6924" spans="1:1">
      <c r="A6924" s="4">
        <v>9760</v>
      </c>
    </row>
    <row r="6925" spans="1:1">
      <c r="A6925" s="4">
        <v>9761</v>
      </c>
    </row>
    <row r="6926" spans="1:1">
      <c r="A6926" s="4">
        <v>9762</v>
      </c>
    </row>
    <row r="6927" spans="1:1">
      <c r="A6927" s="4">
        <v>9763</v>
      </c>
    </row>
    <row r="6928" spans="1:1">
      <c r="A6928" s="4">
        <v>9764</v>
      </c>
    </row>
    <row r="6929" spans="1:1">
      <c r="A6929" s="4">
        <v>9765</v>
      </c>
    </row>
    <row r="6930" spans="1:1">
      <c r="A6930" s="4">
        <v>9766</v>
      </c>
    </row>
    <row r="6931" spans="1:1">
      <c r="A6931" s="4">
        <v>9767</v>
      </c>
    </row>
    <row r="6932" spans="1:1">
      <c r="A6932" s="4">
        <v>9768</v>
      </c>
    </row>
    <row r="6933" spans="1:1">
      <c r="A6933" s="4">
        <v>9769</v>
      </c>
    </row>
    <row r="6934" spans="1:1">
      <c r="A6934" s="4">
        <v>9770</v>
      </c>
    </row>
    <row r="6935" spans="1:1">
      <c r="A6935" s="4">
        <v>9771</v>
      </c>
    </row>
    <row r="6936" spans="1:1">
      <c r="A6936" s="4">
        <v>9772</v>
      </c>
    </row>
    <row r="6937" spans="1:1">
      <c r="A6937" s="4">
        <v>9773</v>
      </c>
    </row>
    <row r="6938" spans="1:1">
      <c r="A6938" s="4">
        <v>9774</v>
      </c>
    </row>
    <row r="6939" spans="1:1">
      <c r="A6939" s="4">
        <v>9775</v>
      </c>
    </row>
    <row r="6940" spans="1:1">
      <c r="A6940" s="4">
        <v>9776</v>
      </c>
    </row>
    <row r="6941" spans="1:1">
      <c r="A6941" s="4">
        <v>9777</v>
      </c>
    </row>
    <row r="6942" spans="1:1">
      <c r="A6942" s="4">
        <v>9778</v>
      </c>
    </row>
    <row r="6943" spans="1:1">
      <c r="A6943" s="4">
        <v>9779</v>
      </c>
    </row>
    <row r="6944" spans="1:1">
      <c r="A6944" s="4">
        <v>9780</v>
      </c>
    </row>
    <row r="6945" spans="1:1">
      <c r="A6945" s="4">
        <v>9781</v>
      </c>
    </row>
    <row r="6946" spans="1:1">
      <c r="A6946" s="4">
        <v>9782</v>
      </c>
    </row>
    <row r="6947" spans="1:1">
      <c r="A6947" s="4">
        <v>9783</v>
      </c>
    </row>
    <row r="6948" spans="1:1">
      <c r="A6948" s="4">
        <v>9784</v>
      </c>
    </row>
    <row r="6949" spans="1:1">
      <c r="A6949" s="4">
        <v>9785</v>
      </c>
    </row>
    <row r="6950" spans="1:1">
      <c r="A6950" s="4">
        <v>9786</v>
      </c>
    </row>
    <row r="6951" spans="1:1">
      <c r="A6951" s="4">
        <v>9787</v>
      </c>
    </row>
    <row r="6952" spans="1:1">
      <c r="A6952" s="4">
        <v>9788</v>
      </c>
    </row>
    <row r="6953" spans="1:1">
      <c r="A6953" s="4">
        <v>9789</v>
      </c>
    </row>
    <row r="6954" spans="1:1">
      <c r="A6954" s="4">
        <v>9790</v>
      </c>
    </row>
    <row r="6955" spans="1:1">
      <c r="A6955" s="4">
        <v>9791</v>
      </c>
    </row>
    <row r="6956" spans="1:1">
      <c r="A6956" s="4">
        <v>9792</v>
      </c>
    </row>
    <row r="6957" spans="1:1">
      <c r="A6957" s="4">
        <v>9793</v>
      </c>
    </row>
    <row r="6958" spans="1:1">
      <c r="A6958" s="4">
        <v>9794</v>
      </c>
    </row>
    <row r="6959" spans="1:1">
      <c r="A6959" s="4">
        <v>9795</v>
      </c>
    </row>
    <row r="6960" spans="1:1">
      <c r="A6960" s="4">
        <v>9796</v>
      </c>
    </row>
    <row r="6961" spans="1:1">
      <c r="A6961" s="4">
        <v>9797</v>
      </c>
    </row>
    <row r="6962" spans="1:1">
      <c r="A6962" s="4">
        <v>9798</v>
      </c>
    </row>
    <row r="6963" spans="1:1">
      <c r="A6963" s="4">
        <v>9799</v>
      </c>
    </row>
    <row r="6964" spans="1:1">
      <c r="A6964" s="4">
        <v>9800</v>
      </c>
    </row>
    <row r="6965" spans="1:1">
      <c r="A6965" s="4">
        <v>9801</v>
      </c>
    </row>
    <row r="6966" spans="1:1">
      <c r="A6966" s="4">
        <v>9802</v>
      </c>
    </row>
    <row r="6967" spans="1:1">
      <c r="A6967" s="4">
        <v>9803</v>
      </c>
    </row>
    <row r="6968" spans="1:1">
      <c r="A6968" s="4">
        <v>9804</v>
      </c>
    </row>
    <row r="6969" spans="1:1">
      <c r="A6969" s="4">
        <v>9805</v>
      </c>
    </row>
    <row r="6970" spans="1:1">
      <c r="A6970" s="4">
        <v>9806</v>
      </c>
    </row>
    <row r="6971" spans="1:1">
      <c r="A6971" s="4">
        <v>9807</v>
      </c>
    </row>
    <row r="6972" spans="1:1">
      <c r="A6972" s="4">
        <v>9808</v>
      </c>
    </row>
    <row r="6973" spans="1:1">
      <c r="A6973" s="4">
        <v>9809</v>
      </c>
    </row>
    <row r="6974" spans="1:1">
      <c r="A6974" s="4">
        <v>9810</v>
      </c>
    </row>
    <row r="6975" spans="1:1">
      <c r="A6975" s="4">
        <v>9811</v>
      </c>
    </row>
    <row r="6976" spans="1:1">
      <c r="A6976" s="4">
        <v>9812</v>
      </c>
    </row>
    <row r="6977" spans="1:1">
      <c r="A6977" s="4">
        <v>9813</v>
      </c>
    </row>
    <row r="6978" spans="1:1">
      <c r="A6978" s="4">
        <v>9814</v>
      </c>
    </row>
    <row r="6979" spans="1:1">
      <c r="A6979" s="4">
        <v>9815</v>
      </c>
    </row>
    <row r="6980" spans="1:1">
      <c r="A6980" s="4">
        <v>9816</v>
      </c>
    </row>
    <row r="6981" spans="1:1">
      <c r="A6981" s="4">
        <v>9817</v>
      </c>
    </row>
    <row r="6982" spans="1:1">
      <c r="A6982" s="4">
        <v>9818</v>
      </c>
    </row>
    <row r="6983" spans="1:1">
      <c r="A6983" s="4">
        <v>9819</v>
      </c>
    </row>
    <row r="6984" spans="1:1">
      <c r="A6984" s="4">
        <v>9820</v>
      </c>
    </row>
    <row r="6985" spans="1:1">
      <c r="A6985" s="4">
        <v>9821</v>
      </c>
    </row>
    <row r="6986" spans="1:1">
      <c r="A6986" s="4">
        <v>9822</v>
      </c>
    </row>
    <row r="6987" spans="1:1">
      <c r="A6987" s="4">
        <v>9823</v>
      </c>
    </row>
    <row r="6988" spans="1:1">
      <c r="A6988" s="4">
        <v>9824</v>
      </c>
    </row>
    <row r="6989" spans="1:1">
      <c r="A6989" s="4">
        <v>9825</v>
      </c>
    </row>
    <row r="6990" spans="1:1">
      <c r="A6990" s="4">
        <v>9826</v>
      </c>
    </row>
    <row r="6991" spans="1:1">
      <c r="A6991" s="4">
        <v>9827</v>
      </c>
    </row>
    <row r="6992" spans="1:1">
      <c r="A6992" s="4">
        <v>9828</v>
      </c>
    </row>
    <row r="6993" spans="1:1">
      <c r="A6993" s="4">
        <v>9829</v>
      </c>
    </row>
    <row r="6994" spans="1:1">
      <c r="A6994" s="4">
        <v>9830</v>
      </c>
    </row>
    <row r="6995" spans="1:1">
      <c r="A6995" s="4">
        <v>9831</v>
      </c>
    </row>
    <row r="6996" spans="1:1">
      <c r="A6996" s="4">
        <v>9832</v>
      </c>
    </row>
    <row r="6997" spans="1:1">
      <c r="A6997" s="4">
        <v>9833</v>
      </c>
    </row>
    <row r="6998" spans="1:1">
      <c r="A6998" s="4">
        <v>9834</v>
      </c>
    </row>
    <row r="6999" spans="1:1">
      <c r="A6999" s="4">
        <v>9835</v>
      </c>
    </row>
    <row r="7000" spans="1:1">
      <c r="A7000" s="4">
        <v>9836</v>
      </c>
    </row>
    <row r="7001" spans="1:1">
      <c r="A7001" s="4">
        <v>9837</v>
      </c>
    </row>
    <row r="7002" spans="1:1">
      <c r="A7002" s="4">
        <v>9838</v>
      </c>
    </row>
    <row r="7003" spans="1:1">
      <c r="A7003" s="4">
        <v>9839</v>
      </c>
    </row>
    <row r="7004" spans="1:1">
      <c r="A7004" s="4">
        <v>9840</v>
      </c>
    </row>
    <row r="7005" spans="1:1">
      <c r="A7005" s="4">
        <v>9841</v>
      </c>
    </row>
    <row r="7006" spans="1:1">
      <c r="A7006" s="4">
        <v>9842</v>
      </c>
    </row>
    <row r="7007" spans="1:1">
      <c r="A7007" s="4">
        <v>9843</v>
      </c>
    </row>
    <row r="7008" spans="1:1">
      <c r="A7008" s="4">
        <v>9844</v>
      </c>
    </row>
    <row r="7009" spans="1:1">
      <c r="A7009" s="4">
        <v>9845</v>
      </c>
    </row>
    <row r="7010" spans="1:1">
      <c r="A7010" s="4">
        <v>9846</v>
      </c>
    </row>
    <row r="7011" spans="1:1">
      <c r="A7011" s="4">
        <v>9847</v>
      </c>
    </row>
    <row r="7012" spans="1:1">
      <c r="A7012" s="4">
        <v>9848</v>
      </c>
    </row>
    <row r="7013" spans="1:1">
      <c r="A7013" s="4">
        <v>9849</v>
      </c>
    </row>
    <row r="7014" spans="1:1">
      <c r="A7014" s="4">
        <v>9850</v>
      </c>
    </row>
    <row r="7015" spans="1:1">
      <c r="A7015" s="4">
        <v>9851</v>
      </c>
    </row>
    <row r="7016" spans="1:1">
      <c r="A7016" s="4">
        <v>9852</v>
      </c>
    </row>
    <row r="7017" spans="1:1">
      <c r="A7017" s="4">
        <v>9853</v>
      </c>
    </row>
    <row r="7018" spans="1:1">
      <c r="A7018" s="4">
        <v>9854</v>
      </c>
    </row>
    <row r="7019" spans="1:1">
      <c r="A7019" s="4">
        <v>9855</v>
      </c>
    </row>
    <row r="7020" spans="1:1">
      <c r="A7020" s="4">
        <v>9856</v>
      </c>
    </row>
    <row r="7021" spans="1:1">
      <c r="A7021" s="4">
        <v>9857</v>
      </c>
    </row>
    <row r="7022" spans="1:1">
      <c r="A7022" s="4">
        <v>9858</v>
      </c>
    </row>
    <row r="7023" spans="1:1">
      <c r="A7023" s="4">
        <v>9859</v>
      </c>
    </row>
    <row r="7024" spans="1:1">
      <c r="A7024" s="4">
        <v>9860</v>
      </c>
    </row>
    <row r="7025" spans="1:1">
      <c r="A7025" s="4">
        <v>9861</v>
      </c>
    </row>
    <row r="7026" spans="1:1">
      <c r="A7026" s="4">
        <v>9862</v>
      </c>
    </row>
    <row r="7027" spans="1:1">
      <c r="A7027" s="4">
        <v>9863</v>
      </c>
    </row>
    <row r="7028" spans="1:1">
      <c r="A7028" s="4">
        <v>9864</v>
      </c>
    </row>
    <row r="7029" spans="1:1">
      <c r="A7029" s="4">
        <v>9865</v>
      </c>
    </row>
    <row r="7030" spans="1:1">
      <c r="A7030" s="4">
        <v>9866</v>
      </c>
    </row>
    <row r="7031" spans="1:1">
      <c r="A7031" s="4">
        <v>9867</v>
      </c>
    </row>
    <row r="7032" spans="1:1">
      <c r="A7032" s="4">
        <v>9868</v>
      </c>
    </row>
    <row r="7033" spans="1:1">
      <c r="A7033" s="4">
        <v>9869</v>
      </c>
    </row>
    <row r="7034" spans="1:1">
      <c r="A7034" s="4">
        <v>9870</v>
      </c>
    </row>
    <row r="7035" spans="1:1">
      <c r="A7035" s="4">
        <v>9871</v>
      </c>
    </row>
    <row r="7036" spans="1:1">
      <c r="A7036" s="4">
        <v>9872</v>
      </c>
    </row>
    <row r="7037" spans="1:1">
      <c r="A7037" s="4">
        <v>9873</v>
      </c>
    </row>
    <row r="7038" spans="1:1">
      <c r="A7038" s="4">
        <v>9874</v>
      </c>
    </row>
    <row r="7039" spans="1:1">
      <c r="A7039" s="4">
        <v>9875</v>
      </c>
    </row>
    <row r="7040" spans="1:1">
      <c r="A7040" s="4">
        <v>9876</v>
      </c>
    </row>
    <row r="7041" spans="1:1">
      <c r="A7041" s="4">
        <v>9877</v>
      </c>
    </row>
    <row r="7042" spans="1:1">
      <c r="A7042" s="4">
        <v>9878</v>
      </c>
    </row>
    <row r="7043" spans="1:1">
      <c r="A7043" s="4">
        <v>9879</v>
      </c>
    </row>
    <row r="7044" spans="1:1">
      <c r="A7044" s="4">
        <v>9880</v>
      </c>
    </row>
    <row r="7045" spans="1:1">
      <c r="A7045" s="4">
        <v>9881</v>
      </c>
    </row>
    <row r="7046" spans="1:1">
      <c r="A7046" s="4">
        <v>9882</v>
      </c>
    </row>
    <row r="7047" spans="1:1">
      <c r="A7047" s="4">
        <v>9883</v>
      </c>
    </row>
    <row r="7048" spans="1:1">
      <c r="A7048" s="4">
        <v>9884</v>
      </c>
    </row>
    <row r="7049" spans="1:1">
      <c r="A7049" s="4">
        <v>9885</v>
      </c>
    </row>
    <row r="7050" spans="1:1">
      <c r="A7050" s="4">
        <v>9886</v>
      </c>
    </row>
    <row r="7051" spans="1:1">
      <c r="A7051" s="4">
        <v>9887</v>
      </c>
    </row>
    <row r="7052" spans="1:1">
      <c r="A7052" s="4">
        <v>9888</v>
      </c>
    </row>
    <row r="7053" spans="1:1">
      <c r="A7053" s="4">
        <v>9889</v>
      </c>
    </row>
    <row r="7054" spans="1:1">
      <c r="A7054" s="4">
        <v>9890</v>
      </c>
    </row>
    <row r="7055" spans="1:1">
      <c r="A7055" s="4">
        <v>9891</v>
      </c>
    </row>
    <row r="7056" spans="1:1">
      <c r="A7056" s="4">
        <v>9892</v>
      </c>
    </row>
    <row r="7057" spans="1:1">
      <c r="A7057" s="4">
        <v>9893</v>
      </c>
    </row>
    <row r="7058" spans="1:1">
      <c r="A7058" s="4">
        <v>9894</v>
      </c>
    </row>
    <row r="7059" spans="1:1">
      <c r="A7059" s="4">
        <v>9895</v>
      </c>
    </row>
    <row r="7060" spans="1:1">
      <c r="A7060" s="4">
        <v>9896</v>
      </c>
    </row>
    <row r="7061" spans="1:1">
      <c r="A7061" s="4">
        <v>9897</v>
      </c>
    </row>
    <row r="7062" spans="1:1">
      <c r="A7062" s="4">
        <v>9898</v>
      </c>
    </row>
    <row r="7063" spans="1:1">
      <c r="A7063" s="4">
        <v>9899</v>
      </c>
    </row>
    <row r="7064" spans="1:1">
      <c r="A7064" s="4">
        <v>9900</v>
      </c>
    </row>
    <row r="7065" spans="1:1">
      <c r="A7065" s="4">
        <v>9901</v>
      </c>
    </row>
    <row r="7066" spans="1:1">
      <c r="A7066" s="4">
        <v>9902</v>
      </c>
    </row>
    <row r="7067" spans="1:1">
      <c r="A7067" s="4">
        <v>9903</v>
      </c>
    </row>
    <row r="7068" spans="1:1">
      <c r="A7068" s="4">
        <v>9904</v>
      </c>
    </row>
    <row r="7069" spans="1:1">
      <c r="A7069" s="4">
        <v>9905</v>
      </c>
    </row>
    <row r="7070" spans="1:1">
      <c r="A7070" s="4">
        <v>9906</v>
      </c>
    </row>
    <row r="7071" spans="1:1">
      <c r="A7071" s="4">
        <v>9907</v>
      </c>
    </row>
    <row r="7072" spans="1:1">
      <c r="A7072" s="4">
        <v>9908</v>
      </c>
    </row>
    <row r="7073" spans="1:1">
      <c r="A7073" s="4">
        <v>9909</v>
      </c>
    </row>
    <row r="7074" spans="1:1">
      <c r="A7074" s="4">
        <v>9910</v>
      </c>
    </row>
    <row r="7075" spans="1:1">
      <c r="A7075" s="4">
        <v>9911</v>
      </c>
    </row>
    <row r="7076" spans="1:1">
      <c r="A7076" s="4">
        <v>9912</v>
      </c>
    </row>
    <row r="7077" spans="1:1">
      <c r="A7077" s="4">
        <v>9913</v>
      </c>
    </row>
    <row r="7078" spans="1:1">
      <c r="A7078" s="4">
        <v>9914</v>
      </c>
    </row>
    <row r="7079" spans="1:1">
      <c r="A7079" s="4">
        <v>9915</v>
      </c>
    </row>
    <row r="7080" spans="1:1">
      <c r="A7080" s="4">
        <v>9916</v>
      </c>
    </row>
    <row r="7081" spans="1:1">
      <c r="A7081" s="4">
        <v>9917</v>
      </c>
    </row>
    <row r="7082" spans="1:1">
      <c r="A7082" s="4">
        <v>9918</v>
      </c>
    </row>
    <row r="7083" spans="1:1">
      <c r="A7083" s="4">
        <v>9919</v>
      </c>
    </row>
    <row r="7084" spans="1:1">
      <c r="A7084" s="4">
        <v>9920</v>
      </c>
    </row>
    <row r="7085" spans="1:1">
      <c r="A7085" s="4">
        <v>9921</v>
      </c>
    </row>
    <row r="7086" spans="1:1">
      <c r="A7086" s="4">
        <v>9922</v>
      </c>
    </row>
    <row r="7087" spans="1:1">
      <c r="A7087" s="4">
        <v>9923</v>
      </c>
    </row>
    <row r="7088" spans="1:1">
      <c r="A7088" s="4">
        <v>9924</v>
      </c>
    </row>
    <row r="7089" spans="1:1">
      <c r="A7089" s="4">
        <v>9925</v>
      </c>
    </row>
    <row r="7090" spans="1:1">
      <c r="A7090" s="4">
        <v>9926</v>
      </c>
    </row>
    <row r="7091" spans="1:1">
      <c r="A7091" s="4">
        <v>9927</v>
      </c>
    </row>
    <row r="7092" spans="1:1">
      <c r="A7092" s="4">
        <v>9928</v>
      </c>
    </row>
    <row r="7093" spans="1:1">
      <c r="A7093" s="4">
        <v>9929</v>
      </c>
    </row>
    <row r="7094" spans="1:1">
      <c r="A7094" s="4">
        <v>9930</v>
      </c>
    </row>
    <row r="7095" spans="1:1">
      <c r="A7095" s="4">
        <v>9931</v>
      </c>
    </row>
    <row r="7096" spans="1:1">
      <c r="A7096" s="4">
        <v>9932</v>
      </c>
    </row>
    <row r="7097" spans="1:1">
      <c r="A7097" s="4">
        <v>9933</v>
      </c>
    </row>
    <row r="7098" spans="1:1">
      <c r="A7098" s="4">
        <v>9934</v>
      </c>
    </row>
    <row r="7099" spans="1:1">
      <c r="A7099" s="4">
        <v>9935</v>
      </c>
    </row>
    <row r="7100" spans="1:1">
      <c r="A7100" s="4">
        <v>9936</v>
      </c>
    </row>
    <row r="7101" spans="1:1">
      <c r="A7101" s="4">
        <v>9937</v>
      </c>
    </row>
    <row r="7102" spans="1:1">
      <c r="A7102" s="4">
        <v>9938</v>
      </c>
    </row>
    <row r="7103" spans="1:1">
      <c r="A7103" s="4">
        <v>9939</v>
      </c>
    </row>
    <row r="7104" spans="1:1">
      <c r="A7104" s="4">
        <v>9940</v>
      </c>
    </row>
    <row r="7105" spans="1:1">
      <c r="A7105" s="4">
        <v>9941</v>
      </c>
    </row>
    <row r="7106" spans="1:1">
      <c r="A7106" s="4">
        <v>9942</v>
      </c>
    </row>
    <row r="7107" spans="1:1">
      <c r="A7107" s="4">
        <v>9943</v>
      </c>
    </row>
    <row r="7108" spans="1:1">
      <c r="A7108" s="4">
        <v>9944</v>
      </c>
    </row>
    <row r="7109" spans="1:1">
      <c r="A7109" s="4">
        <v>9945</v>
      </c>
    </row>
    <row r="7110" spans="1:1">
      <c r="A7110" s="4">
        <v>9946</v>
      </c>
    </row>
    <row r="7111" spans="1:1">
      <c r="A7111" s="4">
        <v>9947</v>
      </c>
    </row>
    <row r="7112" spans="1:1">
      <c r="A7112" s="4">
        <v>9948</v>
      </c>
    </row>
    <row r="7113" spans="1:1">
      <c r="A7113" s="4">
        <v>9949</v>
      </c>
    </row>
    <row r="7114" spans="1:1">
      <c r="A7114" s="4">
        <v>9950</v>
      </c>
    </row>
    <row r="7115" spans="1:1">
      <c r="A7115" s="4">
        <v>9951</v>
      </c>
    </row>
    <row r="7116" spans="1:1">
      <c r="A7116" s="4">
        <v>9952</v>
      </c>
    </row>
    <row r="7117" spans="1:1">
      <c r="A7117" s="4">
        <v>9953</v>
      </c>
    </row>
    <row r="7118" spans="1:1">
      <c r="A7118" s="4">
        <v>9954</v>
      </c>
    </row>
    <row r="7119" spans="1:1">
      <c r="A7119" s="4">
        <v>9955</v>
      </c>
    </row>
    <row r="7120" spans="1:1">
      <c r="A7120" s="4">
        <v>9956</v>
      </c>
    </row>
    <row r="7121" spans="1:1">
      <c r="A7121" s="4">
        <v>9957</v>
      </c>
    </row>
    <row r="7122" spans="1:1">
      <c r="A7122" s="4">
        <v>9958</v>
      </c>
    </row>
    <row r="7123" spans="1:1">
      <c r="A7123" s="4">
        <v>9959</v>
      </c>
    </row>
    <row r="7124" spans="1:1">
      <c r="A7124" s="4">
        <v>9960</v>
      </c>
    </row>
    <row r="7125" spans="1:1">
      <c r="A7125" s="4">
        <v>9961</v>
      </c>
    </row>
    <row r="7126" spans="1:1">
      <c r="A7126" s="4">
        <v>9962</v>
      </c>
    </row>
    <row r="7127" spans="1:1">
      <c r="A7127" s="4">
        <v>9963</v>
      </c>
    </row>
    <row r="7128" spans="1:1">
      <c r="A7128" s="4">
        <v>9964</v>
      </c>
    </row>
    <row r="7129" spans="1:1">
      <c r="A7129" s="4">
        <v>9965</v>
      </c>
    </row>
    <row r="7130" spans="1:1">
      <c r="A7130" s="4">
        <v>9966</v>
      </c>
    </row>
    <row r="7131" spans="1:1">
      <c r="A7131" s="4">
        <v>9967</v>
      </c>
    </row>
    <row r="7132" spans="1:1">
      <c r="A7132" s="4">
        <v>9968</v>
      </c>
    </row>
    <row r="7133" spans="1:1">
      <c r="A7133" s="4">
        <v>9969</v>
      </c>
    </row>
    <row r="7134" spans="1:1">
      <c r="A7134" s="4">
        <v>9970</v>
      </c>
    </row>
    <row r="7135" spans="1:1">
      <c r="A7135" s="4">
        <v>9971</v>
      </c>
    </row>
    <row r="7136" spans="1:1">
      <c r="A7136" s="4">
        <v>9972</v>
      </c>
    </row>
    <row r="7137" spans="1:1">
      <c r="A7137" s="4">
        <v>9973</v>
      </c>
    </row>
    <row r="7138" spans="1:1">
      <c r="A7138" s="4">
        <v>9974</v>
      </c>
    </row>
    <row r="7139" spans="1:1">
      <c r="A7139" s="4">
        <v>9975</v>
      </c>
    </row>
    <row r="7140" spans="1:1">
      <c r="A7140" s="4">
        <v>9976</v>
      </c>
    </row>
    <row r="7141" spans="1:1">
      <c r="A7141" s="4">
        <v>9977</v>
      </c>
    </row>
    <row r="7142" spans="1:1">
      <c r="A7142" s="4">
        <v>9978</v>
      </c>
    </row>
    <row r="7143" spans="1:1">
      <c r="A7143" s="4">
        <v>9979</v>
      </c>
    </row>
    <row r="7144" spans="1:1">
      <c r="A7144" s="4">
        <v>9980</v>
      </c>
    </row>
    <row r="7145" spans="1:1">
      <c r="A7145" s="4">
        <v>9981</v>
      </c>
    </row>
    <row r="7146" spans="1:1">
      <c r="A7146" s="4">
        <v>9982</v>
      </c>
    </row>
    <row r="7147" spans="1:1">
      <c r="A7147" s="4">
        <v>9983</v>
      </c>
    </row>
    <row r="7148" spans="1:1">
      <c r="A7148" s="4">
        <v>9984</v>
      </c>
    </row>
    <row r="7149" spans="1:1">
      <c r="A7149" s="4">
        <v>9985</v>
      </c>
    </row>
    <row r="7150" spans="1:1">
      <c r="A7150" s="4">
        <v>9986</v>
      </c>
    </row>
    <row r="7151" spans="1:1">
      <c r="A7151" s="4">
        <v>9987</v>
      </c>
    </row>
    <row r="7152" spans="1:1">
      <c r="A7152" s="4">
        <v>9988</v>
      </c>
    </row>
    <row r="7153" spans="1:1">
      <c r="A7153" s="4">
        <v>9989</v>
      </c>
    </row>
    <row r="7154" spans="1:1">
      <c r="A7154" s="4">
        <v>9990</v>
      </c>
    </row>
    <row r="7155" spans="1:1">
      <c r="A7155" s="4">
        <v>9991</v>
      </c>
    </row>
    <row r="7156" spans="1:1">
      <c r="A7156" s="4">
        <v>9992</v>
      </c>
    </row>
    <row r="7157" spans="1:1">
      <c r="A7157" s="4">
        <v>9993</v>
      </c>
    </row>
    <row r="7158" spans="1:1">
      <c r="A7158" s="4">
        <v>9994</v>
      </c>
    </row>
    <row r="7159" spans="1:1">
      <c r="A7159" s="4">
        <v>9995</v>
      </c>
    </row>
    <row r="7160" spans="1:1">
      <c r="A7160" s="4">
        <v>9996</v>
      </c>
    </row>
    <row r="7161" spans="1:1">
      <c r="A7161" s="4">
        <v>9997</v>
      </c>
    </row>
    <row r="7162" spans="1:1">
      <c r="A7162" s="4">
        <v>9998</v>
      </c>
    </row>
    <row r="7163" spans="1:1">
      <c r="A7163" s="4">
        <v>9999</v>
      </c>
    </row>
    <row r="7164" spans="1:1">
      <c r="A7164" s="4">
        <v>10000</v>
      </c>
    </row>
    <row r="7165" spans="1:1">
      <c r="A7165" s="4">
        <v>10001</v>
      </c>
    </row>
    <row r="7166" spans="1:1">
      <c r="A7166" s="4">
        <v>10002</v>
      </c>
    </row>
    <row r="7167" spans="1:1">
      <c r="A7167" s="4">
        <v>10003</v>
      </c>
    </row>
    <row r="7168" spans="1:1">
      <c r="A7168" s="4">
        <v>10004</v>
      </c>
    </row>
    <row r="7169" spans="1:1">
      <c r="A7169" s="4">
        <v>10005</v>
      </c>
    </row>
    <row r="7170" spans="1:1">
      <c r="A7170" s="4">
        <v>10006</v>
      </c>
    </row>
    <row r="7171" spans="1:1">
      <c r="A7171" s="4">
        <v>10007</v>
      </c>
    </row>
    <row r="7172" spans="1:1">
      <c r="A7172" s="4">
        <v>10008</v>
      </c>
    </row>
    <row r="7173" spans="1:1">
      <c r="A7173" s="4">
        <v>10009</v>
      </c>
    </row>
    <row r="7174" spans="1:1">
      <c r="A7174" s="4">
        <v>10010</v>
      </c>
    </row>
    <row r="7175" spans="1:1">
      <c r="A7175" s="4">
        <v>10011</v>
      </c>
    </row>
    <row r="7176" spans="1:1">
      <c r="A7176" s="4">
        <v>10012</v>
      </c>
    </row>
    <row r="7177" spans="1:1">
      <c r="A7177" s="4">
        <v>10013</v>
      </c>
    </row>
    <row r="7178" spans="1:1">
      <c r="A7178" s="4">
        <v>10014</v>
      </c>
    </row>
    <row r="7179" spans="1:1">
      <c r="A7179" s="4">
        <v>10015</v>
      </c>
    </row>
    <row r="7180" spans="1:1">
      <c r="A7180" s="4">
        <v>10016</v>
      </c>
    </row>
    <row r="7181" spans="1:1">
      <c r="A7181" s="4">
        <v>10017</v>
      </c>
    </row>
    <row r="7182" spans="1:1">
      <c r="A7182" s="4">
        <v>10018</v>
      </c>
    </row>
    <row r="7183" spans="1:1">
      <c r="A7183" s="4">
        <v>10019</v>
      </c>
    </row>
    <row r="7184" spans="1:1">
      <c r="A7184" s="4">
        <v>10020</v>
      </c>
    </row>
    <row r="7185" spans="1:1">
      <c r="A7185" s="4">
        <v>10021</v>
      </c>
    </row>
    <row r="7186" spans="1:1">
      <c r="A7186" s="4">
        <v>10022</v>
      </c>
    </row>
    <row r="7187" spans="1:1">
      <c r="A7187" s="4">
        <v>10023</v>
      </c>
    </row>
    <row r="7188" spans="1:1">
      <c r="A7188" s="4">
        <v>10024</v>
      </c>
    </row>
    <row r="7189" spans="1:1">
      <c r="A7189" s="4">
        <v>10025</v>
      </c>
    </row>
    <row r="7190" spans="1:1">
      <c r="A7190" s="4">
        <v>10026</v>
      </c>
    </row>
    <row r="7191" spans="1:1">
      <c r="A7191" s="4">
        <v>10027</v>
      </c>
    </row>
    <row r="7192" spans="1:1">
      <c r="A7192" s="4">
        <v>10028</v>
      </c>
    </row>
    <row r="7193" spans="1:1">
      <c r="A7193" s="4">
        <v>10029</v>
      </c>
    </row>
    <row r="7194" spans="1:1">
      <c r="A7194" s="4">
        <v>10030</v>
      </c>
    </row>
    <row r="7195" spans="1:1">
      <c r="A7195" s="4">
        <v>10031</v>
      </c>
    </row>
    <row r="7196" spans="1:1">
      <c r="A7196" s="4">
        <v>10032</v>
      </c>
    </row>
    <row r="7197" spans="1:1">
      <c r="A7197" s="4">
        <v>10033</v>
      </c>
    </row>
    <row r="7198" spans="1:1">
      <c r="A7198" s="4">
        <v>10034</v>
      </c>
    </row>
    <row r="7199" spans="1:1">
      <c r="A7199" s="4">
        <v>10035</v>
      </c>
    </row>
    <row r="7200" spans="1:1">
      <c r="A7200" s="4">
        <v>10036</v>
      </c>
    </row>
    <row r="7201" spans="1:1">
      <c r="A7201" s="4">
        <v>10037</v>
      </c>
    </row>
    <row r="7202" spans="1:1">
      <c r="A7202" s="4">
        <v>10038</v>
      </c>
    </row>
    <row r="7203" spans="1:1">
      <c r="A7203" s="4">
        <v>10039</v>
      </c>
    </row>
    <row r="7204" spans="1:1">
      <c r="A7204" s="4">
        <v>10040</v>
      </c>
    </row>
    <row r="7205" spans="1:1">
      <c r="A7205" s="4">
        <v>10041</v>
      </c>
    </row>
    <row r="7206" spans="1:1">
      <c r="A7206" s="4">
        <v>10042</v>
      </c>
    </row>
    <row r="7207" spans="1:1">
      <c r="A7207" s="4">
        <v>10043</v>
      </c>
    </row>
    <row r="7208" spans="1:1">
      <c r="A7208" s="4">
        <v>10044</v>
      </c>
    </row>
    <row r="7209" spans="1:1">
      <c r="A7209" s="4">
        <v>10045</v>
      </c>
    </row>
    <row r="7210" spans="1:1">
      <c r="A7210" s="4">
        <v>10046</v>
      </c>
    </row>
    <row r="7211" spans="1:1">
      <c r="A7211" s="4">
        <v>10047</v>
      </c>
    </row>
    <row r="7212" spans="1:1">
      <c r="A7212" s="4">
        <v>10048</v>
      </c>
    </row>
    <row r="7213" spans="1:1">
      <c r="A7213" s="4">
        <v>10049</v>
      </c>
    </row>
    <row r="7214" spans="1:1">
      <c r="A7214" s="4">
        <v>10050</v>
      </c>
    </row>
    <row r="7215" spans="1:1">
      <c r="A7215" s="4">
        <v>10051</v>
      </c>
    </row>
    <row r="7216" spans="1:1">
      <c r="A7216" s="4">
        <v>10052</v>
      </c>
    </row>
    <row r="7217" spans="1:1">
      <c r="A7217" s="4">
        <v>10053</v>
      </c>
    </row>
    <row r="7218" spans="1:1">
      <c r="A7218" s="4">
        <v>10054</v>
      </c>
    </row>
    <row r="7219" spans="1:1">
      <c r="A7219" s="4">
        <v>10055</v>
      </c>
    </row>
    <row r="7220" spans="1:1">
      <c r="A7220" s="4">
        <v>10056</v>
      </c>
    </row>
    <row r="7221" spans="1:1">
      <c r="A7221" s="4">
        <v>10057</v>
      </c>
    </row>
    <row r="7222" spans="1:1">
      <c r="A7222" s="4">
        <v>10058</v>
      </c>
    </row>
    <row r="7223" spans="1:1">
      <c r="A7223" s="4">
        <v>10059</v>
      </c>
    </row>
    <row r="7224" spans="1:1">
      <c r="A7224" s="4">
        <v>10060</v>
      </c>
    </row>
    <row r="7225" spans="1:1">
      <c r="A7225" s="4">
        <v>10061</v>
      </c>
    </row>
    <row r="7226" spans="1:1">
      <c r="A7226" s="4">
        <v>10062</v>
      </c>
    </row>
    <row r="7227" spans="1:1">
      <c r="A7227" s="4">
        <v>10063</v>
      </c>
    </row>
    <row r="7228" spans="1:1">
      <c r="A7228" s="4">
        <v>10064</v>
      </c>
    </row>
    <row r="7229" spans="1:1">
      <c r="A7229" s="4">
        <v>10065</v>
      </c>
    </row>
    <row r="7230" spans="1:1">
      <c r="A7230" s="4">
        <v>10066</v>
      </c>
    </row>
    <row r="7231" spans="1:1">
      <c r="A7231" s="4">
        <v>10067</v>
      </c>
    </row>
    <row r="7232" spans="1:1">
      <c r="A7232" s="4">
        <v>10068</v>
      </c>
    </row>
    <row r="7233" spans="1:1">
      <c r="A7233" s="4">
        <v>10069</v>
      </c>
    </row>
    <row r="7234" spans="1:1">
      <c r="A7234" s="4">
        <v>10070</v>
      </c>
    </row>
    <row r="7235" spans="1:1">
      <c r="A7235" s="4">
        <v>10071</v>
      </c>
    </row>
    <row r="7236" spans="1:1">
      <c r="A7236" s="4">
        <v>10072</v>
      </c>
    </row>
    <row r="7237" spans="1:1">
      <c r="A7237" s="4">
        <v>10073</v>
      </c>
    </row>
    <row r="7238" spans="1:1">
      <c r="A7238" s="4">
        <v>10074</v>
      </c>
    </row>
    <row r="7239" spans="1:1">
      <c r="A7239" s="4">
        <v>10075</v>
      </c>
    </row>
    <row r="7240" spans="1:1">
      <c r="A7240" s="4">
        <v>10076</v>
      </c>
    </row>
    <row r="7241" spans="1:1">
      <c r="A7241" s="4">
        <v>10077</v>
      </c>
    </row>
    <row r="7242" spans="1:1">
      <c r="A7242" s="4">
        <v>10078</v>
      </c>
    </row>
    <row r="7243" spans="1:1">
      <c r="A7243" s="4">
        <v>10079</v>
      </c>
    </row>
    <row r="7244" spans="1:1">
      <c r="A7244" s="4">
        <v>10080</v>
      </c>
    </row>
    <row r="7245" spans="1:1">
      <c r="A7245" s="4">
        <v>10081</v>
      </c>
    </row>
    <row r="7246" spans="1:1">
      <c r="A7246" s="4">
        <v>10082</v>
      </c>
    </row>
    <row r="7247" spans="1:1">
      <c r="A7247" s="4">
        <v>10083</v>
      </c>
    </row>
    <row r="7248" spans="1:1">
      <c r="A7248" s="4">
        <v>10084</v>
      </c>
    </row>
    <row r="7249" spans="1:1">
      <c r="A7249" s="4">
        <v>10085</v>
      </c>
    </row>
    <row r="7250" spans="1:1">
      <c r="A7250" s="4">
        <v>10086</v>
      </c>
    </row>
    <row r="7251" spans="1:1">
      <c r="A7251" s="4">
        <v>10087</v>
      </c>
    </row>
    <row r="7252" spans="1:1">
      <c r="A7252" s="4">
        <v>10088</v>
      </c>
    </row>
    <row r="7253" spans="1:1">
      <c r="A7253" s="4">
        <v>10089</v>
      </c>
    </row>
    <row r="7254" spans="1:1">
      <c r="A7254" s="4">
        <v>10090</v>
      </c>
    </row>
    <row r="7255" spans="1:1">
      <c r="A7255" s="4">
        <v>10091</v>
      </c>
    </row>
    <row r="7256" spans="1:1">
      <c r="A7256" s="4">
        <v>10092</v>
      </c>
    </row>
    <row r="7257" spans="1:1">
      <c r="A7257" s="4">
        <v>10093</v>
      </c>
    </row>
    <row r="7258" spans="1:1">
      <c r="A7258" s="4">
        <v>10094</v>
      </c>
    </row>
    <row r="7259" spans="1:1">
      <c r="A7259" s="4">
        <v>10095</v>
      </c>
    </row>
    <row r="7260" spans="1:1">
      <c r="A7260" s="4">
        <v>10096</v>
      </c>
    </row>
    <row r="7261" spans="1:1">
      <c r="A7261" s="4">
        <v>10097</v>
      </c>
    </row>
    <row r="7262" spans="1:1">
      <c r="A7262" s="4">
        <v>10098</v>
      </c>
    </row>
    <row r="7263" spans="1:1">
      <c r="A7263" s="4">
        <v>10099</v>
      </c>
    </row>
    <row r="7264" spans="1:1">
      <c r="A7264" s="4">
        <v>10100</v>
      </c>
    </row>
    <row r="7265" spans="1:1">
      <c r="A7265" s="4">
        <v>10101</v>
      </c>
    </row>
    <row r="7266" spans="1:1">
      <c r="A7266" s="4">
        <v>10102</v>
      </c>
    </row>
    <row r="7267" spans="1:1">
      <c r="A7267" s="4">
        <v>10103</v>
      </c>
    </row>
    <row r="7268" spans="1:1">
      <c r="A7268" s="4">
        <v>10104</v>
      </c>
    </row>
    <row r="7269" spans="1:1">
      <c r="A7269" s="4">
        <v>10105</v>
      </c>
    </row>
    <row r="7270" spans="1:1">
      <c r="A7270" s="4">
        <v>10106</v>
      </c>
    </row>
    <row r="7271" spans="1:1">
      <c r="A7271" s="4">
        <v>10107</v>
      </c>
    </row>
    <row r="7272" spans="1:1">
      <c r="A7272" s="4">
        <v>10108</v>
      </c>
    </row>
    <row r="7273" spans="1:1">
      <c r="A7273" s="4">
        <v>10109</v>
      </c>
    </row>
    <row r="7274" spans="1:1">
      <c r="A7274" s="4">
        <v>10110</v>
      </c>
    </row>
    <row r="7275" spans="1:1">
      <c r="A7275" s="4">
        <v>10111</v>
      </c>
    </row>
    <row r="7276" spans="1:1">
      <c r="A7276" s="4">
        <v>10112</v>
      </c>
    </row>
    <row r="7277" spans="1:1">
      <c r="A7277" s="4">
        <v>10113</v>
      </c>
    </row>
    <row r="7278" spans="1:1">
      <c r="A7278" s="4">
        <v>10114</v>
      </c>
    </row>
    <row r="7279" spans="1:1">
      <c r="A7279" s="4">
        <v>10115</v>
      </c>
    </row>
    <row r="7280" spans="1:1">
      <c r="A7280" s="4">
        <v>10116</v>
      </c>
    </row>
    <row r="7281" spans="1:1">
      <c r="A7281" s="4">
        <v>10117</v>
      </c>
    </row>
    <row r="7282" spans="1:1">
      <c r="A7282" s="4">
        <v>10118</v>
      </c>
    </row>
    <row r="7283" spans="1:1">
      <c r="A7283" s="4">
        <v>10119</v>
      </c>
    </row>
    <row r="7284" spans="1:1">
      <c r="A7284" s="4">
        <v>10120</v>
      </c>
    </row>
    <row r="7285" spans="1:1">
      <c r="A7285" s="4">
        <v>10121</v>
      </c>
    </row>
    <row r="7286" spans="1:1">
      <c r="A7286" s="4">
        <v>10122</v>
      </c>
    </row>
    <row r="7287" spans="1:1">
      <c r="A7287" s="4">
        <v>10123</v>
      </c>
    </row>
    <row r="7288" spans="1:1">
      <c r="A7288" s="4">
        <v>10124</v>
      </c>
    </row>
    <row r="7289" spans="1:1">
      <c r="A7289" s="4">
        <v>10125</v>
      </c>
    </row>
    <row r="7290" spans="1:1">
      <c r="A7290" s="4">
        <v>10126</v>
      </c>
    </row>
    <row r="7291" spans="1:1">
      <c r="A7291" s="4">
        <v>10127</v>
      </c>
    </row>
    <row r="7292" spans="1:1">
      <c r="A7292" s="4">
        <v>10128</v>
      </c>
    </row>
    <row r="7293" spans="1:1">
      <c r="A7293" s="4">
        <v>10129</v>
      </c>
    </row>
    <row r="7294" spans="1:1">
      <c r="A7294" s="4">
        <v>10130</v>
      </c>
    </row>
    <row r="7295" spans="1:1">
      <c r="A7295" s="4">
        <v>10131</v>
      </c>
    </row>
    <row r="7296" spans="1:1">
      <c r="A7296" s="4">
        <v>10132</v>
      </c>
    </row>
    <row r="7297" spans="1:1">
      <c r="A7297" s="4">
        <v>10133</v>
      </c>
    </row>
    <row r="7298" spans="1:1">
      <c r="A7298" s="4">
        <v>10134</v>
      </c>
    </row>
    <row r="7299" spans="1:1">
      <c r="A7299" s="4">
        <v>10135</v>
      </c>
    </row>
    <row r="7300" spans="1:1">
      <c r="A7300" s="4">
        <v>10136</v>
      </c>
    </row>
    <row r="7301" spans="1:1">
      <c r="A7301" s="4">
        <v>10137</v>
      </c>
    </row>
    <row r="7302" spans="1:1">
      <c r="A7302" s="4">
        <v>10138</v>
      </c>
    </row>
    <row r="7303" spans="1:1">
      <c r="A7303" s="4">
        <v>10139</v>
      </c>
    </row>
    <row r="7304" spans="1:1">
      <c r="A7304" s="4">
        <v>10140</v>
      </c>
    </row>
    <row r="7305" spans="1:1">
      <c r="A7305" s="4">
        <v>10141</v>
      </c>
    </row>
    <row r="7306" spans="1:1">
      <c r="A7306" s="4">
        <v>10142</v>
      </c>
    </row>
    <row r="7307" spans="1:1">
      <c r="A7307" s="4">
        <v>10143</v>
      </c>
    </row>
    <row r="7308" spans="1:1">
      <c r="A7308" s="4">
        <v>10144</v>
      </c>
    </row>
    <row r="7309" spans="1:1">
      <c r="A7309" s="4">
        <v>10145</v>
      </c>
    </row>
    <row r="7310" spans="1:1">
      <c r="A7310" s="4">
        <v>10146</v>
      </c>
    </row>
    <row r="7311" spans="1:1">
      <c r="A7311" s="4">
        <v>10147</v>
      </c>
    </row>
    <row r="7312" spans="1:1">
      <c r="A7312" s="4">
        <v>10148</v>
      </c>
    </row>
    <row r="7313" spans="1:1">
      <c r="A7313" s="4">
        <v>10149</v>
      </c>
    </row>
    <row r="7314" spans="1:1">
      <c r="A7314" s="4">
        <v>10150</v>
      </c>
    </row>
    <row r="7315" spans="1:1">
      <c r="A7315" s="4">
        <v>10151</v>
      </c>
    </row>
    <row r="7316" spans="1:1">
      <c r="A7316" s="4">
        <v>10152</v>
      </c>
    </row>
    <row r="7317" spans="1:1">
      <c r="A7317" s="4">
        <v>10153</v>
      </c>
    </row>
    <row r="7318" spans="1:1">
      <c r="A7318" s="4">
        <v>10154</v>
      </c>
    </row>
    <row r="7319" spans="1:1">
      <c r="A7319" s="4">
        <v>10155</v>
      </c>
    </row>
    <row r="7320" spans="1:1">
      <c r="A7320" s="4">
        <v>10156</v>
      </c>
    </row>
    <row r="7321" spans="1:1">
      <c r="A7321" s="4">
        <v>10157</v>
      </c>
    </row>
    <row r="7322" spans="1:1">
      <c r="A7322" s="4">
        <v>10158</v>
      </c>
    </row>
    <row r="7323" spans="1:1">
      <c r="A7323" s="4">
        <v>10159</v>
      </c>
    </row>
    <row r="7324" spans="1:1">
      <c r="A7324" s="4">
        <v>10160</v>
      </c>
    </row>
    <row r="7325" spans="1:1">
      <c r="A7325" s="4">
        <v>10161</v>
      </c>
    </row>
    <row r="7326" spans="1:1">
      <c r="A7326" s="4">
        <v>10162</v>
      </c>
    </row>
    <row r="7327" spans="1:1">
      <c r="A7327" s="4">
        <v>10163</v>
      </c>
    </row>
    <row r="7328" spans="1:1">
      <c r="A7328" s="4">
        <v>10164</v>
      </c>
    </row>
    <row r="7329" spans="1:1">
      <c r="A7329" s="4">
        <v>10165</v>
      </c>
    </row>
    <row r="7330" spans="1:1">
      <c r="A7330" s="4">
        <v>10166</v>
      </c>
    </row>
    <row r="7331" spans="1:1">
      <c r="A7331" s="4">
        <v>10167</v>
      </c>
    </row>
    <row r="7332" spans="1:1">
      <c r="A7332" s="4">
        <v>10168</v>
      </c>
    </row>
    <row r="7333" spans="1:1">
      <c r="A7333" s="4">
        <v>10169</v>
      </c>
    </row>
    <row r="7334" spans="1:1">
      <c r="A7334" s="4">
        <v>10170</v>
      </c>
    </row>
    <row r="7335" spans="1:1">
      <c r="A7335" s="4">
        <v>10171</v>
      </c>
    </row>
    <row r="7336" spans="1:1">
      <c r="A7336" s="4">
        <v>10172</v>
      </c>
    </row>
    <row r="7337" spans="1:1">
      <c r="A7337" s="4">
        <v>10173</v>
      </c>
    </row>
    <row r="7338" spans="1:1">
      <c r="A7338" s="4">
        <v>10174</v>
      </c>
    </row>
    <row r="7339" spans="1:1">
      <c r="A7339" s="4">
        <v>10175</v>
      </c>
    </row>
    <row r="7340" spans="1:1">
      <c r="A7340" s="4">
        <v>10176</v>
      </c>
    </row>
    <row r="7341" spans="1:1">
      <c r="A7341" s="4">
        <v>10177</v>
      </c>
    </row>
    <row r="7342" spans="1:1">
      <c r="A7342" s="4">
        <v>10178</v>
      </c>
    </row>
    <row r="7343" spans="1:1">
      <c r="A7343" s="4">
        <v>10179</v>
      </c>
    </row>
    <row r="7344" spans="1:1">
      <c r="A7344" s="4">
        <v>10180</v>
      </c>
    </row>
    <row r="7345" spans="1:1">
      <c r="A7345" s="4">
        <v>10181</v>
      </c>
    </row>
    <row r="7346" spans="1:1">
      <c r="A7346" s="4">
        <v>10182</v>
      </c>
    </row>
    <row r="7347" spans="1:1">
      <c r="A7347" s="4">
        <v>10183</v>
      </c>
    </row>
    <row r="7348" spans="1:1">
      <c r="A7348" s="4">
        <v>10184</v>
      </c>
    </row>
    <row r="7349" spans="1:1">
      <c r="A7349" s="4">
        <v>10185</v>
      </c>
    </row>
    <row r="7350" spans="1:1">
      <c r="A7350" s="4">
        <v>10186</v>
      </c>
    </row>
    <row r="7351" spans="1:1">
      <c r="A7351" s="4">
        <v>10187</v>
      </c>
    </row>
    <row r="7352" spans="1:1">
      <c r="A7352" s="4">
        <v>10188</v>
      </c>
    </row>
    <row r="7353" spans="1:1">
      <c r="A7353" s="4">
        <v>10189</v>
      </c>
    </row>
    <row r="7354" spans="1:1">
      <c r="A7354" s="4">
        <v>10190</v>
      </c>
    </row>
    <row r="7355" spans="1:1">
      <c r="A7355" s="4">
        <v>10191</v>
      </c>
    </row>
    <row r="7356" spans="1:1">
      <c r="A7356" s="4">
        <v>10192</v>
      </c>
    </row>
    <row r="7357" spans="1:1">
      <c r="A7357" s="4">
        <v>10193</v>
      </c>
    </row>
    <row r="7358" spans="1:1">
      <c r="A7358" s="4">
        <v>10194</v>
      </c>
    </row>
    <row r="7359" spans="1:1">
      <c r="A7359" s="4">
        <v>10195</v>
      </c>
    </row>
    <row r="7360" spans="1:1">
      <c r="A7360" s="4">
        <v>10196</v>
      </c>
    </row>
    <row r="7361" spans="1:1">
      <c r="A7361" s="4">
        <v>10197</v>
      </c>
    </row>
    <row r="7362" spans="1:1">
      <c r="A7362" s="4">
        <v>10198</v>
      </c>
    </row>
    <row r="7363" spans="1:1">
      <c r="A7363" s="4">
        <v>10199</v>
      </c>
    </row>
    <row r="7364" spans="1:1">
      <c r="A7364" s="4">
        <v>10200</v>
      </c>
    </row>
    <row r="7365" spans="1:1">
      <c r="A7365" s="4">
        <v>10201</v>
      </c>
    </row>
    <row r="7366" spans="1:1">
      <c r="A7366" s="4">
        <v>10202</v>
      </c>
    </row>
    <row r="7367" spans="1:1">
      <c r="A7367" s="4">
        <v>10203</v>
      </c>
    </row>
    <row r="7368" spans="1:1">
      <c r="A7368" s="4">
        <v>10204</v>
      </c>
    </row>
    <row r="7369" spans="1:1">
      <c r="A7369" s="4">
        <v>10205</v>
      </c>
    </row>
    <row r="7370" spans="1:1">
      <c r="A7370" s="4">
        <v>10206</v>
      </c>
    </row>
    <row r="7371" spans="1:1">
      <c r="A7371" s="4">
        <v>10207</v>
      </c>
    </row>
    <row r="7372" spans="1:1">
      <c r="A7372" s="4">
        <v>10208</v>
      </c>
    </row>
    <row r="7373" spans="1:1">
      <c r="A7373" s="4">
        <v>10209</v>
      </c>
    </row>
    <row r="7374" spans="1:1">
      <c r="A7374" s="4">
        <v>10210</v>
      </c>
    </row>
    <row r="7375" spans="1:1">
      <c r="A7375" s="4">
        <v>10211</v>
      </c>
    </row>
    <row r="7376" spans="1:1">
      <c r="A7376" s="4">
        <v>10212</v>
      </c>
    </row>
    <row r="7377" spans="1:1">
      <c r="A7377" s="4">
        <v>10213</v>
      </c>
    </row>
    <row r="7378" spans="1:1">
      <c r="A7378" s="4">
        <v>10214</v>
      </c>
    </row>
    <row r="7379" spans="1:1">
      <c r="A7379" s="4">
        <v>10215</v>
      </c>
    </row>
    <row r="7380" spans="1:1">
      <c r="A7380" s="4">
        <v>10216</v>
      </c>
    </row>
    <row r="7381" spans="1:1">
      <c r="A7381" s="4">
        <v>10217</v>
      </c>
    </row>
    <row r="7382" spans="1:1">
      <c r="A7382" s="4">
        <v>10218</v>
      </c>
    </row>
    <row r="7383" spans="1:1">
      <c r="A7383" s="4">
        <v>10219</v>
      </c>
    </row>
    <row r="7384" spans="1:1">
      <c r="A7384" s="4">
        <v>10220</v>
      </c>
    </row>
    <row r="7385" spans="1:1">
      <c r="A7385" s="4">
        <v>10221</v>
      </c>
    </row>
    <row r="7386" spans="1:1">
      <c r="A7386" s="4">
        <v>10222</v>
      </c>
    </row>
    <row r="7387" spans="1:1">
      <c r="A7387" s="4">
        <v>10223</v>
      </c>
    </row>
    <row r="7388" spans="1:1">
      <c r="A7388" s="4">
        <v>10224</v>
      </c>
    </row>
    <row r="7389" spans="1:1">
      <c r="A7389" s="4">
        <v>10225</v>
      </c>
    </row>
    <row r="7390" spans="1:1">
      <c r="A7390" s="4">
        <v>10226</v>
      </c>
    </row>
    <row r="7391" spans="1:1">
      <c r="A7391" s="4">
        <v>10227</v>
      </c>
    </row>
    <row r="7392" spans="1:1">
      <c r="A7392" s="4">
        <v>10228</v>
      </c>
    </row>
    <row r="7393" spans="1:1">
      <c r="A7393" s="4">
        <v>10229</v>
      </c>
    </row>
    <row r="7394" spans="1:1">
      <c r="A7394" s="4">
        <v>10230</v>
      </c>
    </row>
    <row r="7395" spans="1:1">
      <c r="A7395" s="4">
        <v>10231</v>
      </c>
    </row>
    <row r="7396" spans="1:1">
      <c r="A7396" s="4">
        <v>10232</v>
      </c>
    </row>
    <row r="7397" spans="1:1">
      <c r="A7397" s="4">
        <v>10233</v>
      </c>
    </row>
    <row r="7398" spans="1:1">
      <c r="A7398" s="4">
        <v>10234</v>
      </c>
    </row>
    <row r="7399" spans="1:1">
      <c r="A7399" s="4">
        <v>10235</v>
      </c>
    </row>
    <row r="7400" spans="1:1">
      <c r="A7400" s="4">
        <v>10236</v>
      </c>
    </row>
    <row r="7401" spans="1:1">
      <c r="A7401" s="4">
        <v>10237</v>
      </c>
    </row>
    <row r="7402" spans="1:1">
      <c r="A7402" s="4">
        <v>10238</v>
      </c>
    </row>
    <row r="7403" spans="1:1">
      <c r="A7403" s="4">
        <v>10239</v>
      </c>
    </row>
    <row r="7404" spans="1:1">
      <c r="A7404" s="4">
        <v>10240</v>
      </c>
    </row>
    <row r="7405" spans="1:1">
      <c r="A7405" s="4">
        <v>10241</v>
      </c>
    </row>
    <row r="7406" spans="1:1">
      <c r="A7406" s="4">
        <v>10242</v>
      </c>
    </row>
    <row r="7407" spans="1:1">
      <c r="A7407" s="4">
        <v>10243</v>
      </c>
    </row>
    <row r="7408" spans="1:1">
      <c r="A7408" s="4">
        <v>10244</v>
      </c>
    </row>
    <row r="7409" spans="1:1">
      <c r="A7409" s="4">
        <v>10245</v>
      </c>
    </row>
    <row r="7410" spans="1:1">
      <c r="A7410" s="4">
        <v>10246</v>
      </c>
    </row>
    <row r="7411" spans="1:1">
      <c r="A7411" s="4">
        <v>10247</v>
      </c>
    </row>
    <row r="7412" spans="1:1">
      <c r="A7412" s="4">
        <v>10248</v>
      </c>
    </row>
    <row r="7413" spans="1:1">
      <c r="A7413" s="4">
        <v>10249</v>
      </c>
    </row>
    <row r="7414" spans="1:1">
      <c r="A7414" s="4">
        <v>10250</v>
      </c>
    </row>
    <row r="7415" spans="1:1">
      <c r="A7415" s="4">
        <v>10251</v>
      </c>
    </row>
    <row r="7416" spans="1:1">
      <c r="A7416" s="4">
        <v>10252</v>
      </c>
    </row>
    <row r="7417" spans="1:1">
      <c r="A7417" s="4">
        <v>10253</v>
      </c>
    </row>
    <row r="7418" spans="1:1">
      <c r="A7418" s="4">
        <v>10254</v>
      </c>
    </row>
    <row r="7419" spans="1:1">
      <c r="A7419" s="4">
        <v>10255</v>
      </c>
    </row>
    <row r="7420" spans="1:1">
      <c r="A7420" s="4">
        <v>10256</v>
      </c>
    </row>
    <row r="7421" spans="1:1">
      <c r="A7421" s="4">
        <v>10257</v>
      </c>
    </row>
    <row r="7422" spans="1:1">
      <c r="A7422" s="4">
        <v>10258</v>
      </c>
    </row>
    <row r="7423" spans="1:1">
      <c r="A7423" s="4">
        <v>10259</v>
      </c>
    </row>
    <row r="7424" spans="1:1">
      <c r="A7424" s="4">
        <v>10260</v>
      </c>
    </row>
    <row r="7425" spans="1:1">
      <c r="A7425" s="4">
        <v>10261</v>
      </c>
    </row>
    <row r="7426" spans="1:1">
      <c r="A7426" s="4">
        <v>10262</v>
      </c>
    </row>
    <row r="7427" spans="1:1">
      <c r="A7427" s="4">
        <v>10263</v>
      </c>
    </row>
    <row r="7428" spans="1:1">
      <c r="A7428" s="4">
        <v>10264</v>
      </c>
    </row>
    <row r="7429" spans="1:1">
      <c r="A7429" s="4">
        <v>10265</v>
      </c>
    </row>
    <row r="7430" spans="1:1">
      <c r="A7430" s="4">
        <v>10266</v>
      </c>
    </row>
    <row r="7431" spans="1:1">
      <c r="A7431" s="4">
        <v>10267</v>
      </c>
    </row>
    <row r="7432" spans="1:1">
      <c r="A7432" s="4">
        <v>10268</v>
      </c>
    </row>
    <row r="7433" spans="1:1">
      <c r="A7433" s="4">
        <v>10269</v>
      </c>
    </row>
    <row r="7434" spans="1:1">
      <c r="A7434" s="4">
        <v>10270</v>
      </c>
    </row>
    <row r="7435" spans="1:1">
      <c r="A7435" s="4">
        <v>10271</v>
      </c>
    </row>
    <row r="7436" spans="1:1">
      <c r="A7436" s="4">
        <v>10272</v>
      </c>
    </row>
    <row r="7437" spans="1:1">
      <c r="A7437" s="4">
        <v>10273</v>
      </c>
    </row>
    <row r="7438" spans="1:1">
      <c r="A7438" s="4">
        <v>10274</v>
      </c>
    </row>
    <row r="7439" spans="1:1">
      <c r="A7439" s="4">
        <v>10275</v>
      </c>
    </row>
    <row r="7440" spans="1:1">
      <c r="A7440" s="4">
        <v>10276</v>
      </c>
    </row>
    <row r="7441" spans="1:1">
      <c r="A7441" s="4">
        <v>10277</v>
      </c>
    </row>
    <row r="7442" spans="1:1">
      <c r="A7442" s="4">
        <v>10278</v>
      </c>
    </row>
    <row r="7443" spans="1:1">
      <c r="A7443" s="4">
        <v>10279</v>
      </c>
    </row>
    <row r="7444" spans="1:1">
      <c r="A7444" s="4">
        <v>10280</v>
      </c>
    </row>
    <row r="7445" spans="1:1">
      <c r="A7445" s="4">
        <v>10281</v>
      </c>
    </row>
    <row r="7446" spans="1:1">
      <c r="A7446" s="4">
        <v>10282</v>
      </c>
    </row>
    <row r="7447" spans="1:1">
      <c r="A7447" s="4">
        <v>10283</v>
      </c>
    </row>
    <row r="7448" spans="1:1">
      <c r="A7448" s="4">
        <v>10284</v>
      </c>
    </row>
    <row r="7449" spans="1:1">
      <c r="A7449" s="4">
        <v>10285</v>
      </c>
    </row>
    <row r="7450" spans="1:1">
      <c r="A7450" s="4">
        <v>10286</v>
      </c>
    </row>
    <row r="7451" spans="1:1">
      <c r="A7451" s="4">
        <v>10287</v>
      </c>
    </row>
    <row r="7452" spans="1:1">
      <c r="A7452" s="4">
        <v>10288</v>
      </c>
    </row>
    <row r="7453" spans="1:1">
      <c r="A7453" s="4">
        <v>10289</v>
      </c>
    </row>
    <row r="7454" spans="1:1">
      <c r="A7454" s="4">
        <v>10290</v>
      </c>
    </row>
    <row r="7455" spans="1:1">
      <c r="A7455" s="4">
        <v>10291</v>
      </c>
    </row>
    <row r="7456" spans="1:1">
      <c r="A7456" s="4">
        <v>10292</v>
      </c>
    </row>
    <row r="7457" spans="1:1">
      <c r="A7457" s="4">
        <v>10293</v>
      </c>
    </row>
    <row r="7458" spans="1:1">
      <c r="A7458" s="4">
        <v>10294</v>
      </c>
    </row>
    <row r="7459" spans="1:1">
      <c r="A7459" s="4">
        <v>10295</v>
      </c>
    </row>
    <row r="7460" spans="1:1">
      <c r="A7460" s="4">
        <v>10296</v>
      </c>
    </row>
    <row r="7461" spans="1:1">
      <c r="A7461" s="4">
        <v>10297</v>
      </c>
    </row>
    <row r="7462" spans="1:1">
      <c r="A7462" s="4">
        <v>10298</v>
      </c>
    </row>
    <row r="7463" spans="1:1">
      <c r="A7463" s="4">
        <v>10299</v>
      </c>
    </row>
    <row r="7464" spans="1:1">
      <c r="A7464" s="4">
        <v>10300</v>
      </c>
    </row>
    <row r="7465" spans="1:1">
      <c r="A7465" s="4">
        <v>10301</v>
      </c>
    </row>
    <row r="7466" spans="1:1">
      <c r="A7466" s="4">
        <v>10302</v>
      </c>
    </row>
    <row r="7467" spans="1:1">
      <c r="A7467" s="4">
        <v>10303</v>
      </c>
    </row>
    <row r="7468" spans="1:1">
      <c r="A7468" s="4">
        <v>10304</v>
      </c>
    </row>
    <row r="7469" spans="1:1">
      <c r="A7469" s="4">
        <v>10305</v>
      </c>
    </row>
    <row r="7470" spans="1:1">
      <c r="A7470" s="4">
        <v>10306</v>
      </c>
    </row>
    <row r="7471" spans="1:1">
      <c r="A7471" s="4">
        <v>10307</v>
      </c>
    </row>
    <row r="7472" spans="1:1">
      <c r="A7472" s="4">
        <v>10308</v>
      </c>
    </row>
    <row r="7473" spans="1:1">
      <c r="A7473" s="4">
        <v>10309</v>
      </c>
    </row>
    <row r="7474" spans="1:1">
      <c r="A7474" s="4">
        <v>10310</v>
      </c>
    </row>
    <row r="7475" spans="1:1">
      <c r="A7475" s="4">
        <v>10311</v>
      </c>
    </row>
    <row r="7476" spans="1:1">
      <c r="A7476" s="4">
        <v>10312</v>
      </c>
    </row>
    <row r="7477" spans="1:1">
      <c r="A7477" s="4">
        <v>10313</v>
      </c>
    </row>
    <row r="7478" spans="1:1">
      <c r="A7478" s="4">
        <v>10314</v>
      </c>
    </row>
    <row r="7479" spans="1:1">
      <c r="A7479" s="4">
        <v>10315</v>
      </c>
    </row>
    <row r="7480" spans="1:1">
      <c r="A7480" s="4">
        <v>10316</v>
      </c>
    </row>
    <row r="7481" spans="1:1">
      <c r="A7481" s="4">
        <v>10317</v>
      </c>
    </row>
    <row r="7482" spans="1:1">
      <c r="A7482" s="4">
        <v>10318</v>
      </c>
    </row>
    <row r="7483" spans="1:1">
      <c r="A7483" s="4">
        <v>10319</v>
      </c>
    </row>
    <row r="7484" spans="1:1">
      <c r="A7484" s="4">
        <v>10320</v>
      </c>
    </row>
    <row r="7485" spans="1:1">
      <c r="A7485" s="4">
        <v>10321</v>
      </c>
    </row>
    <row r="7486" spans="1:1">
      <c r="A7486" s="4">
        <v>10322</v>
      </c>
    </row>
    <row r="7487" spans="1:1">
      <c r="A7487" s="4">
        <v>10323</v>
      </c>
    </row>
    <row r="7488" spans="1:1">
      <c r="A7488" s="4">
        <v>10324</v>
      </c>
    </row>
    <row r="7489" spans="1:1">
      <c r="A7489" s="4">
        <v>10325</v>
      </c>
    </row>
    <row r="7490" spans="1:1">
      <c r="A7490" s="4">
        <v>10326</v>
      </c>
    </row>
    <row r="7491" spans="1:1">
      <c r="A7491" s="4">
        <v>10327</v>
      </c>
    </row>
    <row r="7492" spans="1:1">
      <c r="A7492" s="4">
        <v>10328</v>
      </c>
    </row>
    <row r="7493" spans="1:1">
      <c r="A7493" s="4">
        <v>10329</v>
      </c>
    </row>
    <row r="7494" spans="1:1">
      <c r="A7494" s="4">
        <v>10330</v>
      </c>
    </row>
    <row r="7495" spans="1:1">
      <c r="A7495" s="4">
        <v>10331</v>
      </c>
    </row>
    <row r="7496" spans="1:1">
      <c r="A7496" s="4">
        <v>10332</v>
      </c>
    </row>
    <row r="7497" spans="1:1">
      <c r="A7497" s="4">
        <v>10333</v>
      </c>
    </row>
    <row r="7498" spans="1:1">
      <c r="A7498" s="4">
        <v>10334</v>
      </c>
    </row>
    <row r="7499" spans="1:1">
      <c r="A7499" s="4">
        <v>10335</v>
      </c>
    </row>
    <row r="7500" spans="1:1">
      <c r="A7500" s="4">
        <v>10336</v>
      </c>
    </row>
    <row r="7501" spans="1:1">
      <c r="A7501" s="4">
        <v>10337</v>
      </c>
    </row>
    <row r="7502" spans="1:1">
      <c r="A7502" s="4">
        <v>10338</v>
      </c>
    </row>
    <row r="7503" spans="1:1">
      <c r="A7503" s="4">
        <v>10339</v>
      </c>
    </row>
    <row r="7504" spans="1:1">
      <c r="A7504" s="4">
        <v>10340</v>
      </c>
    </row>
    <row r="7505" spans="1:1">
      <c r="A7505" s="4">
        <v>10341</v>
      </c>
    </row>
    <row r="7506" spans="1:1">
      <c r="A7506" s="4">
        <v>10342</v>
      </c>
    </row>
    <row r="7507" spans="1:1">
      <c r="A7507" s="4">
        <v>10343</v>
      </c>
    </row>
    <row r="7508" spans="1:1">
      <c r="A7508" s="4">
        <v>10344</v>
      </c>
    </row>
    <row r="7509" spans="1:1">
      <c r="A7509" s="4">
        <v>10345</v>
      </c>
    </row>
    <row r="7510" spans="1:1">
      <c r="A7510" s="4">
        <v>10346</v>
      </c>
    </row>
    <row r="7511" spans="1:1">
      <c r="A7511" s="4">
        <v>10347</v>
      </c>
    </row>
    <row r="7512" spans="1:1">
      <c r="A7512" s="4">
        <v>10348</v>
      </c>
    </row>
    <row r="7513" spans="1:1">
      <c r="A7513" s="4">
        <v>10349</v>
      </c>
    </row>
    <row r="7514" spans="1:1">
      <c r="A7514" s="4">
        <v>10350</v>
      </c>
    </row>
    <row r="7515" spans="1:1">
      <c r="A7515" s="4">
        <v>10351</v>
      </c>
    </row>
    <row r="7516" spans="1:1">
      <c r="A7516" s="4">
        <v>10352</v>
      </c>
    </row>
    <row r="7517" spans="1:1">
      <c r="A7517" s="4">
        <v>10353</v>
      </c>
    </row>
    <row r="7518" spans="1:1">
      <c r="A7518" s="4">
        <v>10354</v>
      </c>
    </row>
    <row r="7519" spans="1:1">
      <c r="A7519" s="4">
        <v>10355</v>
      </c>
    </row>
    <row r="7520" spans="1:1">
      <c r="A7520" s="4">
        <v>10356</v>
      </c>
    </row>
    <row r="7521" spans="1:1">
      <c r="A7521" s="4">
        <v>10357</v>
      </c>
    </row>
    <row r="7522" spans="1:1">
      <c r="A7522" s="4">
        <v>10358</v>
      </c>
    </row>
    <row r="7523" spans="1:1">
      <c r="A7523" s="4">
        <v>10359</v>
      </c>
    </row>
    <row r="7524" spans="1:1">
      <c r="A7524" s="4">
        <v>10360</v>
      </c>
    </row>
    <row r="7525" spans="1:1">
      <c r="A7525" s="4">
        <v>10361</v>
      </c>
    </row>
    <row r="7526" spans="1:1">
      <c r="A7526" s="4">
        <v>10362</v>
      </c>
    </row>
    <row r="7527" spans="1:1">
      <c r="A7527" s="4">
        <v>10363</v>
      </c>
    </row>
    <row r="7528" spans="1:1">
      <c r="A7528" s="4">
        <v>10364</v>
      </c>
    </row>
    <row r="7529" spans="1:1">
      <c r="A7529" s="4">
        <v>10365</v>
      </c>
    </row>
    <row r="7530" spans="1:1">
      <c r="A7530" s="4">
        <v>10366</v>
      </c>
    </row>
    <row r="7531" spans="1:1">
      <c r="A7531" s="4">
        <v>10367</v>
      </c>
    </row>
    <row r="7532" spans="1:1">
      <c r="A7532" s="4">
        <v>10368</v>
      </c>
    </row>
    <row r="7533" spans="1:1">
      <c r="A7533" s="4">
        <v>10369</v>
      </c>
    </row>
    <row r="7534" spans="1:1">
      <c r="A7534" s="4">
        <v>10370</v>
      </c>
    </row>
    <row r="7535" spans="1:1">
      <c r="A7535" s="4">
        <v>10371</v>
      </c>
    </row>
    <row r="7536" spans="1:1">
      <c r="A7536" s="4">
        <v>10372</v>
      </c>
    </row>
    <row r="7537" spans="1:1">
      <c r="A7537" s="4">
        <v>10373</v>
      </c>
    </row>
    <row r="7538" spans="1:1">
      <c r="A7538" s="4">
        <v>10374</v>
      </c>
    </row>
    <row r="7539" spans="1:1">
      <c r="A7539" s="4">
        <v>10375</v>
      </c>
    </row>
    <row r="7540" spans="1:1">
      <c r="A7540" s="4">
        <v>10376</v>
      </c>
    </row>
    <row r="7541" spans="1:1">
      <c r="A7541" s="4">
        <v>10377</v>
      </c>
    </row>
    <row r="7542" spans="1:1">
      <c r="A7542" s="4">
        <v>10378</v>
      </c>
    </row>
    <row r="7543" spans="1:1">
      <c r="A7543" s="4">
        <v>10379</v>
      </c>
    </row>
    <row r="7544" spans="1:1">
      <c r="A7544" s="4">
        <v>10380</v>
      </c>
    </row>
    <row r="7545" spans="1:1">
      <c r="A7545" s="4">
        <v>10381</v>
      </c>
    </row>
    <row r="7546" spans="1:1">
      <c r="A7546" s="4">
        <v>10382</v>
      </c>
    </row>
    <row r="7547" spans="1:1">
      <c r="A7547" s="4">
        <v>10383</v>
      </c>
    </row>
    <row r="7548" spans="1:1">
      <c r="A7548" s="4">
        <v>10384</v>
      </c>
    </row>
    <row r="7549" spans="1:1">
      <c r="A7549" s="4">
        <v>10385</v>
      </c>
    </row>
    <row r="7550" spans="1:1">
      <c r="A7550" s="4">
        <v>10386</v>
      </c>
    </row>
    <row r="7551" spans="1:1">
      <c r="A7551" s="4">
        <v>10387</v>
      </c>
    </row>
    <row r="7552" spans="1:1">
      <c r="A7552" s="4">
        <v>10388</v>
      </c>
    </row>
    <row r="7553" spans="1:1">
      <c r="A7553" s="4">
        <v>10389</v>
      </c>
    </row>
    <row r="7554" spans="1:1">
      <c r="A7554" s="4">
        <v>10390</v>
      </c>
    </row>
    <row r="7555" spans="1:1">
      <c r="A7555" s="4">
        <v>10391</v>
      </c>
    </row>
    <row r="7556" spans="1:1">
      <c r="A7556" s="4">
        <v>10392</v>
      </c>
    </row>
    <row r="7557" spans="1:1">
      <c r="A7557" s="4">
        <v>10393</v>
      </c>
    </row>
    <row r="7558" spans="1:1">
      <c r="A7558" s="4">
        <v>10394</v>
      </c>
    </row>
    <row r="7559" spans="1:1">
      <c r="A7559" s="4">
        <v>10395</v>
      </c>
    </row>
    <row r="7560" spans="1:1">
      <c r="A7560" s="4">
        <v>10396</v>
      </c>
    </row>
    <row r="7561" spans="1:1">
      <c r="A7561" s="4">
        <v>10397</v>
      </c>
    </row>
    <row r="7562" spans="1:1">
      <c r="A7562" s="4">
        <v>10398</v>
      </c>
    </row>
    <row r="7563" spans="1:1">
      <c r="A7563" s="4">
        <v>10399</v>
      </c>
    </row>
    <row r="7564" spans="1:1">
      <c r="A7564" s="4">
        <v>10400</v>
      </c>
    </row>
    <row r="7565" spans="1:1">
      <c r="A7565" s="4">
        <v>10401</v>
      </c>
    </row>
    <row r="7566" spans="1:1">
      <c r="A7566" s="4">
        <v>10402</v>
      </c>
    </row>
    <row r="7567" spans="1:1">
      <c r="A7567" s="4">
        <v>10403</v>
      </c>
    </row>
    <row r="7568" spans="1:1">
      <c r="A7568" s="4">
        <v>10404</v>
      </c>
    </row>
    <row r="7569" spans="1:1">
      <c r="A7569" s="4">
        <v>10405</v>
      </c>
    </row>
    <row r="7570" spans="1:1">
      <c r="A7570" s="4">
        <v>10406</v>
      </c>
    </row>
    <row r="7571" spans="1:1">
      <c r="A7571" s="4">
        <v>10407</v>
      </c>
    </row>
    <row r="7572" spans="1:1">
      <c r="A7572" s="4">
        <v>10408</v>
      </c>
    </row>
    <row r="7573" spans="1:1">
      <c r="A7573" s="4">
        <v>10409</v>
      </c>
    </row>
    <row r="7574" spans="1:1">
      <c r="A7574" s="4">
        <v>10410</v>
      </c>
    </row>
    <row r="7575" spans="1:1">
      <c r="A7575" s="4">
        <v>10411</v>
      </c>
    </row>
    <row r="7576" spans="1:1">
      <c r="A7576" s="4">
        <v>10412</v>
      </c>
    </row>
    <row r="7577" spans="1:1">
      <c r="A7577" s="4">
        <v>10413</v>
      </c>
    </row>
    <row r="7578" spans="1:1">
      <c r="A7578" s="4">
        <v>10414</v>
      </c>
    </row>
    <row r="7579" spans="1:1">
      <c r="A7579" s="4">
        <v>10415</v>
      </c>
    </row>
    <row r="7580" spans="1:1">
      <c r="A7580" s="4">
        <v>10416</v>
      </c>
    </row>
    <row r="7581" spans="1:1">
      <c r="A7581" s="4">
        <v>10417</v>
      </c>
    </row>
    <row r="7582" spans="1:1">
      <c r="A7582" s="4">
        <v>10418</v>
      </c>
    </row>
    <row r="7583" spans="1:1">
      <c r="A7583" s="4">
        <v>10419</v>
      </c>
    </row>
    <row r="7584" spans="1:1">
      <c r="A7584" s="4">
        <v>10420</v>
      </c>
    </row>
    <row r="7585" spans="1:1">
      <c r="A7585" s="4">
        <v>10421</v>
      </c>
    </row>
    <row r="7586" spans="1:1">
      <c r="A7586" s="4">
        <v>10422</v>
      </c>
    </row>
    <row r="7587" spans="1:1">
      <c r="A7587" s="4">
        <v>10423</v>
      </c>
    </row>
    <row r="7588" spans="1:1">
      <c r="A7588" s="4">
        <v>10424</v>
      </c>
    </row>
    <row r="7589" spans="1:1">
      <c r="A7589" s="4">
        <v>10425</v>
      </c>
    </row>
    <row r="7590" spans="1:1">
      <c r="A7590" s="4">
        <v>10426</v>
      </c>
    </row>
    <row r="7591" spans="1:1">
      <c r="A7591" s="4">
        <v>10427</v>
      </c>
    </row>
    <row r="7592" spans="1:1">
      <c r="A7592" s="4">
        <v>10428</v>
      </c>
    </row>
    <row r="7593" spans="1:1">
      <c r="A7593" s="4">
        <v>10429</v>
      </c>
    </row>
    <row r="7594" spans="1:1">
      <c r="A7594" s="4">
        <v>10430</v>
      </c>
    </row>
    <row r="7595" spans="1:1">
      <c r="A7595" s="4">
        <v>10431</v>
      </c>
    </row>
    <row r="7596" spans="1:1">
      <c r="A7596" s="4">
        <v>10432</v>
      </c>
    </row>
    <row r="7597" spans="1:1">
      <c r="A7597" s="4">
        <v>10433</v>
      </c>
    </row>
    <row r="7598" spans="1:1">
      <c r="A7598" s="4">
        <v>10434</v>
      </c>
    </row>
    <row r="7599" spans="1:1">
      <c r="A7599" s="4">
        <v>10435</v>
      </c>
    </row>
    <row r="7600" spans="1:1">
      <c r="A7600" s="4">
        <v>10436</v>
      </c>
    </row>
    <row r="7601" spans="1:1">
      <c r="A7601" s="4">
        <v>10437</v>
      </c>
    </row>
    <row r="7602" spans="1:1">
      <c r="A7602" s="4">
        <v>10438</v>
      </c>
    </row>
    <row r="7603" spans="1:1">
      <c r="A7603" s="4">
        <v>10439</v>
      </c>
    </row>
    <row r="7604" spans="1:1">
      <c r="A7604" s="4">
        <v>10440</v>
      </c>
    </row>
    <row r="7605" spans="1:1">
      <c r="A7605" s="4">
        <v>10441</v>
      </c>
    </row>
    <row r="7606" spans="1:1">
      <c r="A7606" s="4">
        <v>10442</v>
      </c>
    </row>
    <row r="7607" spans="1:1">
      <c r="A7607" s="4">
        <v>10443</v>
      </c>
    </row>
    <row r="7608" spans="1:1">
      <c r="A7608" s="4">
        <v>10444</v>
      </c>
    </row>
    <row r="7609" spans="1:1">
      <c r="A7609" s="4">
        <v>10445</v>
      </c>
    </row>
    <row r="7610" spans="1:1">
      <c r="A7610" s="4">
        <v>10446</v>
      </c>
    </row>
    <row r="7611" spans="1:1">
      <c r="A7611" s="4">
        <v>10447</v>
      </c>
    </row>
    <row r="7612" spans="1:1">
      <c r="A7612" s="4">
        <v>10448</v>
      </c>
    </row>
    <row r="7613" spans="1:1">
      <c r="A7613" s="4">
        <v>10449</v>
      </c>
    </row>
    <row r="7614" spans="1:1">
      <c r="A7614" s="4">
        <v>10450</v>
      </c>
    </row>
    <row r="7615" spans="1:1">
      <c r="A7615" s="4">
        <v>10451</v>
      </c>
    </row>
    <row r="7616" spans="1:1">
      <c r="A7616" s="4">
        <v>10452</v>
      </c>
    </row>
    <row r="7617" spans="1:1">
      <c r="A7617" s="4">
        <v>10453</v>
      </c>
    </row>
    <row r="7618" spans="1:1">
      <c r="A7618" s="4">
        <v>10454</v>
      </c>
    </row>
    <row r="7619" spans="1:1">
      <c r="A7619" s="4">
        <v>10455</v>
      </c>
    </row>
    <row r="7620" spans="1:1">
      <c r="A7620" s="4">
        <v>10456</v>
      </c>
    </row>
    <row r="7621" spans="1:1">
      <c r="A7621" s="4">
        <v>10457</v>
      </c>
    </row>
    <row r="7622" spans="1:1">
      <c r="A7622" s="4">
        <v>10458</v>
      </c>
    </row>
    <row r="7623" spans="1:1">
      <c r="A7623" s="4">
        <v>10459</v>
      </c>
    </row>
    <row r="7624" spans="1:1">
      <c r="A7624" s="4">
        <v>10460</v>
      </c>
    </row>
    <row r="7625" spans="1:1">
      <c r="A7625" s="4">
        <v>10461</v>
      </c>
    </row>
    <row r="7626" spans="1:1">
      <c r="A7626" s="4">
        <v>10462</v>
      </c>
    </row>
    <row r="7627" spans="1:1">
      <c r="A7627" s="4">
        <v>10463</v>
      </c>
    </row>
    <row r="7628" spans="1:1">
      <c r="A7628" s="4">
        <v>10464</v>
      </c>
    </row>
    <row r="7629" spans="1:1">
      <c r="A7629" s="4">
        <v>10465</v>
      </c>
    </row>
    <row r="7630" spans="1:1">
      <c r="A7630" s="4">
        <v>10466</v>
      </c>
    </row>
    <row r="7631" spans="1:1">
      <c r="A7631" s="4">
        <v>10467</v>
      </c>
    </row>
    <row r="7632" spans="1:1">
      <c r="A7632" s="4">
        <v>10468</v>
      </c>
    </row>
    <row r="7633" spans="1:1">
      <c r="A7633" s="4">
        <v>10469</v>
      </c>
    </row>
    <row r="7634" spans="1:1">
      <c r="A7634" s="4">
        <v>10470</v>
      </c>
    </row>
    <row r="7635" spans="1:1">
      <c r="A7635" s="4">
        <v>10471</v>
      </c>
    </row>
    <row r="7636" spans="1:1">
      <c r="A7636" s="4">
        <v>10472</v>
      </c>
    </row>
    <row r="7637" spans="1:1">
      <c r="A7637" s="4">
        <v>10473</v>
      </c>
    </row>
    <row r="7638" spans="1:1">
      <c r="A7638" s="4">
        <v>10474</v>
      </c>
    </row>
    <row r="7639" spans="1:1">
      <c r="A7639" s="4">
        <v>10475</v>
      </c>
    </row>
    <row r="7640" spans="1:1">
      <c r="A7640" s="4">
        <v>10476</v>
      </c>
    </row>
    <row r="7641" spans="1:1">
      <c r="A7641" s="4">
        <v>10477</v>
      </c>
    </row>
    <row r="7642" spans="1:1">
      <c r="A7642" s="4">
        <v>10478</v>
      </c>
    </row>
    <row r="7643" spans="1:1">
      <c r="A7643" s="4">
        <v>10479</v>
      </c>
    </row>
    <row r="7644" spans="1:1">
      <c r="A7644" s="4">
        <v>10480</v>
      </c>
    </row>
    <row r="7645" spans="1:1">
      <c r="A7645" s="4">
        <v>10481</v>
      </c>
    </row>
    <row r="7646" spans="1:1">
      <c r="A7646" s="4">
        <v>10482</v>
      </c>
    </row>
    <row r="7647" spans="1:1">
      <c r="A7647" s="4">
        <v>10483</v>
      </c>
    </row>
    <row r="7648" spans="1:1">
      <c r="A7648" s="4">
        <v>10484</v>
      </c>
    </row>
    <row r="7649" spans="1:1">
      <c r="A7649" s="4">
        <v>10485</v>
      </c>
    </row>
    <row r="7650" spans="1:1">
      <c r="A7650" s="4">
        <v>10486</v>
      </c>
    </row>
    <row r="7651" spans="1:1">
      <c r="A7651" s="4">
        <v>10487</v>
      </c>
    </row>
    <row r="7652" spans="1:1">
      <c r="A7652" s="4">
        <v>10488</v>
      </c>
    </row>
    <row r="7653" spans="1:1">
      <c r="A7653" s="4">
        <v>10489</v>
      </c>
    </row>
    <row r="7654" spans="1:1">
      <c r="A7654" s="4">
        <v>10490</v>
      </c>
    </row>
    <row r="7655" spans="1:1">
      <c r="A7655" s="4">
        <v>10491</v>
      </c>
    </row>
    <row r="7656" spans="1:1">
      <c r="A7656" s="4">
        <v>10492</v>
      </c>
    </row>
    <row r="7657" spans="1:1">
      <c r="A7657" s="4">
        <v>10493</v>
      </c>
    </row>
    <row r="7658" spans="1:1">
      <c r="A7658" s="4">
        <v>10494</v>
      </c>
    </row>
    <row r="7659" spans="1:1">
      <c r="A7659" s="4">
        <v>10495</v>
      </c>
    </row>
    <row r="7660" spans="1:1">
      <c r="A7660" s="4">
        <v>10496</v>
      </c>
    </row>
    <row r="7661" spans="1:1">
      <c r="A7661" s="4">
        <v>10497</v>
      </c>
    </row>
    <row r="7662" spans="1:1">
      <c r="A7662" s="4">
        <v>10498</v>
      </c>
    </row>
    <row r="7663" spans="1:1">
      <c r="A7663" s="4">
        <v>10499</v>
      </c>
    </row>
    <row r="7664" spans="1:1">
      <c r="A7664" s="4">
        <v>10500</v>
      </c>
    </row>
    <row r="7665" spans="1:1">
      <c r="A7665" s="4">
        <v>10501</v>
      </c>
    </row>
    <row r="7666" spans="1:1">
      <c r="A7666" s="4">
        <v>10502</v>
      </c>
    </row>
    <row r="7667" spans="1:1">
      <c r="A7667" s="4">
        <v>10503</v>
      </c>
    </row>
    <row r="7668" spans="1:1">
      <c r="A7668" s="4">
        <v>10504</v>
      </c>
    </row>
    <row r="7669" spans="1:1">
      <c r="A7669" s="4">
        <v>10505</v>
      </c>
    </row>
    <row r="7670" spans="1:1">
      <c r="A7670" s="4">
        <v>10506</v>
      </c>
    </row>
    <row r="7671" spans="1:1">
      <c r="A7671" s="4">
        <v>10507</v>
      </c>
    </row>
    <row r="7672" spans="1:1">
      <c r="A7672" s="4">
        <v>10508</v>
      </c>
    </row>
    <row r="7673" spans="1:1">
      <c r="A7673" s="4">
        <v>10509</v>
      </c>
    </row>
    <row r="7674" spans="1:1">
      <c r="A7674" s="4">
        <v>10510</v>
      </c>
    </row>
    <row r="7675" spans="1:1">
      <c r="A7675" s="4">
        <v>10511</v>
      </c>
    </row>
    <row r="7676" spans="1:1">
      <c r="A7676" s="4">
        <v>10512</v>
      </c>
    </row>
    <row r="7677" spans="1:1">
      <c r="A7677" s="4">
        <v>10513</v>
      </c>
    </row>
    <row r="7678" spans="1:1">
      <c r="A7678" s="4">
        <v>10514</v>
      </c>
    </row>
    <row r="7679" spans="1:1">
      <c r="A7679" s="4">
        <v>10515</v>
      </c>
    </row>
    <row r="7680" spans="1:1">
      <c r="A7680" s="4">
        <v>10516</v>
      </c>
    </row>
    <row r="7681" spans="1:1">
      <c r="A7681" s="4">
        <v>10517</v>
      </c>
    </row>
    <row r="7682" spans="1:1">
      <c r="A7682" s="4">
        <v>10518</v>
      </c>
    </row>
    <row r="7683" spans="1:1">
      <c r="A7683" s="4">
        <v>10519</v>
      </c>
    </row>
    <row r="7684" spans="1:1">
      <c r="A7684" s="4">
        <v>10520</v>
      </c>
    </row>
    <row r="7685" spans="1:1">
      <c r="A7685" s="4">
        <v>10521</v>
      </c>
    </row>
    <row r="7686" spans="1:1">
      <c r="A7686" s="4">
        <v>10522</v>
      </c>
    </row>
    <row r="7687" spans="1:1">
      <c r="A7687" s="4">
        <v>10523</v>
      </c>
    </row>
    <row r="7688" spans="1:1">
      <c r="A7688" s="4">
        <v>10524</v>
      </c>
    </row>
    <row r="7689" spans="1:1">
      <c r="A7689" s="4">
        <v>10525</v>
      </c>
    </row>
    <row r="7690" spans="1:1">
      <c r="A7690" s="4">
        <v>10526</v>
      </c>
    </row>
    <row r="7691" spans="1:1">
      <c r="A7691" s="4">
        <v>10527</v>
      </c>
    </row>
    <row r="7692" spans="1:1">
      <c r="A7692" s="4">
        <v>10528</v>
      </c>
    </row>
    <row r="7693" spans="1:1">
      <c r="A7693" s="4">
        <v>10529</v>
      </c>
    </row>
    <row r="7694" spans="1:1">
      <c r="A7694" s="4">
        <v>10530</v>
      </c>
    </row>
    <row r="7695" spans="1:1">
      <c r="A7695" s="4">
        <v>10531</v>
      </c>
    </row>
    <row r="7696" spans="1:1">
      <c r="A7696" s="4">
        <v>10532</v>
      </c>
    </row>
    <row r="7697" spans="1:1">
      <c r="A7697" s="4">
        <v>10533</v>
      </c>
    </row>
    <row r="7698" spans="1:1">
      <c r="A7698" s="4">
        <v>10534</v>
      </c>
    </row>
    <row r="7699" spans="1:1">
      <c r="A7699" s="4">
        <v>10535</v>
      </c>
    </row>
    <row r="7700" spans="1:1">
      <c r="A7700" s="4">
        <v>10536</v>
      </c>
    </row>
    <row r="7701" spans="1:1">
      <c r="A7701" s="4">
        <v>10537</v>
      </c>
    </row>
    <row r="7702" spans="1:1">
      <c r="A7702" s="4">
        <v>10538</v>
      </c>
    </row>
    <row r="7703" spans="1:1">
      <c r="A7703" s="4">
        <v>10539</v>
      </c>
    </row>
    <row r="7704" spans="1:1">
      <c r="A7704" s="4">
        <v>10540</v>
      </c>
    </row>
    <row r="7705" spans="1:1">
      <c r="A7705" s="4">
        <v>10541</v>
      </c>
    </row>
    <row r="7706" spans="1:1">
      <c r="A7706" s="4">
        <v>10542</v>
      </c>
    </row>
    <row r="7707" spans="1:1">
      <c r="A7707" s="4">
        <v>10543</v>
      </c>
    </row>
    <row r="7708" spans="1:1">
      <c r="A7708" s="4">
        <v>10544</v>
      </c>
    </row>
    <row r="7709" spans="1:1">
      <c r="A7709" s="4">
        <v>10545</v>
      </c>
    </row>
    <row r="7710" spans="1:1">
      <c r="A7710" s="4">
        <v>10546</v>
      </c>
    </row>
    <row r="7711" spans="1:1">
      <c r="A7711" s="4">
        <v>10547</v>
      </c>
    </row>
    <row r="7712" spans="1:1">
      <c r="A7712" s="4">
        <v>10548</v>
      </c>
    </row>
    <row r="7713" spans="1:1">
      <c r="A7713" s="4">
        <v>10549</v>
      </c>
    </row>
    <row r="7714" spans="1:1">
      <c r="A7714" s="4">
        <v>10550</v>
      </c>
    </row>
    <row r="7715" spans="1:1">
      <c r="A7715" s="4">
        <v>10551</v>
      </c>
    </row>
    <row r="7716" spans="1:1">
      <c r="A7716" s="4">
        <v>10552</v>
      </c>
    </row>
    <row r="7717" spans="1:1">
      <c r="A7717" s="4">
        <v>10553</v>
      </c>
    </row>
    <row r="7718" spans="1:1">
      <c r="A7718" s="4">
        <v>10554</v>
      </c>
    </row>
    <row r="7719" spans="1:1">
      <c r="A7719" s="4">
        <v>10555</v>
      </c>
    </row>
    <row r="7720" spans="1:1">
      <c r="A7720" s="4">
        <v>10556</v>
      </c>
    </row>
    <row r="7721" spans="1:1">
      <c r="A7721" s="4">
        <v>10557</v>
      </c>
    </row>
    <row r="7722" spans="1:1">
      <c r="A7722" s="4">
        <v>10558</v>
      </c>
    </row>
    <row r="7723" spans="1:1">
      <c r="A7723" s="4">
        <v>10559</v>
      </c>
    </row>
    <row r="7724" spans="1:1">
      <c r="A7724" s="4">
        <v>10560</v>
      </c>
    </row>
    <row r="7725" spans="1:1">
      <c r="A7725" s="4">
        <v>10561</v>
      </c>
    </row>
    <row r="7726" spans="1:1">
      <c r="A7726" s="4">
        <v>10562</v>
      </c>
    </row>
    <row r="7727" spans="1:1">
      <c r="A7727" s="4">
        <v>10563</v>
      </c>
    </row>
    <row r="7728" spans="1:1">
      <c r="A7728" s="4">
        <v>10564</v>
      </c>
    </row>
    <row r="7729" spans="1:1">
      <c r="A7729" s="4">
        <v>10565</v>
      </c>
    </row>
    <row r="7730" spans="1:1">
      <c r="A7730" s="4">
        <v>10566</v>
      </c>
    </row>
    <row r="7731" spans="1:1">
      <c r="A7731" s="4">
        <v>10567</v>
      </c>
    </row>
    <row r="7732" spans="1:1">
      <c r="A7732" s="4">
        <v>10568</v>
      </c>
    </row>
    <row r="7733" spans="1:1">
      <c r="A7733" s="4">
        <v>10569</v>
      </c>
    </row>
    <row r="7734" spans="1:1">
      <c r="A7734" s="4">
        <v>10570</v>
      </c>
    </row>
    <row r="7735" spans="1:1">
      <c r="A7735" s="4">
        <v>10571</v>
      </c>
    </row>
    <row r="7736" spans="1:1">
      <c r="A7736" s="4">
        <v>10572</v>
      </c>
    </row>
    <row r="7737" spans="1:1">
      <c r="A7737" s="4">
        <v>10573</v>
      </c>
    </row>
    <row r="7738" spans="1:1">
      <c r="A7738" s="4">
        <v>10574</v>
      </c>
    </row>
    <row r="7739" spans="1:1">
      <c r="A7739" s="4">
        <v>10575</v>
      </c>
    </row>
    <row r="7740" spans="1:1">
      <c r="A7740" s="4">
        <v>10576</v>
      </c>
    </row>
    <row r="7741" spans="1:1">
      <c r="A7741" s="4">
        <v>10577</v>
      </c>
    </row>
    <row r="7742" spans="1:1">
      <c r="A7742" s="4">
        <v>10578</v>
      </c>
    </row>
    <row r="7743" spans="1:1">
      <c r="A7743" s="4">
        <v>10579</v>
      </c>
    </row>
    <row r="7744" spans="1:1">
      <c r="A7744" s="4">
        <v>10580</v>
      </c>
    </row>
    <row r="7745" spans="1:1">
      <c r="A7745" s="4">
        <v>10581</v>
      </c>
    </row>
    <row r="7746" spans="1:1">
      <c r="A7746" s="4">
        <v>10582</v>
      </c>
    </row>
    <row r="7747" spans="1:1">
      <c r="A7747" s="4">
        <v>10583</v>
      </c>
    </row>
    <row r="7748" spans="1:1">
      <c r="A7748" s="4">
        <v>10584</v>
      </c>
    </row>
    <row r="7749" spans="1:1">
      <c r="A7749" s="4">
        <v>10585</v>
      </c>
    </row>
    <row r="7750" spans="1:1">
      <c r="A7750" s="4">
        <v>10586</v>
      </c>
    </row>
    <row r="7751" spans="1:1">
      <c r="A7751" s="4">
        <v>10587</v>
      </c>
    </row>
    <row r="7752" spans="1:1">
      <c r="A7752" s="4">
        <v>10588</v>
      </c>
    </row>
    <row r="7753" spans="1:1">
      <c r="A7753" s="4">
        <v>10589</v>
      </c>
    </row>
    <row r="7754" spans="1:1">
      <c r="A7754" s="4">
        <v>10590</v>
      </c>
    </row>
    <row r="7755" spans="1:1">
      <c r="A7755" s="4">
        <v>10591</v>
      </c>
    </row>
    <row r="7756" spans="1:1">
      <c r="A7756" s="4">
        <v>10592</v>
      </c>
    </row>
    <row r="7757" spans="1:1">
      <c r="A7757" s="4">
        <v>10593</v>
      </c>
    </row>
    <row r="7758" spans="1:1">
      <c r="A7758" s="4">
        <v>10594</v>
      </c>
    </row>
    <row r="7759" spans="1:1">
      <c r="A7759" s="4">
        <v>10595</v>
      </c>
    </row>
    <row r="7760" spans="1:1">
      <c r="A7760" s="4">
        <v>10596</v>
      </c>
    </row>
    <row r="7761" spans="1:1">
      <c r="A7761" s="4">
        <v>10597</v>
      </c>
    </row>
    <row r="7762" spans="1:1">
      <c r="A7762" s="4">
        <v>10598</v>
      </c>
    </row>
    <row r="7763" spans="1:1">
      <c r="A7763" s="4">
        <v>10599</v>
      </c>
    </row>
    <row r="7764" spans="1:1">
      <c r="A7764" s="4">
        <v>10600</v>
      </c>
    </row>
    <row r="7765" spans="1:1">
      <c r="A7765" s="4">
        <v>10601</v>
      </c>
    </row>
    <row r="7766" spans="1:1">
      <c r="A7766" s="4">
        <v>10602</v>
      </c>
    </row>
    <row r="7767" spans="1:1">
      <c r="A7767" s="4">
        <v>10603</v>
      </c>
    </row>
    <row r="7768" spans="1:1">
      <c r="A7768" s="4">
        <v>10604</v>
      </c>
    </row>
    <row r="7769" spans="1:1">
      <c r="A7769" s="4">
        <v>10605</v>
      </c>
    </row>
    <row r="7770" spans="1:1">
      <c r="A7770" s="4">
        <v>10606</v>
      </c>
    </row>
    <row r="7771" spans="1:1">
      <c r="A7771" s="4">
        <v>10607</v>
      </c>
    </row>
    <row r="7772" spans="1:1">
      <c r="A7772" s="4">
        <v>10608</v>
      </c>
    </row>
    <row r="7773" spans="1:1">
      <c r="A7773" s="4">
        <v>10609</v>
      </c>
    </row>
    <row r="7774" spans="1:1">
      <c r="A7774" s="4">
        <v>10610</v>
      </c>
    </row>
    <row r="7775" spans="1:1">
      <c r="A7775" s="4">
        <v>10611</v>
      </c>
    </row>
    <row r="7776" spans="1:1">
      <c r="A7776" s="4">
        <v>10612</v>
      </c>
    </row>
    <row r="7777" spans="1:1">
      <c r="A7777" s="4">
        <v>10613</v>
      </c>
    </row>
    <row r="7778" spans="1:1">
      <c r="A7778" s="4">
        <v>10614</v>
      </c>
    </row>
    <row r="7779" spans="1:1">
      <c r="A7779" s="4">
        <v>10615</v>
      </c>
    </row>
    <row r="7780" spans="1:1">
      <c r="A7780" s="4">
        <v>10616</v>
      </c>
    </row>
    <row r="7781" spans="1:1">
      <c r="A7781" s="4">
        <v>10617</v>
      </c>
    </row>
    <row r="7782" spans="1:1">
      <c r="A7782" s="4">
        <v>10618</v>
      </c>
    </row>
    <row r="7783" spans="1:1">
      <c r="A7783" s="4">
        <v>10619</v>
      </c>
    </row>
    <row r="7784" spans="1:1">
      <c r="A7784" s="4">
        <v>10620</v>
      </c>
    </row>
    <row r="7785" spans="1:1">
      <c r="A7785" s="4">
        <v>10621</v>
      </c>
    </row>
    <row r="7786" spans="1:1">
      <c r="A7786" s="4">
        <v>10622</v>
      </c>
    </row>
    <row r="7787" spans="1:1">
      <c r="A7787" s="4">
        <v>10623</v>
      </c>
    </row>
    <row r="7788" spans="1:1">
      <c r="A7788" s="4">
        <v>10624</v>
      </c>
    </row>
    <row r="7789" spans="1:1">
      <c r="A7789" s="4">
        <v>10625</v>
      </c>
    </row>
    <row r="7790" spans="1:1">
      <c r="A7790" s="4">
        <v>10626</v>
      </c>
    </row>
    <row r="7791" spans="1:1">
      <c r="A7791" s="4">
        <v>10627</v>
      </c>
    </row>
    <row r="7792" spans="1:1">
      <c r="A7792" s="4">
        <v>10628</v>
      </c>
    </row>
    <row r="7793" spans="1:1">
      <c r="A7793" s="4">
        <v>10629</v>
      </c>
    </row>
    <row r="7794" spans="1:1">
      <c r="A7794" s="4">
        <v>10630</v>
      </c>
    </row>
    <row r="7795" spans="1:1">
      <c r="A7795" s="4">
        <v>10631</v>
      </c>
    </row>
    <row r="7796" spans="1:1">
      <c r="A7796" s="4">
        <v>10632</v>
      </c>
    </row>
    <row r="7797" spans="1:1">
      <c r="A7797" s="4">
        <v>10633</v>
      </c>
    </row>
    <row r="7798" spans="1:1">
      <c r="A7798" s="4">
        <v>10634</v>
      </c>
    </row>
    <row r="7799" spans="1:1">
      <c r="A7799" s="4">
        <v>10635</v>
      </c>
    </row>
    <row r="7800" spans="1:1">
      <c r="A7800" s="4">
        <v>10636</v>
      </c>
    </row>
    <row r="7801" spans="1:1">
      <c r="A7801" s="4">
        <v>10637</v>
      </c>
    </row>
    <row r="7802" spans="1:1">
      <c r="A7802" s="4">
        <v>10638</v>
      </c>
    </row>
    <row r="7803" spans="1:1">
      <c r="A7803" s="4">
        <v>10639</v>
      </c>
    </row>
    <row r="7804" spans="1:1">
      <c r="A7804" s="4">
        <v>10640</v>
      </c>
    </row>
    <row r="7805" spans="1:1">
      <c r="A7805" s="4">
        <v>10641</v>
      </c>
    </row>
    <row r="7806" spans="1:1">
      <c r="A7806" s="4">
        <v>10642</v>
      </c>
    </row>
    <row r="7807" spans="1:1">
      <c r="A7807" s="4">
        <v>10643</v>
      </c>
    </row>
    <row r="7808" spans="1:1">
      <c r="A7808" s="4">
        <v>10644</v>
      </c>
    </row>
    <row r="7809" spans="1:1">
      <c r="A7809" s="4">
        <v>10645</v>
      </c>
    </row>
    <row r="7810" spans="1:1">
      <c r="A7810" s="4">
        <v>10646</v>
      </c>
    </row>
    <row r="7811" spans="1:1">
      <c r="A7811" s="4">
        <v>10647</v>
      </c>
    </row>
    <row r="7812" spans="1:1">
      <c r="A7812" s="4">
        <v>10648</v>
      </c>
    </row>
    <row r="7813" spans="1:1">
      <c r="A7813" s="4">
        <v>10649</v>
      </c>
    </row>
    <row r="7814" spans="1:1">
      <c r="A7814" s="4">
        <v>10650</v>
      </c>
    </row>
    <row r="7815" spans="1:1">
      <c r="A7815" s="4">
        <v>10651</v>
      </c>
    </row>
    <row r="7816" spans="1:1">
      <c r="A7816" s="4">
        <v>10652</v>
      </c>
    </row>
    <row r="7817" spans="1:1">
      <c r="A7817" s="4">
        <v>10653</v>
      </c>
    </row>
    <row r="7818" spans="1:1">
      <c r="A7818" s="4">
        <v>10654</v>
      </c>
    </row>
    <row r="7819" spans="1:1">
      <c r="A7819" s="4">
        <v>10655</v>
      </c>
    </row>
    <row r="7820" spans="1:1">
      <c r="A7820" s="4">
        <v>10656</v>
      </c>
    </row>
    <row r="7821" spans="1:1">
      <c r="A7821" s="4">
        <v>10657</v>
      </c>
    </row>
    <row r="7822" spans="1:1">
      <c r="A7822" s="4">
        <v>10658</v>
      </c>
    </row>
    <row r="7823" spans="1:1">
      <c r="A7823" s="4">
        <v>10659</v>
      </c>
    </row>
    <row r="7824" spans="1:1">
      <c r="A7824" s="4">
        <v>10660</v>
      </c>
    </row>
    <row r="7825" spans="1:1">
      <c r="A7825" s="4">
        <v>10661</v>
      </c>
    </row>
    <row r="7826" spans="1:1">
      <c r="A7826" s="4">
        <v>10662</v>
      </c>
    </row>
    <row r="7827" spans="1:1">
      <c r="A7827" s="4">
        <v>10663</v>
      </c>
    </row>
    <row r="7828" spans="1:1">
      <c r="A7828" s="4">
        <v>10664</v>
      </c>
    </row>
    <row r="7829" spans="1:1">
      <c r="A7829" s="4">
        <v>10665</v>
      </c>
    </row>
    <row r="7830" spans="1:1">
      <c r="A7830" s="4">
        <v>10666</v>
      </c>
    </row>
    <row r="7831" spans="1:1">
      <c r="A7831" s="4">
        <v>10667</v>
      </c>
    </row>
    <row r="7832" spans="1:1">
      <c r="A7832" s="4">
        <v>10668</v>
      </c>
    </row>
    <row r="7833" spans="1:1">
      <c r="A7833" s="4">
        <v>10669</v>
      </c>
    </row>
    <row r="7834" spans="1:1">
      <c r="A7834" s="4">
        <v>10670</v>
      </c>
    </row>
    <row r="7835" spans="1:1">
      <c r="A7835" s="4">
        <v>10671</v>
      </c>
    </row>
    <row r="7836" spans="1:1">
      <c r="A7836" s="4">
        <v>10672</v>
      </c>
    </row>
    <row r="7837" spans="1:1">
      <c r="A7837" s="4">
        <v>10673</v>
      </c>
    </row>
    <row r="7838" spans="1:1">
      <c r="A7838" s="4">
        <v>10674</v>
      </c>
    </row>
    <row r="7839" spans="1:1">
      <c r="A7839" s="4">
        <v>10675</v>
      </c>
    </row>
    <row r="7840" spans="1:1">
      <c r="A7840" s="4">
        <v>10676</v>
      </c>
    </row>
    <row r="7841" spans="1:1">
      <c r="A7841" s="4">
        <v>10677</v>
      </c>
    </row>
    <row r="7842" spans="1:1">
      <c r="A7842" s="4">
        <v>10678</v>
      </c>
    </row>
    <row r="7843" spans="1:1">
      <c r="A7843" s="4">
        <v>10679</v>
      </c>
    </row>
    <row r="7844" spans="1:1">
      <c r="A7844" s="4">
        <v>10680</v>
      </c>
    </row>
    <row r="7845" spans="1:1">
      <c r="A7845" s="4">
        <v>10681</v>
      </c>
    </row>
    <row r="7846" spans="1:1">
      <c r="A7846" s="4">
        <v>10682</v>
      </c>
    </row>
    <row r="7847" spans="1:1">
      <c r="A7847" s="4">
        <v>10683</v>
      </c>
    </row>
    <row r="7848" spans="1:1">
      <c r="A7848" s="4">
        <v>10684</v>
      </c>
    </row>
    <row r="7849" spans="1:1">
      <c r="A7849" s="4">
        <v>10685</v>
      </c>
    </row>
    <row r="7850" spans="1:1">
      <c r="A7850" s="4">
        <v>10686</v>
      </c>
    </row>
    <row r="7851" spans="1:1">
      <c r="A7851" s="4">
        <v>10687</v>
      </c>
    </row>
    <row r="7852" spans="1:1">
      <c r="A7852" s="4">
        <v>10688</v>
      </c>
    </row>
    <row r="7853" spans="1:1">
      <c r="A7853" s="4">
        <v>10689</v>
      </c>
    </row>
    <row r="7854" spans="1:1">
      <c r="A7854" s="4">
        <v>10690</v>
      </c>
    </row>
    <row r="7855" spans="1:1">
      <c r="A7855" s="4">
        <v>10691</v>
      </c>
    </row>
    <row r="7856" spans="1:1">
      <c r="A7856" s="4">
        <v>10692</v>
      </c>
    </row>
    <row r="7857" spans="1:1">
      <c r="A7857" s="4">
        <v>10693</v>
      </c>
    </row>
    <row r="7858" spans="1:1">
      <c r="A7858" s="4">
        <v>10694</v>
      </c>
    </row>
    <row r="7859" spans="1:1">
      <c r="A7859" s="4">
        <v>10695</v>
      </c>
    </row>
    <row r="7860" spans="1:1">
      <c r="A7860" s="4">
        <v>10696</v>
      </c>
    </row>
    <row r="7861" spans="1:1">
      <c r="A7861" s="4">
        <v>10697</v>
      </c>
    </row>
    <row r="7862" spans="1:1">
      <c r="A7862" s="4">
        <v>10698</v>
      </c>
    </row>
    <row r="7863" spans="1:1">
      <c r="A7863" s="4">
        <v>10699</v>
      </c>
    </row>
    <row r="7864" spans="1:1">
      <c r="A7864" s="4">
        <v>10700</v>
      </c>
    </row>
    <row r="7865" spans="1:1">
      <c r="A7865" s="4">
        <v>10701</v>
      </c>
    </row>
    <row r="7866" spans="1:1">
      <c r="A7866" s="4">
        <v>10702</v>
      </c>
    </row>
    <row r="7867" spans="1:1">
      <c r="A7867" s="4">
        <v>10703</v>
      </c>
    </row>
    <row r="7868" spans="1:1">
      <c r="A7868" s="4">
        <v>10704</v>
      </c>
    </row>
    <row r="7869" spans="1:1">
      <c r="A7869" s="4">
        <v>10705</v>
      </c>
    </row>
    <row r="7870" spans="1:1">
      <c r="A7870" s="4">
        <v>10706</v>
      </c>
    </row>
    <row r="7871" spans="1:1">
      <c r="A7871" s="4">
        <v>10707</v>
      </c>
    </row>
    <row r="7872" spans="1:1">
      <c r="A7872" s="4">
        <v>10708</v>
      </c>
    </row>
    <row r="7873" spans="1:1">
      <c r="A7873" s="4">
        <v>10709</v>
      </c>
    </row>
    <row r="7874" spans="1:1">
      <c r="A7874" s="4">
        <v>10710</v>
      </c>
    </row>
    <row r="7875" spans="1:1">
      <c r="A7875" s="4">
        <v>10711</v>
      </c>
    </row>
    <row r="7876" spans="1:1">
      <c r="A7876" s="4">
        <v>10712</v>
      </c>
    </row>
    <row r="7877" spans="1:1">
      <c r="A7877" s="4">
        <v>10713</v>
      </c>
    </row>
    <row r="7878" spans="1:1">
      <c r="A7878" s="4">
        <v>10714</v>
      </c>
    </row>
    <row r="7879" spans="1:1">
      <c r="A7879" s="4">
        <v>10715</v>
      </c>
    </row>
    <row r="7880" spans="1:1">
      <c r="A7880" s="4">
        <v>10716</v>
      </c>
    </row>
    <row r="7881" spans="1:1">
      <c r="A7881" s="4">
        <v>10717</v>
      </c>
    </row>
    <row r="7882" spans="1:1">
      <c r="A7882" s="4">
        <v>10718</v>
      </c>
    </row>
    <row r="7883" spans="1:1">
      <c r="A7883" s="4">
        <v>10719</v>
      </c>
    </row>
    <row r="7884" spans="1:1">
      <c r="A7884" s="4">
        <v>10720</v>
      </c>
    </row>
    <row r="7885" spans="1:1">
      <c r="A7885" s="4">
        <v>10721</v>
      </c>
    </row>
    <row r="7886" spans="1:1">
      <c r="A7886" s="4">
        <v>10722</v>
      </c>
    </row>
    <row r="7887" spans="1:1">
      <c r="A7887" s="4">
        <v>10723</v>
      </c>
    </row>
    <row r="7888" spans="1:1">
      <c r="A7888" s="4">
        <v>10724</v>
      </c>
    </row>
    <row r="7889" spans="1:1">
      <c r="A7889" s="4">
        <v>10725</v>
      </c>
    </row>
    <row r="7890" spans="1:1">
      <c r="A7890" s="4">
        <v>10726</v>
      </c>
    </row>
    <row r="7891" spans="1:1">
      <c r="A7891" s="4">
        <v>10727</v>
      </c>
    </row>
    <row r="7892" spans="1:1">
      <c r="A7892" s="4">
        <v>10728</v>
      </c>
    </row>
    <row r="7893" spans="1:1">
      <c r="A7893" s="4">
        <v>10729</v>
      </c>
    </row>
    <row r="7894" spans="1:1">
      <c r="A7894" s="4">
        <v>10730</v>
      </c>
    </row>
    <row r="7895" spans="1:1">
      <c r="A7895" s="4">
        <v>10731</v>
      </c>
    </row>
    <row r="7896" spans="1:1">
      <c r="A7896" s="4">
        <v>10732</v>
      </c>
    </row>
    <row r="7897" spans="1:1">
      <c r="A7897" s="4">
        <v>10733</v>
      </c>
    </row>
    <row r="7898" spans="1:1">
      <c r="A7898" s="4">
        <v>10734</v>
      </c>
    </row>
    <row r="7899" spans="1:1">
      <c r="A7899" s="4">
        <v>10735</v>
      </c>
    </row>
    <row r="7900" spans="1:1">
      <c r="A7900" s="4">
        <v>10736</v>
      </c>
    </row>
    <row r="7901" spans="1:1">
      <c r="A7901" s="4">
        <v>10737</v>
      </c>
    </row>
    <row r="7902" spans="1:1">
      <c r="A7902" s="4">
        <v>10738</v>
      </c>
    </row>
    <row r="7903" spans="1:1">
      <c r="A7903" s="4">
        <v>10739</v>
      </c>
    </row>
    <row r="7904" spans="1:1">
      <c r="A7904" s="4">
        <v>10740</v>
      </c>
    </row>
    <row r="7905" spans="1:1">
      <c r="A7905" s="4">
        <v>10741</v>
      </c>
    </row>
    <row r="7906" spans="1:1">
      <c r="A7906" s="4">
        <v>10742</v>
      </c>
    </row>
    <row r="7907" spans="1:1">
      <c r="A7907" s="4">
        <v>10743</v>
      </c>
    </row>
    <row r="7908" spans="1:1">
      <c r="A7908" s="4">
        <v>10744</v>
      </c>
    </row>
    <row r="7909" spans="1:1">
      <c r="A7909" s="4">
        <v>10745</v>
      </c>
    </row>
    <row r="7910" spans="1:1">
      <c r="A7910" s="4">
        <v>10746</v>
      </c>
    </row>
    <row r="7911" spans="1:1">
      <c r="A7911" s="4">
        <v>10747</v>
      </c>
    </row>
    <row r="7912" spans="1:1">
      <c r="A7912" s="4">
        <v>10748</v>
      </c>
    </row>
    <row r="7913" spans="1:1">
      <c r="A7913" s="4">
        <v>10749</v>
      </c>
    </row>
    <row r="7914" spans="1:1">
      <c r="A7914" s="4">
        <v>10750</v>
      </c>
    </row>
    <row r="7915" spans="1:1">
      <c r="A7915" s="4">
        <v>10751</v>
      </c>
    </row>
    <row r="7916" spans="1:1">
      <c r="A7916" s="4">
        <v>10752</v>
      </c>
    </row>
    <row r="7917" spans="1:1">
      <c r="A7917" s="4">
        <v>10753</v>
      </c>
    </row>
    <row r="7918" spans="1:1">
      <c r="A7918" s="4">
        <v>10754</v>
      </c>
    </row>
    <row r="7919" spans="1:1">
      <c r="A7919" s="4">
        <v>10755</v>
      </c>
    </row>
    <row r="7920" spans="1:1">
      <c r="A7920" s="4">
        <v>10756</v>
      </c>
    </row>
    <row r="7921" spans="1:1">
      <c r="A7921" s="4">
        <v>10757</v>
      </c>
    </row>
    <row r="7922" spans="1:1">
      <c r="A7922" s="4">
        <v>10758</v>
      </c>
    </row>
    <row r="7923" spans="1:1">
      <c r="A7923" s="4">
        <v>10759</v>
      </c>
    </row>
    <row r="7924" spans="1:1">
      <c r="A7924" s="4">
        <v>10760</v>
      </c>
    </row>
    <row r="7925" spans="1:1">
      <c r="A7925" s="4">
        <v>10761</v>
      </c>
    </row>
    <row r="7926" spans="1:1">
      <c r="A7926" s="4">
        <v>10762</v>
      </c>
    </row>
    <row r="7927" spans="1:1">
      <c r="A7927" s="4">
        <v>10763</v>
      </c>
    </row>
    <row r="7928" spans="1:1">
      <c r="A7928" s="4">
        <v>10764</v>
      </c>
    </row>
    <row r="7929" spans="1:1">
      <c r="A7929" s="4">
        <v>10765</v>
      </c>
    </row>
    <row r="7930" spans="1:1">
      <c r="A7930" s="4">
        <v>10766</v>
      </c>
    </row>
    <row r="7931" spans="1:1">
      <c r="A7931" s="4">
        <v>10767</v>
      </c>
    </row>
    <row r="7932" spans="1:1">
      <c r="A7932" s="4">
        <v>10768</v>
      </c>
    </row>
    <row r="7933" spans="1:1">
      <c r="A7933" s="4">
        <v>10769</v>
      </c>
    </row>
    <row r="7934" spans="1:1">
      <c r="A7934" s="4">
        <v>10770</v>
      </c>
    </row>
    <row r="7935" spans="1:1">
      <c r="A7935" s="4">
        <v>10771</v>
      </c>
    </row>
    <row r="7936" spans="1:1">
      <c r="A7936" s="4">
        <v>10772</v>
      </c>
    </row>
    <row r="7937" spans="1:1">
      <c r="A7937" s="4">
        <v>10773</v>
      </c>
    </row>
    <row r="7938" spans="1:1">
      <c r="A7938" s="4">
        <v>10774</v>
      </c>
    </row>
    <row r="7939" spans="1:1">
      <c r="A7939" s="4">
        <v>10775</v>
      </c>
    </row>
    <row r="7940" spans="1:1">
      <c r="A7940" s="4">
        <v>10776</v>
      </c>
    </row>
    <row r="7941" spans="1:1">
      <c r="A7941" s="4">
        <v>10777</v>
      </c>
    </row>
    <row r="7942" spans="1:1">
      <c r="A7942" s="4">
        <v>10778</v>
      </c>
    </row>
    <row r="7943" spans="1:1">
      <c r="A7943" s="4">
        <v>10779</v>
      </c>
    </row>
    <row r="7944" spans="1:1">
      <c r="A7944" s="4">
        <v>10780</v>
      </c>
    </row>
    <row r="7945" spans="1:1">
      <c r="A7945" s="4">
        <v>10781</v>
      </c>
    </row>
    <row r="7946" spans="1:1">
      <c r="A7946" s="4">
        <v>10782</v>
      </c>
    </row>
    <row r="7947" spans="1:1">
      <c r="A7947" s="4">
        <v>10783</v>
      </c>
    </row>
    <row r="7948" spans="1:1">
      <c r="A7948" s="4">
        <v>10784</v>
      </c>
    </row>
    <row r="7949" spans="1:1">
      <c r="A7949" s="4">
        <v>10785</v>
      </c>
    </row>
    <row r="7950" spans="1:1">
      <c r="A7950" s="4">
        <v>10786</v>
      </c>
    </row>
    <row r="7951" spans="1:1">
      <c r="A7951" s="4">
        <v>10787</v>
      </c>
    </row>
    <row r="7952" spans="1:1">
      <c r="A7952" s="4">
        <v>10788</v>
      </c>
    </row>
    <row r="7953" spans="1:1">
      <c r="A7953" s="4">
        <v>10789</v>
      </c>
    </row>
    <row r="7954" spans="1:1">
      <c r="A7954" s="4">
        <v>10790</v>
      </c>
    </row>
    <row r="7955" spans="1:1">
      <c r="A7955" s="4">
        <v>10791</v>
      </c>
    </row>
    <row r="7956" spans="1:1">
      <c r="A7956" s="4">
        <v>10792</v>
      </c>
    </row>
    <row r="7957" spans="1:1">
      <c r="A7957" s="4">
        <v>10793</v>
      </c>
    </row>
    <row r="7958" spans="1:1">
      <c r="A7958" s="4">
        <v>10794</v>
      </c>
    </row>
    <row r="7959" spans="1:1">
      <c r="A7959" s="4">
        <v>10795</v>
      </c>
    </row>
    <row r="7960" spans="1:1">
      <c r="A7960" s="4">
        <v>10796</v>
      </c>
    </row>
    <row r="7961" spans="1:1">
      <c r="A7961" s="4">
        <v>10797</v>
      </c>
    </row>
    <row r="7962" spans="1:1">
      <c r="A7962" s="4">
        <v>10798</v>
      </c>
    </row>
    <row r="7963" spans="1:1">
      <c r="A7963" s="4">
        <v>10799</v>
      </c>
    </row>
    <row r="7964" spans="1:1">
      <c r="A7964" s="4">
        <v>10800</v>
      </c>
    </row>
    <row r="7965" spans="1:1">
      <c r="A7965" s="4">
        <v>10801</v>
      </c>
    </row>
    <row r="7966" spans="1:1">
      <c r="A7966" s="4">
        <v>10802</v>
      </c>
    </row>
    <row r="7967" spans="1:1">
      <c r="A7967" s="4">
        <v>10803</v>
      </c>
    </row>
    <row r="7968" spans="1:1">
      <c r="A7968" s="4">
        <v>10804</v>
      </c>
    </row>
    <row r="7969" spans="1:1">
      <c r="A7969" s="4">
        <v>10805</v>
      </c>
    </row>
    <row r="7970" spans="1:1">
      <c r="A7970" s="4">
        <v>10806</v>
      </c>
    </row>
    <row r="7971" spans="1:1">
      <c r="A7971" s="4">
        <v>10807</v>
      </c>
    </row>
    <row r="7972" spans="1:1">
      <c r="A7972" s="4">
        <v>10808</v>
      </c>
    </row>
    <row r="7973" spans="1:1">
      <c r="A7973" s="4">
        <v>10809</v>
      </c>
    </row>
    <row r="7974" spans="1:1">
      <c r="A7974" s="4">
        <v>10810</v>
      </c>
    </row>
    <row r="7975" spans="1:1">
      <c r="A7975" s="4">
        <v>10811</v>
      </c>
    </row>
    <row r="7976" spans="1:1">
      <c r="A7976" s="4">
        <v>10812</v>
      </c>
    </row>
    <row r="7977" spans="1:1">
      <c r="A7977" s="4">
        <v>10813</v>
      </c>
    </row>
    <row r="7978" spans="1:1">
      <c r="A7978" s="4">
        <v>10814</v>
      </c>
    </row>
    <row r="7979" spans="1:1">
      <c r="A7979" s="4">
        <v>10815</v>
      </c>
    </row>
    <row r="7980" spans="1:1">
      <c r="A7980" s="4">
        <v>10816</v>
      </c>
    </row>
    <row r="7981" spans="1:1">
      <c r="A7981" s="4">
        <v>10817</v>
      </c>
    </row>
    <row r="7982" spans="1:1">
      <c r="A7982" s="4">
        <v>10818</v>
      </c>
    </row>
    <row r="7983" spans="1:1">
      <c r="A7983" s="4">
        <v>10819</v>
      </c>
    </row>
    <row r="7984" spans="1:1">
      <c r="A7984" s="4">
        <v>10820</v>
      </c>
    </row>
    <row r="7985" spans="1:1">
      <c r="A7985" s="4">
        <v>10821</v>
      </c>
    </row>
    <row r="7986" spans="1:1">
      <c r="A7986" s="4">
        <v>10822</v>
      </c>
    </row>
    <row r="7987" spans="1:1">
      <c r="A7987" s="4">
        <v>10823</v>
      </c>
    </row>
    <row r="7988" spans="1:1">
      <c r="A7988" s="4">
        <v>10824</v>
      </c>
    </row>
    <row r="7989" spans="1:1">
      <c r="A7989" s="4">
        <v>10825</v>
      </c>
    </row>
    <row r="7990" spans="1:1">
      <c r="A7990" s="4">
        <v>10826</v>
      </c>
    </row>
    <row r="7991" spans="1:1">
      <c r="A7991" s="4">
        <v>10827</v>
      </c>
    </row>
    <row r="7992" spans="1:1">
      <c r="A7992" s="4">
        <v>10828</v>
      </c>
    </row>
    <row r="7993" spans="1:1">
      <c r="A7993" s="4">
        <v>10829</v>
      </c>
    </row>
    <row r="7994" spans="1:1">
      <c r="A7994" s="4">
        <v>10830</v>
      </c>
    </row>
    <row r="7995" spans="1:1">
      <c r="A7995" s="4">
        <v>10831</v>
      </c>
    </row>
    <row r="7996" spans="1:1">
      <c r="A7996" s="4">
        <v>10832</v>
      </c>
    </row>
    <row r="7997" spans="1:1">
      <c r="A7997" s="4">
        <v>10833</v>
      </c>
    </row>
    <row r="7998" spans="1:1">
      <c r="A7998" s="4">
        <v>10834</v>
      </c>
    </row>
    <row r="7999" spans="1:1">
      <c r="A7999" s="4">
        <v>10835</v>
      </c>
    </row>
    <row r="8000" spans="1:1">
      <c r="A8000" s="4">
        <v>10836</v>
      </c>
    </row>
    <row r="8001" spans="1:1">
      <c r="A8001" s="4">
        <v>10837</v>
      </c>
    </row>
    <row r="8002" spans="1:1">
      <c r="A8002" s="4">
        <v>10838</v>
      </c>
    </row>
    <row r="8003" spans="1:1">
      <c r="A8003" s="4">
        <v>10839</v>
      </c>
    </row>
    <row r="8004" spans="1:1">
      <c r="A8004" s="4">
        <v>10840</v>
      </c>
    </row>
    <row r="8005" spans="1:1">
      <c r="A8005" s="4">
        <v>10841</v>
      </c>
    </row>
    <row r="8006" spans="1:1">
      <c r="A8006" s="4">
        <v>10842</v>
      </c>
    </row>
    <row r="8007" spans="1:1">
      <c r="A8007" s="4">
        <v>10843</v>
      </c>
    </row>
    <row r="8008" spans="1:1">
      <c r="A8008" s="4">
        <v>10844</v>
      </c>
    </row>
    <row r="8009" spans="1:1">
      <c r="A8009" s="4">
        <v>10845</v>
      </c>
    </row>
    <row r="8010" spans="1:1">
      <c r="A8010" s="4">
        <v>10846</v>
      </c>
    </row>
    <row r="8011" spans="1:1">
      <c r="A8011" s="4">
        <v>10847</v>
      </c>
    </row>
    <row r="8012" spans="1:1">
      <c r="A8012" s="4">
        <v>10848</v>
      </c>
    </row>
    <row r="8013" spans="1:1">
      <c r="A8013" s="4">
        <v>10849</v>
      </c>
    </row>
    <row r="8014" spans="1:1">
      <c r="A8014" s="4">
        <v>10850</v>
      </c>
    </row>
    <row r="8015" spans="1:1">
      <c r="A8015" s="4">
        <v>10851</v>
      </c>
    </row>
    <row r="8016" spans="1:1">
      <c r="A8016" s="4">
        <v>10852</v>
      </c>
    </row>
    <row r="8017" spans="1:1">
      <c r="A8017" s="4">
        <v>10853</v>
      </c>
    </row>
    <row r="8018" spans="1:1">
      <c r="A8018" s="4">
        <v>10854</v>
      </c>
    </row>
    <row r="8019" spans="1:1">
      <c r="A8019" s="4">
        <v>10855</v>
      </c>
    </row>
    <row r="8020" spans="1:1">
      <c r="A8020" s="4">
        <v>10856</v>
      </c>
    </row>
    <row r="8021" spans="1:1">
      <c r="A8021" s="4">
        <v>10857</v>
      </c>
    </row>
    <row r="8022" spans="1:1">
      <c r="A8022" s="4">
        <v>10858</v>
      </c>
    </row>
    <row r="8023" spans="1:1">
      <c r="A8023" s="4">
        <v>10859</v>
      </c>
    </row>
    <row r="8024" spans="1:1">
      <c r="A8024" s="4">
        <v>10860</v>
      </c>
    </row>
    <row r="8025" spans="1:1">
      <c r="A8025" s="4">
        <v>10861</v>
      </c>
    </row>
    <row r="8026" spans="1:1">
      <c r="A8026" s="4">
        <v>10862</v>
      </c>
    </row>
    <row r="8027" spans="1:1">
      <c r="A8027" s="4">
        <v>10863</v>
      </c>
    </row>
    <row r="8028" spans="1:1">
      <c r="A8028" s="4">
        <v>10864</v>
      </c>
    </row>
    <row r="8029" spans="1:1">
      <c r="A8029" s="4">
        <v>10865</v>
      </c>
    </row>
    <row r="8030" spans="1:1">
      <c r="A8030" s="4">
        <v>10866</v>
      </c>
    </row>
    <row r="8031" spans="1:1">
      <c r="A8031" s="4">
        <v>10867</v>
      </c>
    </row>
    <row r="8032" spans="1:1">
      <c r="A8032" s="4">
        <v>10868</v>
      </c>
    </row>
    <row r="8033" spans="1:1">
      <c r="A8033" s="4">
        <v>10869</v>
      </c>
    </row>
    <row r="8034" spans="1:1">
      <c r="A8034" s="4">
        <v>10870</v>
      </c>
    </row>
    <row r="8035" spans="1:1">
      <c r="A8035" s="4">
        <v>10871</v>
      </c>
    </row>
    <row r="8036" spans="1:1">
      <c r="A8036" s="4">
        <v>10872</v>
      </c>
    </row>
    <row r="8037" spans="1:1">
      <c r="A8037" s="4">
        <v>10873</v>
      </c>
    </row>
    <row r="8038" spans="1:1">
      <c r="A8038" s="4">
        <v>10874</v>
      </c>
    </row>
    <row r="8039" spans="1:1">
      <c r="A8039" s="4">
        <v>10875</v>
      </c>
    </row>
    <row r="8040" spans="1:1">
      <c r="A8040" s="4">
        <v>10876</v>
      </c>
    </row>
    <row r="8041" spans="1:1">
      <c r="A8041" s="4">
        <v>10877</v>
      </c>
    </row>
    <row r="8042" spans="1:1">
      <c r="A8042" s="4">
        <v>10878</v>
      </c>
    </row>
    <row r="8043" spans="1:1">
      <c r="A8043" s="4">
        <v>10879</v>
      </c>
    </row>
    <row r="8044" spans="1:1">
      <c r="A8044" s="4">
        <v>10880</v>
      </c>
    </row>
    <row r="8045" spans="1:1">
      <c r="A8045" s="4">
        <v>10881</v>
      </c>
    </row>
    <row r="8046" spans="1:1">
      <c r="A8046" s="4">
        <v>10882</v>
      </c>
    </row>
    <row r="8047" spans="1:1">
      <c r="A8047" s="4">
        <v>10883</v>
      </c>
    </row>
    <row r="8048" spans="1:1">
      <c r="A8048" s="4">
        <v>10884</v>
      </c>
    </row>
    <row r="8049" spans="1:1">
      <c r="A8049" s="4">
        <v>10885</v>
      </c>
    </row>
    <row r="8050" spans="1:1">
      <c r="A8050" s="4">
        <v>10886</v>
      </c>
    </row>
    <row r="8051" spans="1:1">
      <c r="A8051" s="4">
        <v>10887</v>
      </c>
    </row>
    <row r="8052" spans="1:1">
      <c r="A8052" s="4">
        <v>10888</v>
      </c>
    </row>
    <row r="8053" spans="1:1">
      <c r="A8053" s="4">
        <v>10889</v>
      </c>
    </row>
    <row r="8054" spans="1:1">
      <c r="A8054" s="4">
        <v>10890</v>
      </c>
    </row>
    <row r="8055" spans="1:1">
      <c r="A8055" s="4">
        <v>10891</v>
      </c>
    </row>
    <row r="8056" spans="1:1">
      <c r="A8056" s="4">
        <v>10892</v>
      </c>
    </row>
    <row r="8057" spans="1:1">
      <c r="A8057" s="4">
        <v>10893</v>
      </c>
    </row>
    <row r="8058" spans="1:1">
      <c r="A8058" s="4">
        <v>10894</v>
      </c>
    </row>
    <row r="8059" spans="1:1">
      <c r="A8059" s="4">
        <v>10895</v>
      </c>
    </row>
    <row r="8060" spans="1:1">
      <c r="A8060" s="4">
        <v>10896</v>
      </c>
    </row>
    <row r="8061" spans="1:1">
      <c r="A8061" s="4">
        <v>10897</v>
      </c>
    </row>
    <row r="8062" spans="1:1">
      <c r="A8062" s="4">
        <v>10898</v>
      </c>
    </row>
    <row r="8063" spans="1:1">
      <c r="A8063" s="4">
        <v>10899</v>
      </c>
    </row>
    <row r="8064" spans="1:1">
      <c r="A8064" s="4">
        <v>10900</v>
      </c>
    </row>
    <row r="8065" spans="1:1">
      <c r="A8065" s="4">
        <v>10901</v>
      </c>
    </row>
    <row r="8066" spans="1:1">
      <c r="A8066" s="4">
        <v>10902</v>
      </c>
    </row>
    <row r="8067" spans="1:1">
      <c r="A8067" s="4">
        <v>10903</v>
      </c>
    </row>
    <row r="8068" spans="1:1">
      <c r="A8068" s="4">
        <v>10904</v>
      </c>
    </row>
    <row r="8069" spans="1:1">
      <c r="A8069" s="4">
        <v>10905</v>
      </c>
    </row>
    <row r="8070" spans="1:1">
      <c r="A8070" s="4">
        <v>10906</v>
      </c>
    </row>
    <row r="8071" spans="1:1">
      <c r="A8071" s="4">
        <v>10907</v>
      </c>
    </row>
    <row r="8072" spans="1:1">
      <c r="A8072" s="4">
        <v>10908</v>
      </c>
    </row>
    <row r="8073" spans="1:1">
      <c r="A8073" s="4">
        <v>10909</v>
      </c>
    </row>
    <row r="8074" spans="1:1">
      <c r="A8074" s="4">
        <v>10910</v>
      </c>
    </row>
    <row r="8075" spans="1:1">
      <c r="A8075" s="4">
        <v>10911</v>
      </c>
    </row>
    <row r="8076" spans="1:1">
      <c r="A8076" s="4">
        <v>10912</v>
      </c>
    </row>
    <row r="8077" spans="1:1">
      <c r="A8077" s="4">
        <v>10913</v>
      </c>
    </row>
    <row r="8078" spans="1:1">
      <c r="A8078" s="4">
        <v>10914</v>
      </c>
    </row>
    <row r="8079" spans="1:1">
      <c r="A8079" s="4">
        <v>10915</v>
      </c>
    </row>
    <row r="8080" spans="1:1">
      <c r="A8080" s="4">
        <v>10916</v>
      </c>
    </row>
    <row r="8081" spans="1:1">
      <c r="A8081" s="4">
        <v>10917</v>
      </c>
    </row>
    <row r="8082" spans="1:1">
      <c r="A8082" s="4">
        <v>10918</v>
      </c>
    </row>
    <row r="8083" spans="1:1">
      <c r="A8083" s="4">
        <v>10919</v>
      </c>
    </row>
    <row r="8084" spans="1:1">
      <c r="A8084" s="4">
        <v>10920</v>
      </c>
    </row>
    <row r="8085" spans="1:1">
      <c r="A8085" s="4">
        <v>10921</v>
      </c>
    </row>
    <row r="8086" spans="1:1">
      <c r="A8086" s="4">
        <v>10922</v>
      </c>
    </row>
    <row r="8087" spans="1:1">
      <c r="A8087" s="4">
        <v>10923</v>
      </c>
    </row>
    <row r="8088" spans="1:1">
      <c r="A8088" s="4">
        <v>10924</v>
      </c>
    </row>
    <row r="8089" spans="1:1">
      <c r="A8089" s="4">
        <v>10925</v>
      </c>
    </row>
    <row r="8090" spans="1:1">
      <c r="A8090" s="4">
        <v>10926</v>
      </c>
    </row>
    <row r="8091" spans="1:1">
      <c r="A8091" s="4">
        <v>10927</v>
      </c>
    </row>
    <row r="8092" spans="1:1">
      <c r="A8092" s="4">
        <v>10928</v>
      </c>
    </row>
    <row r="8093" spans="1:1">
      <c r="A8093" s="4">
        <v>10929</v>
      </c>
    </row>
    <row r="8094" spans="1:1">
      <c r="A8094" s="4">
        <v>10930</v>
      </c>
    </row>
    <row r="8095" spans="1:1">
      <c r="A8095" s="4">
        <v>10931</v>
      </c>
    </row>
    <row r="8096" spans="1:1">
      <c r="A8096" s="4">
        <v>10932</v>
      </c>
    </row>
    <row r="8097" spans="1:1">
      <c r="A8097" s="4">
        <v>10933</v>
      </c>
    </row>
    <row r="8098" spans="1:1">
      <c r="A8098" s="4">
        <v>10934</v>
      </c>
    </row>
    <row r="8099" spans="1:1">
      <c r="A8099" s="4">
        <v>10935</v>
      </c>
    </row>
    <row r="8100" spans="1:1">
      <c r="A8100" s="4">
        <v>10936</v>
      </c>
    </row>
    <row r="8101" spans="1:1">
      <c r="A8101" s="4">
        <v>10937</v>
      </c>
    </row>
    <row r="8102" spans="1:1">
      <c r="A8102" s="4">
        <v>10938</v>
      </c>
    </row>
    <row r="8103" spans="1:1">
      <c r="A8103" s="4">
        <v>10939</v>
      </c>
    </row>
    <row r="8104" spans="1:1">
      <c r="A8104" s="4">
        <v>10940</v>
      </c>
    </row>
    <row r="8105" spans="1:1">
      <c r="A8105" s="4">
        <v>10941</v>
      </c>
    </row>
    <row r="8106" spans="1:1">
      <c r="A8106" s="4">
        <v>10942</v>
      </c>
    </row>
    <row r="8107" spans="1:1">
      <c r="A8107" s="4">
        <v>10943</v>
      </c>
    </row>
    <row r="8108" spans="1:1">
      <c r="A8108" s="4">
        <v>10944</v>
      </c>
    </row>
    <row r="8109" spans="1:1">
      <c r="A8109" s="4">
        <v>10945</v>
      </c>
    </row>
    <row r="8110" spans="1:1">
      <c r="A8110" s="4">
        <v>10946</v>
      </c>
    </row>
    <row r="8111" spans="1:1">
      <c r="A8111" s="4">
        <v>10947</v>
      </c>
    </row>
    <row r="8112" spans="1:1">
      <c r="A8112" s="4">
        <v>10948</v>
      </c>
    </row>
    <row r="8113" spans="1:1">
      <c r="A8113" s="4">
        <v>10949</v>
      </c>
    </row>
    <row r="8114" spans="1:1">
      <c r="A8114" s="4">
        <v>10950</v>
      </c>
    </row>
    <row r="8115" spans="1:1">
      <c r="A8115" s="4">
        <v>10951</v>
      </c>
    </row>
    <row r="8116" spans="1:1">
      <c r="A8116" s="4">
        <v>10952</v>
      </c>
    </row>
    <row r="8117" spans="1:1">
      <c r="A8117" s="4">
        <v>10953</v>
      </c>
    </row>
    <row r="8118" spans="1:1">
      <c r="A8118" s="4">
        <v>10954</v>
      </c>
    </row>
    <row r="8119" spans="1:1">
      <c r="A8119" s="4">
        <v>10955</v>
      </c>
    </row>
    <row r="8120" spans="1:1">
      <c r="A8120" s="4">
        <v>10956</v>
      </c>
    </row>
    <row r="8121" spans="1:1">
      <c r="A8121" s="4">
        <v>10957</v>
      </c>
    </row>
    <row r="8122" spans="1:1">
      <c r="A8122" s="4">
        <v>10958</v>
      </c>
    </row>
    <row r="8123" spans="1:1">
      <c r="A8123" s="4">
        <v>10959</v>
      </c>
    </row>
    <row r="8124" spans="1:1">
      <c r="A8124" s="4">
        <v>10960</v>
      </c>
    </row>
    <row r="8125" spans="1:1">
      <c r="A8125" s="4">
        <v>10961</v>
      </c>
    </row>
    <row r="8126" spans="1:1">
      <c r="A8126" s="4">
        <v>10962</v>
      </c>
    </row>
    <row r="8127" spans="1:1">
      <c r="A8127" s="4">
        <v>10963</v>
      </c>
    </row>
    <row r="8128" spans="1:1">
      <c r="A8128" s="4">
        <v>10964</v>
      </c>
    </row>
    <row r="8129" spans="1:1">
      <c r="A8129" s="4">
        <v>10965</v>
      </c>
    </row>
    <row r="8130" spans="1:1">
      <c r="A8130" s="4">
        <v>10966</v>
      </c>
    </row>
    <row r="8131" spans="1:1">
      <c r="A8131" s="4">
        <v>10967</v>
      </c>
    </row>
    <row r="8132" spans="1:1">
      <c r="A8132" s="4">
        <v>10968</v>
      </c>
    </row>
    <row r="8133" spans="1:1">
      <c r="A8133" s="4">
        <v>10969</v>
      </c>
    </row>
    <row r="8134" spans="1:1">
      <c r="A8134" s="4">
        <v>10970</v>
      </c>
    </row>
    <row r="8135" spans="1:1">
      <c r="A8135" s="4">
        <v>10971</v>
      </c>
    </row>
    <row r="8136" spans="1:1">
      <c r="A8136" s="4">
        <v>10972</v>
      </c>
    </row>
    <row r="8137" spans="1:1">
      <c r="A8137" s="4">
        <v>10973</v>
      </c>
    </row>
    <row r="8138" spans="1:1">
      <c r="A8138" s="4">
        <v>10974</v>
      </c>
    </row>
    <row r="8139" spans="1:1">
      <c r="A8139" s="4">
        <v>10975</v>
      </c>
    </row>
    <row r="8140" spans="1:1">
      <c r="A8140" s="4">
        <v>10976</v>
      </c>
    </row>
    <row r="8141" spans="1:1">
      <c r="A8141" s="4">
        <v>10977</v>
      </c>
    </row>
    <row r="8142" spans="1:1">
      <c r="A8142" s="4">
        <v>10978</v>
      </c>
    </row>
    <row r="8143" spans="1:1">
      <c r="A8143" s="4">
        <v>10979</v>
      </c>
    </row>
    <row r="8144" spans="1:1">
      <c r="A8144" s="4">
        <v>10980</v>
      </c>
    </row>
    <row r="8145" spans="1:1">
      <c r="A8145" s="4">
        <v>10981</v>
      </c>
    </row>
    <row r="8146" spans="1:1">
      <c r="A8146" s="4">
        <v>10982</v>
      </c>
    </row>
    <row r="8147" spans="1:1">
      <c r="A8147" s="4">
        <v>10983</v>
      </c>
    </row>
    <row r="8148" spans="1:1">
      <c r="A8148" s="4">
        <v>10984</v>
      </c>
    </row>
    <row r="8149" spans="1:1">
      <c r="A8149" s="4">
        <v>10985</v>
      </c>
    </row>
    <row r="8150" spans="1:1">
      <c r="A8150" s="4">
        <v>10986</v>
      </c>
    </row>
    <row r="8151" spans="1:1">
      <c r="A8151" s="4">
        <v>10987</v>
      </c>
    </row>
    <row r="8152" spans="1:1">
      <c r="A8152" s="4">
        <v>10988</v>
      </c>
    </row>
    <row r="8153" spans="1:1">
      <c r="A8153" s="4">
        <v>10989</v>
      </c>
    </row>
    <row r="8154" spans="1:1">
      <c r="A8154" s="4">
        <v>10990</v>
      </c>
    </row>
    <row r="8155" spans="1:1">
      <c r="A8155" s="4">
        <v>10991</v>
      </c>
    </row>
    <row r="8156" spans="1:1">
      <c r="A8156" s="4">
        <v>10992</v>
      </c>
    </row>
    <row r="8157" spans="1:1">
      <c r="A8157" s="4">
        <v>10993</v>
      </c>
    </row>
    <row r="8158" spans="1:1">
      <c r="A8158" s="4">
        <v>10994</v>
      </c>
    </row>
    <row r="8159" spans="1:1">
      <c r="A8159" s="4">
        <v>10995</v>
      </c>
    </row>
    <row r="8160" spans="1:1">
      <c r="A8160" s="4">
        <v>10996</v>
      </c>
    </row>
    <row r="8161" spans="1:1">
      <c r="A8161" s="4">
        <v>10997</v>
      </c>
    </row>
    <row r="8162" spans="1:1">
      <c r="A8162" s="4">
        <v>10998</v>
      </c>
    </row>
    <row r="8163" spans="1:1">
      <c r="A8163" s="4">
        <v>10999</v>
      </c>
    </row>
    <row r="8164" spans="1:1">
      <c r="A8164" s="4">
        <v>11000</v>
      </c>
    </row>
    <row r="8165" spans="1:1">
      <c r="A8165" s="4">
        <v>11001</v>
      </c>
    </row>
    <row r="8166" spans="1:1">
      <c r="A8166" s="4">
        <v>11002</v>
      </c>
    </row>
    <row r="8167" spans="1:1">
      <c r="A8167" s="4">
        <v>11003</v>
      </c>
    </row>
    <row r="8168" spans="1:1">
      <c r="A8168" s="4">
        <v>11004</v>
      </c>
    </row>
    <row r="8169" spans="1:1">
      <c r="A8169" s="4">
        <v>11005</v>
      </c>
    </row>
    <row r="8170" spans="1:1">
      <c r="A8170" s="4">
        <v>11006</v>
      </c>
    </row>
    <row r="8171" spans="1:1">
      <c r="A8171" s="4">
        <v>11007</v>
      </c>
    </row>
    <row r="8172" spans="1:1">
      <c r="A8172" s="4">
        <v>11008</v>
      </c>
    </row>
    <row r="8173" spans="1:1">
      <c r="A8173" s="4">
        <v>11009</v>
      </c>
    </row>
    <row r="8174" spans="1:1">
      <c r="A8174" s="4">
        <v>11010</v>
      </c>
    </row>
    <row r="8175" spans="1:1">
      <c r="A8175" s="4">
        <v>11011</v>
      </c>
    </row>
    <row r="8176" spans="1:1">
      <c r="A8176" s="4">
        <v>11012</v>
      </c>
    </row>
    <row r="8177" spans="1:1">
      <c r="A8177" s="4">
        <v>11013</v>
      </c>
    </row>
    <row r="8178" spans="1:1">
      <c r="A8178" s="4">
        <v>11014</v>
      </c>
    </row>
    <row r="8179" spans="1:1">
      <c r="A8179" s="4">
        <v>11015</v>
      </c>
    </row>
    <row r="8180" spans="1:1">
      <c r="A8180" s="4">
        <v>11016</v>
      </c>
    </row>
    <row r="8181" spans="1:1">
      <c r="A8181" s="4">
        <v>11017</v>
      </c>
    </row>
    <row r="8182" spans="1:1">
      <c r="A8182" s="4">
        <v>11018</v>
      </c>
    </row>
    <row r="8183" spans="1:1">
      <c r="A8183" s="4">
        <v>11019</v>
      </c>
    </row>
    <row r="8184" spans="1:1">
      <c r="A8184" s="4">
        <v>11020</v>
      </c>
    </row>
    <row r="8185" spans="1:1">
      <c r="A8185" s="4">
        <v>11021</v>
      </c>
    </row>
    <row r="8186" spans="1:1">
      <c r="A8186" s="4">
        <v>11022</v>
      </c>
    </row>
    <row r="8187" spans="1:1">
      <c r="A8187" s="4">
        <v>11023</v>
      </c>
    </row>
    <row r="8188" spans="1:1">
      <c r="A8188" s="4">
        <v>11024</v>
      </c>
    </row>
    <row r="8189" spans="1:1">
      <c r="A8189" s="4">
        <v>11025</v>
      </c>
    </row>
    <row r="8190" spans="1:1">
      <c r="A8190" s="4">
        <v>11026</v>
      </c>
    </row>
    <row r="8191" spans="1:1">
      <c r="A8191" s="4">
        <v>11027</v>
      </c>
    </row>
    <row r="8192" spans="1:1">
      <c r="A8192" s="4">
        <v>11028</v>
      </c>
    </row>
    <row r="8193" spans="1:1">
      <c r="A8193" s="4">
        <v>11029</v>
      </c>
    </row>
    <row r="8194" spans="1:1">
      <c r="A8194" s="4">
        <v>11030</v>
      </c>
    </row>
    <row r="8195" spans="1:1">
      <c r="A8195" s="4">
        <v>11031</v>
      </c>
    </row>
    <row r="8196" spans="1:1">
      <c r="A8196" s="4">
        <v>11032</v>
      </c>
    </row>
    <row r="8197" spans="1:1">
      <c r="A8197" s="4">
        <v>11033</v>
      </c>
    </row>
    <row r="8198" spans="1:1">
      <c r="A8198" s="4">
        <v>11034</v>
      </c>
    </row>
    <row r="8199" spans="1:1">
      <c r="A8199" s="4">
        <v>11035</v>
      </c>
    </row>
    <row r="8200" spans="1:1">
      <c r="A8200" s="4">
        <v>11036</v>
      </c>
    </row>
    <row r="8201" spans="1:1">
      <c r="A8201" s="4">
        <v>11037</v>
      </c>
    </row>
    <row r="8202" spans="1:1">
      <c r="A8202" s="4">
        <v>11038</v>
      </c>
    </row>
    <row r="8203" spans="1:1">
      <c r="A8203" s="4">
        <v>11039</v>
      </c>
    </row>
    <row r="8204" spans="1:1">
      <c r="A8204" s="4">
        <v>11040</v>
      </c>
    </row>
    <row r="8205" spans="1:1">
      <c r="A8205" s="4">
        <v>11041</v>
      </c>
    </row>
    <row r="8206" spans="1:1">
      <c r="A8206" s="4">
        <v>11042</v>
      </c>
    </row>
    <row r="8207" spans="1:1">
      <c r="A8207" s="4">
        <v>11043</v>
      </c>
    </row>
    <row r="8208" spans="1:1">
      <c r="A8208" s="4">
        <v>11044</v>
      </c>
    </row>
    <row r="8209" spans="1:1">
      <c r="A8209" s="4">
        <v>11045</v>
      </c>
    </row>
    <row r="8210" spans="1:1">
      <c r="A8210" s="4">
        <v>11046</v>
      </c>
    </row>
    <row r="8211" spans="1:1">
      <c r="A8211" s="4">
        <v>11047</v>
      </c>
    </row>
    <row r="8212" spans="1:1">
      <c r="A8212" s="4">
        <v>11048</v>
      </c>
    </row>
    <row r="8213" spans="1:1">
      <c r="A8213" s="4">
        <v>11049</v>
      </c>
    </row>
    <row r="8214" spans="1:1">
      <c r="A8214" s="4">
        <v>11050</v>
      </c>
    </row>
    <row r="8215" spans="1:1">
      <c r="A8215" s="4">
        <v>11051</v>
      </c>
    </row>
    <row r="8216" spans="1:1">
      <c r="A8216" s="4">
        <v>11052</v>
      </c>
    </row>
    <row r="8217" spans="1:1">
      <c r="A8217" s="4">
        <v>11053</v>
      </c>
    </row>
    <row r="8218" spans="1:1">
      <c r="A8218" s="4">
        <v>11054</v>
      </c>
    </row>
    <row r="8219" spans="1:1">
      <c r="A8219" s="4">
        <v>11055</v>
      </c>
    </row>
    <row r="8220" spans="1:1">
      <c r="A8220" s="4">
        <v>11056</v>
      </c>
    </row>
    <row r="8221" spans="1:1">
      <c r="A8221" s="4">
        <v>11057</v>
      </c>
    </row>
    <row r="8222" spans="1:1">
      <c r="A8222" s="4">
        <v>11058</v>
      </c>
    </row>
    <row r="8223" spans="1:1">
      <c r="A8223" s="4">
        <v>11059</v>
      </c>
    </row>
    <row r="8224" spans="1:1">
      <c r="A8224" s="4">
        <v>11060</v>
      </c>
    </row>
    <row r="8225" spans="1:1">
      <c r="A8225" s="4">
        <v>11061</v>
      </c>
    </row>
    <row r="8226" spans="1:1">
      <c r="A8226" s="4">
        <v>11062</v>
      </c>
    </row>
    <row r="8227" spans="1:1">
      <c r="A8227" s="4">
        <v>11063</v>
      </c>
    </row>
    <row r="8228" spans="1:1">
      <c r="A8228" s="4">
        <v>11064</v>
      </c>
    </row>
    <row r="8229" spans="1:1">
      <c r="A8229" s="4">
        <v>11065</v>
      </c>
    </row>
    <row r="8230" spans="1:1">
      <c r="A8230" s="4">
        <v>11066</v>
      </c>
    </row>
    <row r="8231" spans="1:1">
      <c r="A8231" s="4">
        <v>11067</v>
      </c>
    </row>
    <row r="8232" spans="1:1">
      <c r="A8232" s="4">
        <v>11068</v>
      </c>
    </row>
    <row r="8233" spans="1:1">
      <c r="A8233" s="4">
        <v>11069</v>
      </c>
    </row>
    <row r="8234" spans="1:1">
      <c r="A8234" s="4">
        <v>11070</v>
      </c>
    </row>
    <row r="8235" spans="1:1">
      <c r="A8235" s="4">
        <v>11071</v>
      </c>
    </row>
    <row r="8236" spans="1:1">
      <c r="A8236" s="4">
        <v>11072</v>
      </c>
    </row>
    <row r="8237" spans="1:1">
      <c r="A8237" s="4">
        <v>11073</v>
      </c>
    </row>
    <row r="8238" spans="1:1">
      <c r="A8238" s="4">
        <v>11074</v>
      </c>
    </row>
    <row r="8239" spans="1:1">
      <c r="A8239" s="4">
        <v>11075</v>
      </c>
    </row>
    <row r="8240" spans="1:1">
      <c r="A8240" s="4">
        <v>11076</v>
      </c>
    </row>
    <row r="8241" spans="1:1">
      <c r="A8241" s="4">
        <v>11077</v>
      </c>
    </row>
    <row r="8242" spans="1:1">
      <c r="A8242" s="4">
        <v>11078</v>
      </c>
    </row>
    <row r="8243" spans="1:1">
      <c r="A8243" s="4">
        <v>11079</v>
      </c>
    </row>
    <row r="8244" spans="1:1">
      <c r="A8244" s="4">
        <v>11080</v>
      </c>
    </row>
    <row r="8245" spans="1:1">
      <c r="A8245" s="4">
        <v>11081</v>
      </c>
    </row>
    <row r="8246" spans="1:1">
      <c r="A8246" s="4">
        <v>11082</v>
      </c>
    </row>
    <row r="8247" spans="1:1">
      <c r="A8247" s="4">
        <v>11083</v>
      </c>
    </row>
    <row r="8248" spans="1:1">
      <c r="A8248" s="4">
        <v>11084</v>
      </c>
    </row>
    <row r="8249" spans="1:1">
      <c r="A8249" s="4">
        <v>11085</v>
      </c>
    </row>
    <row r="8250" spans="1:1">
      <c r="A8250" s="4">
        <v>11086</v>
      </c>
    </row>
    <row r="8251" spans="1:1">
      <c r="A8251" s="4">
        <v>11087</v>
      </c>
    </row>
    <row r="8252" spans="1:1">
      <c r="A8252" s="4">
        <v>11088</v>
      </c>
    </row>
    <row r="8253" spans="1:1">
      <c r="A8253" s="4">
        <v>11089</v>
      </c>
    </row>
    <row r="8254" spans="1:1">
      <c r="A8254" s="4">
        <v>11090</v>
      </c>
    </row>
    <row r="8255" spans="1:1">
      <c r="A8255" s="4">
        <v>11091</v>
      </c>
    </row>
    <row r="8256" spans="1:1">
      <c r="A8256" s="4">
        <v>11092</v>
      </c>
    </row>
    <row r="8257" spans="1:1">
      <c r="A8257" s="4">
        <v>11093</v>
      </c>
    </row>
    <row r="8258" spans="1:1">
      <c r="A8258" s="4">
        <v>11094</v>
      </c>
    </row>
    <row r="8259" spans="1:1">
      <c r="A8259" s="4">
        <v>11095</v>
      </c>
    </row>
    <row r="8260" spans="1:1">
      <c r="A8260" s="4">
        <v>11096</v>
      </c>
    </row>
    <row r="8261" spans="1:1">
      <c r="A8261" s="4">
        <v>11097</v>
      </c>
    </row>
    <row r="8262" spans="1:1">
      <c r="A8262" s="4">
        <v>11098</v>
      </c>
    </row>
    <row r="8263" spans="1:1">
      <c r="A8263" s="4">
        <v>11099</v>
      </c>
    </row>
    <row r="8264" spans="1:1">
      <c r="A8264" s="4">
        <v>11100</v>
      </c>
    </row>
    <row r="8265" spans="1:1">
      <c r="A8265" s="4">
        <v>11101</v>
      </c>
    </row>
    <row r="8266" spans="1:1">
      <c r="A8266" s="4">
        <v>11102</v>
      </c>
    </row>
    <row r="8267" spans="1:1">
      <c r="A8267" s="4">
        <v>11103</v>
      </c>
    </row>
    <row r="8268" spans="1:1">
      <c r="A8268" s="4">
        <v>11104</v>
      </c>
    </row>
    <row r="8269" spans="1:1">
      <c r="A8269" s="4">
        <v>11105</v>
      </c>
    </row>
    <row r="8270" spans="1:1">
      <c r="A8270" s="4">
        <v>11106</v>
      </c>
    </row>
    <row r="8271" spans="1:1">
      <c r="A8271" s="4">
        <v>11107</v>
      </c>
    </row>
    <row r="8272" spans="1:1">
      <c r="A8272" s="4">
        <v>11108</v>
      </c>
    </row>
    <row r="8273" spans="1:1">
      <c r="A8273" s="4">
        <v>11109</v>
      </c>
    </row>
    <row r="8274" spans="1:1">
      <c r="A8274" s="4">
        <v>11110</v>
      </c>
    </row>
    <row r="8275" spans="1:1">
      <c r="A8275" s="4">
        <v>11111</v>
      </c>
    </row>
    <row r="8276" spans="1:1">
      <c r="A8276" s="4">
        <v>11112</v>
      </c>
    </row>
    <row r="8277" spans="1:1">
      <c r="A8277" s="4">
        <v>11113</v>
      </c>
    </row>
    <row r="8278" spans="1:1">
      <c r="A8278" s="4">
        <v>11114</v>
      </c>
    </row>
    <row r="8279" spans="1:1">
      <c r="A8279" s="4">
        <v>11115</v>
      </c>
    </row>
    <row r="8280" spans="1:1">
      <c r="A8280" s="4">
        <v>11116</v>
      </c>
    </row>
    <row r="8281" spans="1:1">
      <c r="A8281" s="4">
        <v>11117</v>
      </c>
    </row>
    <row r="8282" spans="1:1">
      <c r="A8282" s="4">
        <v>11118</v>
      </c>
    </row>
    <row r="8283" spans="1:1">
      <c r="A8283" s="4">
        <v>11119</v>
      </c>
    </row>
    <row r="8284" spans="1:1">
      <c r="A8284" s="4">
        <v>11120</v>
      </c>
    </row>
    <row r="8285" spans="1:1">
      <c r="A8285" s="4">
        <v>11121</v>
      </c>
    </row>
    <row r="8286" spans="1:1">
      <c r="A8286" s="4">
        <v>11122</v>
      </c>
    </row>
    <row r="8287" spans="1:1">
      <c r="A8287" s="4">
        <v>11123</v>
      </c>
    </row>
    <row r="8288" spans="1:1">
      <c r="A8288" s="4">
        <v>11124</v>
      </c>
    </row>
    <row r="8289" spans="1:1">
      <c r="A8289" s="4">
        <v>11125</v>
      </c>
    </row>
    <row r="8290" spans="1:1">
      <c r="A8290" s="4">
        <v>11126</v>
      </c>
    </row>
    <row r="8291" spans="1:1">
      <c r="A8291" s="4">
        <v>11127</v>
      </c>
    </row>
    <row r="8292" spans="1:1">
      <c r="A8292" s="4">
        <v>11128</v>
      </c>
    </row>
    <row r="8293" spans="1:1">
      <c r="A8293" s="4">
        <v>11129</v>
      </c>
    </row>
    <row r="8294" spans="1:1">
      <c r="A8294" s="4">
        <v>11130</v>
      </c>
    </row>
    <row r="8295" spans="1:1">
      <c r="A8295" s="4">
        <v>11131</v>
      </c>
    </row>
    <row r="8296" spans="1:1">
      <c r="A8296" s="4">
        <v>11132</v>
      </c>
    </row>
    <row r="8297" spans="1:1">
      <c r="A8297" s="4">
        <v>11133</v>
      </c>
    </row>
    <row r="8298" spans="1:1">
      <c r="A8298" s="4">
        <v>11134</v>
      </c>
    </row>
    <row r="8299" spans="1:1">
      <c r="A8299" s="4">
        <v>11135</v>
      </c>
    </row>
    <row r="8300" spans="1:1">
      <c r="A8300" s="4">
        <v>11136</v>
      </c>
    </row>
    <row r="8301" spans="1:1">
      <c r="A8301" s="4">
        <v>11137</v>
      </c>
    </row>
    <row r="8302" spans="1:1">
      <c r="A8302" s="4">
        <v>11138</v>
      </c>
    </row>
    <row r="8303" spans="1:1">
      <c r="A8303" s="4">
        <v>11139</v>
      </c>
    </row>
    <row r="8304" spans="1:1">
      <c r="A8304" s="4">
        <v>11140</v>
      </c>
    </row>
    <row r="8305" spans="1:1">
      <c r="A8305" s="4">
        <v>11141</v>
      </c>
    </row>
    <row r="8306" spans="1:1">
      <c r="A8306" s="4">
        <v>11142</v>
      </c>
    </row>
    <row r="8307" spans="1:1">
      <c r="A8307" s="4">
        <v>11143</v>
      </c>
    </row>
    <row r="8308" spans="1:1">
      <c r="A8308" s="4">
        <v>11144</v>
      </c>
    </row>
    <row r="8309" spans="1:1">
      <c r="A8309" s="4">
        <v>11145</v>
      </c>
    </row>
    <row r="8310" spans="1:1">
      <c r="A8310" s="4">
        <v>11146</v>
      </c>
    </row>
    <row r="8311" spans="1:1">
      <c r="A8311" s="4">
        <v>11147</v>
      </c>
    </row>
    <row r="8312" spans="1:1">
      <c r="A8312" s="4">
        <v>11148</v>
      </c>
    </row>
    <row r="8313" spans="1:1">
      <c r="A8313" s="4">
        <v>11149</v>
      </c>
    </row>
    <row r="8314" spans="1:1">
      <c r="A8314" s="4">
        <v>11150</v>
      </c>
    </row>
    <row r="8315" spans="1:1">
      <c r="A8315" s="4">
        <v>11151</v>
      </c>
    </row>
    <row r="8316" spans="1:1">
      <c r="A8316" s="4">
        <v>11152</v>
      </c>
    </row>
    <row r="8317" spans="1:1">
      <c r="A8317" s="4">
        <v>11153</v>
      </c>
    </row>
    <row r="8318" spans="1:1">
      <c r="A8318" s="4">
        <v>11154</v>
      </c>
    </row>
    <row r="8319" spans="1:1">
      <c r="A8319" s="4">
        <v>11155</v>
      </c>
    </row>
    <row r="8320" spans="1:1">
      <c r="A8320" s="4">
        <v>11156</v>
      </c>
    </row>
    <row r="8321" spans="1:1">
      <c r="A8321" s="4">
        <v>11157</v>
      </c>
    </row>
    <row r="8322" spans="1:1">
      <c r="A8322" s="4">
        <v>11158</v>
      </c>
    </row>
    <row r="8323" spans="1:1">
      <c r="A8323" s="4">
        <v>11159</v>
      </c>
    </row>
    <row r="8324" spans="1:1">
      <c r="A8324" s="4">
        <v>11160</v>
      </c>
    </row>
    <row r="8325" spans="1:1">
      <c r="A8325" s="4">
        <v>11161</v>
      </c>
    </row>
    <row r="8326" spans="1:1">
      <c r="A8326" s="4">
        <v>11162</v>
      </c>
    </row>
    <row r="8327" spans="1:1">
      <c r="A8327" s="4">
        <v>11163</v>
      </c>
    </row>
    <row r="8328" spans="1:1">
      <c r="A8328" s="4">
        <v>11164</v>
      </c>
    </row>
    <row r="8329" spans="1:1">
      <c r="A8329" s="4">
        <v>11165</v>
      </c>
    </row>
    <row r="8330" spans="1:1">
      <c r="A8330" s="4">
        <v>11166</v>
      </c>
    </row>
    <row r="8331" spans="1:1">
      <c r="A8331" s="4">
        <v>11167</v>
      </c>
    </row>
    <row r="8332" spans="1:1">
      <c r="A8332" s="4">
        <v>11168</v>
      </c>
    </row>
    <row r="8333" spans="1:1">
      <c r="A8333" s="4">
        <v>11169</v>
      </c>
    </row>
    <row r="8334" spans="1:1">
      <c r="A8334" s="4">
        <v>11170</v>
      </c>
    </row>
    <row r="8335" spans="1:1">
      <c r="A8335" s="4">
        <v>11171</v>
      </c>
    </row>
    <row r="8336" spans="1:1">
      <c r="A8336" s="4">
        <v>11172</v>
      </c>
    </row>
    <row r="8337" spans="1:1">
      <c r="A8337" s="4">
        <v>11173</v>
      </c>
    </row>
    <row r="8338" spans="1:1">
      <c r="A8338" s="4">
        <v>11174</v>
      </c>
    </row>
    <row r="8339" spans="1:1">
      <c r="A8339" s="4">
        <v>11175</v>
      </c>
    </row>
    <row r="8340" spans="1:1">
      <c r="A8340" s="4">
        <v>11176</v>
      </c>
    </row>
    <row r="8341" spans="1:1">
      <c r="A8341" s="4">
        <v>11177</v>
      </c>
    </row>
    <row r="8342" spans="1:1">
      <c r="A8342" s="4">
        <v>11178</v>
      </c>
    </row>
    <row r="8343" spans="1:1">
      <c r="A8343" s="4">
        <v>11179</v>
      </c>
    </row>
    <row r="8344" spans="1:1">
      <c r="A8344" s="4">
        <v>11180</v>
      </c>
    </row>
    <row r="8345" spans="1:1">
      <c r="A8345" s="4">
        <v>11181</v>
      </c>
    </row>
    <row r="8346" spans="1:1">
      <c r="A8346" s="4">
        <v>11182</v>
      </c>
    </row>
    <row r="8347" spans="1:1">
      <c r="A8347" s="4">
        <v>11183</v>
      </c>
    </row>
    <row r="8348" spans="1:1">
      <c r="A8348" s="4">
        <v>11184</v>
      </c>
    </row>
    <row r="8349" spans="1:1">
      <c r="A8349" s="4">
        <v>11185</v>
      </c>
    </row>
    <row r="8350" spans="1:1">
      <c r="A8350" s="4">
        <v>11186</v>
      </c>
    </row>
    <row r="8351" spans="1:1">
      <c r="A8351" s="4">
        <v>11187</v>
      </c>
    </row>
    <row r="8352" spans="1:1">
      <c r="A8352" s="4">
        <v>11188</v>
      </c>
    </row>
    <row r="8353" spans="1:1">
      <c r="A8353" s="4">
        <v>11189</v>
      </c>
    </row>
    <row r="8354" spans="1:1">
      <c r="A8354" s="4">
        <v>11190</v>
      </c>
    </row>
    <row r="8355" spans="1:1">
      <c r="A8355" s="4">
        <v>11191</v>
      </c>
    </row>
    <row r="8356" spans="1:1">
      <c r="A8356" s="4">
        <v>11192</v>
      </c>
    </row>
    <row r="8357" spans="1:1">
      <c r="A8357" s="4">
        <v>11193</v>
      </c>
    </row>
    <row r="8358" spans="1:1">
      <c r="A8358" s="4">
        <v>11194</v>
      </c>
    </row>
    <row r="8359" spans="1:1">
      <c r="A8359" s="4">
        <v>11195</v>
      </c>
    </row>
    <row r="8360" spans="1:1">
      <c r="A8360" s="4">
        <v>11196</v>
      </c>
    </row>
    <row r="8361" spans="1:1">
      <c r="A8361" s="4">
        <v>11197</v>
      </c>
    </row>
    <row r="8362" spans="1:1">
      <c r="A8362" s="4">
        <v>11198</v>
      </c>
    </row>
    <row r="8363" spans="1:1">
      <c r="A8363" s="4">
        <v>11199</v>
      </c>
    </row>
    <row r="8364" spans="1:1">
      <c r="A8364" s="4">
        <v>11200</v>
      </c>
    </row>
    <row r="8365" spans="1:1">
      <c r="A8365" s="4">
        <v>11201</v>
      </c>
    </row>
    <row r="8366" spans="1:1">
      <c r="A8366" s="4">
        <v>11202</v>
      </c>
    </row>
    <row r="8367" spans="1:1">
      <c r="A8367" s="4">
        <v>11203</v>
      </c>
    </row>
    <row r="8368" spans="1:1">
      <c r="A8368" s="4">
        <v>11204</v>
      </c>
    </row>
    <row r="8369" spans="1:1">
      <c r="A8369" s="4">
        <v>11205</v>
      </c>
    </row>
    <row r="8370" spans="1:1">
      <c r="A8370" s="4">
        <v>11206</v>
      </c>
    </row>
    <row r="8371" spans="1:1">
      <c r="A8371" s="4">
        <v>11207</v>
      </c>
    </row>
    <row r="8372" spans="1:1">
      <c r="A8372" s="4">
        <v>11208</v>
      </c>
    </row>
    <row r="8373" spans="1:1">
      <c r="A8373" s="4">
        <v>11209</v>
      </c>
    </row>
    <row r="8374" spans="1:1">
      <c r="A8374" s="4">
        <v>11210</v>
      </c>
    </row>
    <row r="8375" spans="1:1">
      <c r="A8375" s="4">
        <v>11211</v>
      </c>
    </row>
    <row r="8376" spans="1:1">
      <c r="A8376" s="4">
        <v>11212</v>
      </c>
    </row>
    <row r="8377" spans="1:1">
      <c r="A8377" s="4">
        <v>11213</v>
      </c>
    </row>
    <row r="8378" spans="1:1">
      <c r="A8378" s="4">
        <v>11214</v>
      </c>
    </row>
    <row r="8379" spans="1:1">
      <c r="A8379" s="4">
        <v>11215</v>
      </c>
    </row>
    <row r="8380" spans="1:1">
      <c r="A8380" s="4">
        <v>11216</v>
      </c>
    </row>
    <row r="8381" spans="1:1">
      <c r="A8381" s="4">
        <v>11217</v>
      </c>
    </row>
    <row r="8382" spans="1:1">
      <c r="A8382" s="4">
        <v>11218</v>
      </c>
    </row>
    <row r="8383" spans="1:1">
      <c r="A8383" s="4">
        <v>11219</v>
      </c>
    </row>
    <row r="8384" spans="1:1">
      <c r="A8384" s="4">
        <v>11220</v>
      </c>
    </row>
    <row r="8385" spans="1:1">
      <c r="A8385" s="4">
        <v>11221</v>
      </c>
    </row>
    <row r="8386" spans="1:1">
      <c r="A8386" s="4">
        <v>11222</v>
      </c>
    </row>
    <row r="8387" spans="1:1">
      <c r="A8387" s="4">
        <v>11223</v>
      </c>
    </row>
    <row r="8388" spans="1:1">
      <c r="A8388" s="4">
        <v>11224</v>
      </c>
    </row>
    <row r="8389" spans="1:1">
      <c r="A8389" s="4">
        <v>11225</v>
      </c>
    </row>
    <row r="8390" spans="1:1">
      <c r="A8390" s="4">
        <v>11226</v>
      </c>
    </row>
    <row r="8391" spans="1:1">
      <c r="A8391" s="4">
        <v>11227</v>
      </c>
    </row>
    <row r="8392" spans="1:1">
      <c r="A8392" s="4">
        <v>11228</v>
      </c>
    </row>
    <row r="8393" spans="1:1">
      <c r="A8393" s="4">
        <v>11229</v>
      </c>
    </row>
    <row r="8394" spans="1:1">
      <c r="A8394" s="4">
        <v>11230</v>
      </c>
    </row>
    <row r="8395" spans="1:1">
      <c r="A8395" s="4">
        <v>11231</v>
      </c>
    </row>
    <row r="8396" spans="1:1">
      <c r="A8396" s="4">
        <v>11232</v>
      </c>
    </row>
    <row r="8397" spans="1:1">
      <c r="A8397" s="4">
        <v>11233</v>
      </c>
    </row>
    <row r="8398" spans="1:1">
      <c r="A8398" s="4">
        <v>11234</v>
      </c>
    </row>
    <row r="8399" spans="1:1">
      <c r="A8399" s="4">
        <v>11235</v>
      </c>
    </row>
    <row r="8400" spans="1:1">
      <c r="A8400" s="4">
        <v>11236</v>
      </c>
    </row>
    <row r="8401" spans="1:1">
      <c r="A8401" s="4">
        <v>11237</v>
      </c>
    </row>
    <row r="8402" spans="1:1">
      <c r="A8402" s="4">
        <v>11238</v>
      </c>
    </row>
    <row r="8403" spans="1:1">
      <c r="A8403" s="4">
        <v>11239</v>
      </c>
    </row>
    <row r="8404" spans="1:1">
      <c r="A8404" s="4">
        <v>11240</v>
      </c>
    </row>
    <row r="8405" spans="1:1">
      <c r="A8405" s="4">
        <v>11241</v>
      </c>
    </row>
    <row r="8406" spans="1:1">
      <c r="A8406" s="4">
        <v>11242</v>
      </c>
    </row>
    <row r="8407" spans="1:1">
      <c r="A8407" s="4">
        <v>11243</v>
      </c>
    </row>
    <row r="8408" spans="1:1">
      <c r="A8408" s="4">
        <v>11244</v>
      </c>
    </row>
    <row r="8409" spans="1:1">
      <c r="A8409" s="4">
        <v>11245</v>
      </c>
    </row>
    <row r="8410" spans="1:1">
      <c r="A8410" s="4">
        <v>11246</v>
      </c>
    </row>
    <row r="8411" spans="1:1">
      <c r="A8411" s="4">
        <v>11247</v>
      </c>
    </row>
    <row r="8412" spans="1:1">
      <c r="A8412" s="4">
        <v>11248</v>
      </c>
    </row>
    <row r="8413" spans="1:1">
      <c r="A8413" s="4">
        <v>11249</v>
      </c>
    </row>
    <row r="8414" spans="1:1">
      <c r="A8414" s="4">
        <v>11250</v>
      </c>
    </row>
    <row r="8415" spans="1:1">
      <c r="A8415" s="4">
        <v>11251</v>
      </c>
    </row>
    <row r="8416" spans="1:1">
      <c r="A8416" s="4">
        <v>11252</v>
      </c>
    </row>
    <row r="8417" spans="1:1">
      <c r="A8417" s="4">
        <v>11253</v>
      </c>
    </row>
    <row r="8418" spans="1:1">
      <c r="A8418" s="4">
        <v>11254</v>
      </c>
    </row>
    <row r="8419" spans="1:1">
      <c r="A8419" s="4">
        <v>11255</v>
      </c>
    </row>
    <row r="8420" spans="1:1">
      <c r="A8420" s="4">
        <v>11256</v>
      </c>
    </row>
    <row r="8421" spans="1:1">
      <c r="A8421" s="4">
        <v>11257</v>
      </c>
    </row>
    <row r="8422" spans="1:1">
      <c r="A8422" s="4">
        <v>11258</v>
      </c>
    </row>
    <row r="8423" spans="1:1">
      <c r="A8423" s="4">
        <v>11259</v>
      </c>
    </row>
    <row r="8424" spans="1:1">
      <c r="A8424" s="4">
        <v>11260</v>
      </c>
    </row>
    <row r="8425" spans="1:1">
      <c r="A8425" s="4">
        <v>11261</v>
      </c>
    </row>
    <row r="8426" spans="1:1">
      <c r="A8426" s="4">
        <v>11262</v>
      </c>
    </row>
    <row r="8427" spans="1:1">
      <c r="A8427" s="4">
        <v>11263</v>
      </c>
    </row>
    <row r="8428" spans="1:1">
      <c r="A8428" s="4">
        <v>11264</v>
      </c>
    </row>
    <row r="8429" spans="1:1">
      <c r="A8429" s="4">
        <v>11265</v>
      </c>
    </row>
    <row r="8430" spans="1:1">
      <c r="A8430" s="4">
        <v>11266</v>
      </c>
    </row>
    <row r="8431" spans="1:1">
      <c r="A8431" s="4">
        <v>11267</v>
      </c>
    </row>
    <row r="8432" spans="1:1">
      <c r="A8432" s="4">
        <v>11268</v>
      </c>
    </row>
    <row r="8433" spans="1:1">
      <c r="A8433" s="4">
        <v>11269</v>
      </c>
    </row>
    <row r="8434" spans="1:1">
      <c r="A8434" s="4">
        <v>11270</v>
      </c>
    </row>
    <row r="8435" spans="1:1">
      <c r="A8435" s="4">
        <v>11271</v>
      </c>
    </row>
    <row r="8436" spans="1:1">
      <c r="A8436" s="4">
        <v>11272</v>
      </c>
    </row>
    <row r="8437" spans="1:1">
      <c r="A8437" s="4">
        <v>11273</v>
      </c>
    </row>
    <row r="8438" spans="1:1">
      <c r="A8438" s="4">
        <v>11274</v>
      </c>
    </row>
    <row r="8439" spans="1:1">
      <c r="A8439" s="4">
        <v>11275</v>
      </c>
    </row>
    <row r="8440" spans="1:1">
      <c r="A8440" s="4">
        <v>11276</v>
      </c>
    </row>
    <row r="8441" spans="1:1">
      <c r="A8441" s="4">
        <v>11277</v>
      </c>
    </row>
    <row r="8442" spans="1:1">
      <c r="A8442" s="4">
        <v>11278</v>
      </c>
    </row>
    <row r="8443" spans="1:1">
      <c r="A8443" s="4">
        <v>11279</v>
      </c>
    </row>
    <row r="8444" spans="1:1">
      <c r="A8444" s="4">
        <v>11280</v>
      </c>
    </row>
    <row r="8445" spans="1:1">
      <c r="A8445" s="4">
        <v>11281</v>
      </c>
    </row>
    <row r="8446" spans="1:1">
      <c r="A8446" s="4">
        <v>11282</v>
      </c>
    </row>
    <row r="8447" spans="1:1">
      <c r="A8447" s="4">
        <v>11283</v>
      </c>
    </row>
    <row r="8448" spans="1:1">
      <c r="A8448" s="4">
        <v>11284</v>
      </c>
    </row>
    <row r="8449" spans="1:1">
      <c r="A8449" s="4">
        <v>11285</v>
      </c>
    </row>
    <row r="8450" spans="1:1">
      <c r="A8450" s="4">
        <v>11286</v>
      </c>
    </row>
    <row r="8451" spans="1:1">
      <c r="A8451" s="4">
        <v>11287</v>
      </c>
    </row>
    <row r="8452" spans="1:1">
      <c r="A8452" s="4">
        <v>11288</v>
      </c>
    </row>
    <row r="8453" spans="1:1">
      <c r="A8453" s="4">
        <v>11289</v>
      </c>
    </row>
    <row r="8454" spans="1:1">
      <c r="A8454" s="4">
        <v>11290</v>
      </c>
    </row>
    <row r="8455" spans="1:1">
      <c r="A8455" s="4">
        <v>11291</v>
      </c>
    </row>
    <row r="8456" spans="1:1">
      <c r="A8456" s="4">
        <v>11292</v>
      </c>
    </row>
    <row r="8457" spans="1:1">
      <c r="A8457" s="4">
        <v>11293</v>
      </c>
    </row>
    <row r="8458" spans="1:1">
      <c r="A8458" s="4">
        <v>11294</v>
      </c>
    </row>
    <row r="8459" spans="1:1">
      <c r="A8459" s="4">
        <v>11295</v>
      </c>
    </row>
    <row r="8460" spans="1:1">
      <c r="A8460" s="4">
        <v>11296</v>
      </c>
    </row>
    <row r="8461" spans="1:1">
      <c r="A8461" s="4">
        <v>11297</v>
      </c>
    </row>
    <row r="8462" spans="1:1">
      <c r="A8462" s="4">
        <v>11298</v>
      </c>
    </row>
    <row r="8463" spans="1:1">
      <c r="A8463" s="4">
        <v>11299</v>
      </c>
    </row>
    <row r="8464" spans="1:1">
      <c r="A8464" s="4">
        <v>11300</v>
      </c>
    </row>
    <row r="8465" spans="1:1">
      <c r="A8465" s="4">
        <v>11301</v>
      </c>
    </row>
    <row r="8466" spans="1:1">
      <c r="A8466" s="4">
        <v>11302</v>
      </c>
    </row>
    <row r="8467" spans="1:1">
      <c r="A8467" s="4">
        <v>11303</v>
      </c>
    </row>
    <row r="8468" spans="1:1">
      <c r="A8468" s="4">
        <v>11304</v>
      </c>
    </row>
    <row r="8469" spans="1:1">
      <c r="A8469" s="4">
        <v>11305</v>
      </c>
    </row>
    <row r="8470" spans="1:1">
      <c r="A8470" s="4">
        <v>11306</v>
      </c>
    </row>
    <row r="8471" spans="1:1">
      <c r="A8471" s="4">
        <v>11307</v>
      </c>
    </row>
    <row r="8472" spans="1:1">
      <c r="A8472" s="4">
        <v>11308</v>
      </c>
    </row>
    <row r="8473" spans="1:1">
      <c r="A8473" s="4">
        <v>11309</v>
      </c>
    </row>
    <row r="8474" spans="1:1">
      <c r="A8474" s="4">
        <v>11310</v>
      </c>
    </row>
    <row r="8475" spans="1:1">
      <c r="A8475" s="4">
        <v>11311</v>
      </c>
    </row>
    <row r="8476" spans="1:1">
      <c r="A8476" s="4">
        <v>11312</v>
      </c>
    </row>
    <row r="8477" spans="1:1">
      <c r="A8477" s="4">
        <v>11313</v>
      </c>
    </row>
    <row r="8478" spans="1:1">
      <c r="A8478" s="4">
        <v>11314</v>
      </c>
    </row>
    <row r="8479" spans="1:1">
      <c r="A8479" s="4">
        <v>11315</v>
      </c>
    </row>
    <row r="8480" spans="1:1">
      <c r="A8480" s="4">
        <v>11316</v>
      </c>
    </row>
    <row r="8481" spans="1:1">
      <c r="A8481" s="4">
        <v>11317</v>
      </c>
    </row>
    <row r="8482" spans="1:1">
      <c r="A8482" s="4">
        <v>11318</v>
      </c>
    </row>
    <row r="8483" spans="1:1">
      <c r="A8483" s="4">
        <v>11319</v>
      </c>
    </row>
    <row r="8484" spans="1:1">
      <c r="A8484" s="4">
        <v>11320</v>
      </c>
    </row>
    <row r="8485" spans="1:1">
      <c r="A8485" s="4">
        <v>11321</v>
      </c>
    </row>
    <row r="8486" spans="1:1">
      <c r="A8486" s="4">
        <v>11322</v>
      </c>
    </row>
    <row r="8487" spans="1:1">
      <c r="A8487" s="4">
        <v>11323</v>
      </c>
    </row>
    <row r="8488" spans="1:1">
      <c r="A8488" s="4">
        <v>11324</v>
      </c>
    </row>
    <row r="8489" spans="1:1">
      <c r="A8489" s="4">
        <v>11325</v>
      </c>
    </row>
    <row r="8490" spans="1:1">
      <c r="A8490" s="4">
        <v>11326</v>
      </c>
    </row>
    <row r="8491" spans="1:1">
      <c r="A8491" s="4">
        <v>11327</v>
      </c>
    </row>
    <row r="8492" spans="1:1">
      <c r="A8492" s="4">
        <v>11328</v>
      </c>
    </row>
    <row r="8493" spans="1:1">
      <c r="A8493" s="4">
        <v>11329</v>
      </c>
    </row>
    <row r="8494" spans="1:1">
      <c r="A8494" s="4">
        <v>11330</v>
      </c>
    </row>
    <row r="8495" spans="1:1">
      <c r="A8495" s="4">
        <v>11331</v>
      </c>
    </row>
    <row r="8496" spans="1:1">
      <c r="A8496" s="4">
        <v>11332</v>
      </c>
    </row>
    <row r="8497" spans="1:1">
      <c r="A8497" s="4">
        <v>11333</v>
      </c>
    </row>
    <row r="8498" spans="1:1">
      <c r="A8498" s="4">
        <v>11334</v>
      </c>
    </row>
    <row r="8499" spans="1:1">
      <c r="A8499" s="4">
        <v>11335</v>
      </c>
    </row>
    <row r="8500" spans="1:1">
      <c r="A8500" s="4">
        <v>11336</v>
      </c>
    </row>
    <row r="8501" spans="1:1">
      <c r="A8501" s="4">
        <v>11337</v>
      </c>
    </row>
    <row r="8502" spans="1:1">
      <c r="A8502" s="4">
        <v>11338</v>
      </c>
    </row>
    <row r="8503" spans="1:1">
      <c r="A8503" s="4">
        <v>11339</v>
      </c>
    </row>
    <row r="8504" spans="1:1">
      <c r="A8504" s="4">
        <v>11340</v>
      </c>
    </row>
    <row r="8505" spans="1:1">
      <c r="A8505" s="4">
        <v>11341</v>
      </c>
    </row>
    <row r="8506" spans="1:1">
      <c r="A8506" s="4">
        <v>11342</v>
      </c>
    </row>
    <row r="8507" spans="1:1">
      <c r="A8507" s="4">
        <v>11343</v>
      </c>
    </row>
    <row r="8508" spans="1:1">
      <c r="A8508" s="4">
        <v>11344</v>
      </c>
    </row>
    <row r="8509" spans="1:1">
      <c r="A8509" s="4">
        <v>11345</v>
      </c>
    </row>
    <row r="8510" spans="1:1">
      <c r="A8510" s="4">
        <v>11346</v>
      </c>
    </row>
    <row r="8511" spans="1:1">
      <c r="A8511" s="4">
        <v>11347</v>
      </c>
    </row>
    <row r="8512" spans="1:1">
      <c r="A8512" s="4">
        <v>11348</v>
      </c>
    </row>
    <row r="8513" spans="1:1">
      <c r="A8513" s="4">
        <v>11349</v>
      </c>
    </row>
    <row r="8514" spans="1:1">
      <c r="A8514" s="4">
        <v>11350</v>
      </c>
    </row>
    <row r="8515" spans="1:1">
      <c r="A8515" s="4">
        <v>11351</v>
      </c>
    </row>
    <row r="8516" spans="1:1">
      <c r="A8516" s="4">
        <v>11352</v>
      </c>
    </row>
    <row r="8517" spans="1:1">
      <c r="A8517" s="4">
        <v>11353</v>
      </c>
    </row>
    <row r="8518" spans="1:1">
      <c r="A8518" s="4">
        <v>11354</v>
      </c>
    </row>
    <row r="8519" spans="1:1">
      <c r="A8519" s="4">
        <v>11355</v>
      </c>
    </row>
    <row r="8520" spans="1:1">
      <c r="A8520" s="4">
        <v>11356</v>
      </c>
    </row>
    <row r="8521" spans="1:1">
      <c r="A8521" s="4">
        <v>11357</v>
      </c>
    </row>
    <row r="8522" spans="1:1">
      <c r="A8522" s="4">
        <v>11358</v>
      </c>
    </row>
    <row r="8523" spans="1:1">
      <c r="A8523" s="4">
        <v>11359</v>
      </c>
    </row>
    <row r="8524" spans="1:1">
      <c r="A8524" s="4">
        <v>11360</v>
      </c>
    </row>
    <row r="8525" spans="1:1">
      <c r="A8525" s="4">
        <v>11361</v>
      </c>
    </row>
    <row r="8526" spans="1:1">
      <c r="A8526" s="4">
        <v>11362</v>
      </c>
    </row>
    <row r="8527" spans="1:1">
      <c r="A8527" s="4">
        <v>11363</v>
      </c>
    </row>
    <row r="8528" spans="1:1">
      <c r="A8528" s="4">
        <v>11364</v>
      </c>
    </row>
    <row r="8529" spans="1:1">
      <c r="A8529" s="4">
        <v>11365</v>
      </c>
    </row>
    <row r="8530" spans="1:1">
      <c r="A8530" s="4">
        <v>11366</v>
      </c>
    </row>
    <row r="8531" spans="1:1">
      <c r="A8531" s="4">
        <v>11367</v>
      </c>
    </row>
    <row r="8532" spans="1:1">
      <c r="A8532" s="4">
        <v>11368</v>
      </c>
    </row>
    <row r="8533" spans="1:1">
      <c r="A8533" s="4">
        <v>11369</v>
      </c>
    </row>
    <row r="8534" spans="1:1">
      <c r="A8534" s="4">
        <v>11370</v>
      </c>
    </row>
    <row r="8535" spans="1:1">
      <c r="A8535" s="4">
        <v>11371</v>
      </c>
    </row>
    <row r="8536" spans="1:1">
      <c r="A8536" s="4">
        <v>11372</v>
      </c>
    </row>
    <row r="8537" spans="1:1">
      <c r="A8537" s="4">
        <v>11373</v>
      </c>
    </row>
    <row r="8538" spans="1:1">
      <c r="A8538" s="4">
        <v>11374</v>
      </c>
    </row>
    <row r="8539" spans="1:1">
      <c r="A8539" s="4">
        <v>11375</v>
      </c>
    </row>
    <row r="8540" spans="1:1">
      <c r="A8540" s="4">
        <v>11376</v>
      </c>
    </row>
    <row r="8541" spans="1:1">
      <c r="A8541" s="4">
        <v>11377</v>
      </c>
    </row>
    <row r="8542" spans="1:1">
      <c r="A8542" s="4">
        <v>11378</v>
      </c>
    </row>
    <row r="8543" spans="1:1">
      <c r="A8543" s="4">
        <v>11379</v>
      </c>
    </row>
    <row r="8544" spans="1:1">
      <c r="A8544" s="4">
        <v>11380</v>
      </c>
    </row>
    <row r="8545" spans="1:1">
      <c r="A8545" s="4">
        <v>11381</v>
      </c>
    </row>
    <row r="8546" spans="1:1">
      <c r="A8546" s="4">
        <v>11382</v>
      </c>
    </row>
    <row r="8547" spans="1:1">
      <c r="A8547" s="4">
        <v>11383</v>
      </c>
    </row>
    <row r="8548" spans="1:1">
      <c r="A8548" s="4">
        <v>11384</v>
      </c>
    </row>
    <row r="8549" spans="1:1">
      <c r="A8549" s="4">
        <v>11385</v>
      </c>
    </row>
    <row r="8550" spans="1:1">
      <c r="A8550" s="4">
        <v>11386</v>
      </c>
    </row>
    <row r="8551" spans="1:1">
      <c r="A8551" s="4">
        <v>11387</v>
      </c>
    </row>
    <row r="8552" spans="1:1">
      <c r="A8552" s="4">
        <v>11388</v>
      </c>
    </row>
    <row r="8553" spans="1:1">
      <c r="A8553" s="4">
        <v>11389</v>
      </c>
    </row>
    <row r="8554" spans="1:1">
      <c r="A8554" s="4">
        <v>11390</v>
      </c>
    </row>
    <row r="8555" spans="1:1">
      <c r="A8555" s="4">
        <v>11391</v>
      </c>
    </row>
    <row r="8556" spans="1:1">
      <c r="A8556" s="4">
        <v>11392</v>
      </c>
    </row>
    <row r="8557" spans="1:1">
      <c r="A8557" s="4">
        <v>11393</v>
      </c>
    </row>
    <row r="8558" spans="1:1">
      <c r="A8558" s="4">
        <v>11394</v>
      </c>
    </row>
    <row r="8559" spans="1:1">
      <c r="A8559" s="4">
        <v>11395</v>
      </c>
    </row>
    <row r="8560" spans="1:1">
      <c r="A8560" s="4">
        <v>11396</v>
      </c>
    </row>
    <row r="8561" spans="1:1">
      <c r="A8561" s="4">
        <v>11397</v>
      </c>
    </row>
    <row r="8562" spans="1:1">
      <c r="A8562" s="4">
        <v>11398</v>
      </c>
    </row>
    <row r="8563" spans="1:1">
      <c r="A8563" s="4">
        <v>11399</v>
      </c>
    </row>
    <row r="8564" spans="1:1">
      <c r="A8564" s="4">
        <v>11400</v>
      </c>
    </row>
    <row r="8565" spans="1:1">
      <c r="A8565" s="4">
        <v>11401</v>
      </c>
    </row>
    <row r="8566" spans="1:1">
      <c r="A8566" s="4">
        <v>11402</v>
      </c>
    </row>
    <row r="8567" spans="1:1">
      <c r="A8567" s="4">
        <v>11403</v>
      </c>
    </row>
    <row r="8568" spans="1:1">
      <c r="A8568" s="4">
        <v>11404</v>
      </c>
    </row>
    <row r="8569" spans="1:1">
      <c r="A8569" s="4">
        <v>11405</v>
      </c>
    </row>
    <row r="8570" spans="1:1">
      <c r="A8570" s="4">
        <v>11406</v>
      </c>
    </row>
    <row r="8571" spans="1:1">
      <c r="A8571" s="4">
        <v>11407</v>
      </c>
    </row>
    <row r="8572" spans="1:1">
      <c r="A8572" s="4">
        <v>11408</v>
      </c>
    </row>
    <row r="8573" spans="1:1">
      <c r="A8573" s="4">
        <v>11409</v>
      </c>
    </row>
    <row r="8574" spans="1:1">
      <c r="A8574" s="4">
        <v>11410</v>
      </c>
    </row>
    <row r="8575" spans="1:1">
      <c r="A8575" s="4">
        <v>11411</v>
      </c>
    </row>
    <row r="8576" spans="1:1">
      <c r="A8576" s="4">
        <v>11412</v>
      </c>
    </row>
    <row r="8577" spans="1:1">
      <c r="A8577" s="4">
        <v>11413</v>
      </c>
    </row>
    <row r="8578" spans="1:1">
      <c r="A8578" s="4">
        <v>11414</v>
      </c>
    </row>
    <row r="8579" spans="1:1">
      <c r="A8579" s="4">
        <v>11415</v>
      </c>
    </row>
    <row r="8580" spans="1:1">
      <c r="A8580" s="4">
        <v>11416</v>
      </c>
    </row>
    <row r="8581" spans="1:1">
      <c r="A8581" s="4">
        <v>11417</v>
      </c>
    </row>
    <row r="8582" spans="1:1">
      <c r="A8582" s="4">
        <v>11418</v>
      </c>
    </row>
    <row r="8583" spans="1:1">
      <c r="A8583" s="4">
        <v>11419</v>
      </c>
    </row>
    <row r="8584" spans="1:1">
      <c r="A8584" s="4">
        <v>11420</v>
      </c>
    </row>
    <row r="8585" spans="1:1">
      <c r="A8585" s="4">
        <v>11421</v>
      </c>
    </row>
    <row r="8586" spans="1:1">
      <c r="A8586" s="4">
        <v>11422</v>
      </c>
    </row>
    <row r="8587" spans="1:1">
      <c r="A8587" s="4">
        <v>11423</v>
      </c>
    </row>
    <row r="8588" spans="1:1">
      <c r="A8588" s="4">
        <v>11424</v>
      </c>
    </row>
    <row r="8589" spans="1:1">
      <c r="A8589" s="4">
        <v>11425</v>
      </c>
    </row>
    <row r="8590" spans="1:1">
      <c r="A8590" s="4">
        <v>11426</v>
      </c>
    </row>
    <row r="8591" spans="1:1">
      <c r="A8591" s="4">
        <v>11427</v>
      </c>
    </row>
    <row r="8592" spans="1:1">
      <c r="A8592" s="4">
        <v>11428</v>
      </c>
    </row>
    <row r="8593" spans="1:1">
      <c r="A8593" s="4">
        <v>11429</v>
      </c>
    </row>
    <row r="8594" spans="1:1">
      <c r="A8594" s="4">
        <v>11430</v>
      </c>
    </row>
    <row r="8595" spans="1:1">
      <c r="A8595" s="4">
        <v>11431</v>
      </c>
    </row>
    <row r="8596" spans="1:1">
      <c r="A8596" s="4">
        <v>11432</v>
      </c>
    </row>
    <row r="8597" spans="1:1">
      <c r="A8597" s="4">
        <v>11433</v>
      </c>
    </row>
    <row r="8598" spans="1:1">
      <c r="A8598" s="4">
        <v>11434</v>
      </c>
    </row>
    <row r="8599" spans="1:1">
      <c r="A8599" s="4">
        <v>11435</v>
      </c>
    </row>
    <row r="8600" spans="1:1">
      <c r="A8600" s="4">
        <v>11436</v>
      </c>
    </row>
    <row r="8601" spans="1:1">
      <c r="A8601" s="4">
        <v>11437</v>
      </c>
    </row>
    <row r="8602" spans="1:1">
      <c r="A8602" s="4">
        <v>11438</v>
      </c>
    </row>
    <row r="8603" spans="1:1">
      <c r="A8603" s="4">
        <v>11439</v>
      </c>
    </row>
    <row r="8604" spans="1:1">
      <c r="A8604" s="4">
        <v>11440</v>
      </c>
    </row>
    <row r="8605" spans="1:1">
      <c r="A8605" s="4">
        <v>11441</v>
      </c>
    </row>
    <row r="8606" spans="1:1">
      <c r="A8606" s="4">
        <v>11442</v>
      </c>
    </row>
    <row r="8607" spans="1:1">
      <c r="A8607" s="4">
        <v>11443</v>
      </c>
    </row>
    <row r="8608" spans="1:1">
      <c r="A8608" s="4">
        <v>11444</v>
      </c>
    </row>
    <row r="8609" spans="1:1">
      <c r="A8609" s="4">
        <v>11445</v>
      </c>
    </row>
    <row r="8610" spans="1:1">
      <c r="A8610" s="4">
        <v>11446</v>
      </c>
    </row>
    <row r="8611" spans="1:1">
      <c r="A8611" s="4">
        <v>11447</v>
      </c>
    </row>
    <row r="8612" spans="1:1">
      <c r="A8612" s="4">
        <v>11448</v>
      </c>
    </row>
    <row r="8613" spans="1:1">
      <c r="A8613" s="4">
        <v>11449</v>
      </c>
    </row>
    <row r="8614" spans="1:1">
      <c r="A8614" s="4">
        <v>11450</v>
      </c>
    </row>
    <row r="8615" spans="1:1">
      <c r="A8615" s="4">
        <v>11451</v>
      </c>
    </row>
    <row r="8616" spans="1:1">
      <c r="A8616" s="4">
        <v>11452</v>
      </c>
    </row>
    <row r="8617" spans="1:1">
      <c r="A8617" s="4">
        <v>11453</v>
      </c>
    </row>
    <row r="8618" spans="1:1">
      <c r="A8618" s="4">
        <v>11454</v>
      </c>
    </row>
    <row r="8619" spans="1:1">
      <c r="A8619" s="4">
        <v>11455</v>
      </c>
    </row>
    <row r="8620" spans="1:1">
      <c r="A8620" s="4">
        <v>11456</v>
      </c>
    </row>
    <row r="8621" spans="1:1">
      <c r="A8621" s="4">
        <v>11457</v>
      </c>
    </row>
    <row r="8622" spans="1:1">
      <c r="A8622" s="4">
        <v>11458</v>
      </c>
    </row>
    <row r="8623" spans="1:1">
      <c r="A8623" s="4">
        <v>11459</v>
      </c>
    </row>
    <row r="8624" spans="1:1">
      <c r="A8624" s="4">
        <v>11460</v>
      </c>
    </row>
    <row r="8625" spans="1:1">
      <c r="A8625" s="4">
        <v>11461</v>
      </c>
    </row>
    <row r="8626" spans="1:1">
      <c r="A8626" s="4">
        <v>11462</v>
      </c>
    </row>
    <row r="8627" spans="1:1">
      <c r="A8627" s="4">
        <v>11463</v>
      </c>
    </row>
    <row r="8628" spans="1:1">
      <c r="A8628" s="4">
        <v>11464</v>
      </c>
    </row>
    <row r="8629" spans="1:1">
      <c r="A8629" s="4">
        <v>11465</v>
      </c>
    </row>
    <row r="8630" spans="1:1">
      <c r="A8630" s="4">
        <v>11466</v>
      </c>
    </row>
    <row r="8631" spans="1:1">
      <c r="A8631" s="4">
        <v>11467</v>
      </c>
    </row>
    <row r="8632" spans="1:1">
      <c r="A8632" s="4">
        <v>11468</v>
      </c>
    </row>
    <row r="8633" spans="1:1">
      <c r="A8633" s="4">
        <v>11469</v>
      </c>
    </row>
    <row r="8634" spans="1:1">
      <c r="A8634" s="4">
        <v>11470</v>
      </c>
    </row>
    <row r="8635" spans="1:1">
      <c r="A8635" s="4">
        <v>11471</v>
      </c>
    </row>
    <row r="8636" spans="1:1">
      <c r="A8636" s="4">
        <v>11472</v>
      </c>
    </row>
    <row r="8637" spans="1:1">
      <c r="A8637" s="4">
        <v>11473</v>
      </c>
    </row>
    <row r="8638" spans="1:1">
      <c r="A8638" s="4">
        <v>11474</v>
      </c>
    </row>
    <row r="8639" spans="1:1">
      <c r="A8639" s="4">
        <v>11475</v>
      </c>
    </row>
    <row r="8640" spans="1:1">
      <c r="A8640" s="4">
        <v>11476</v>
      </c>
    </row>
    <row r="8641" spans="1:1">
      <c r="A8641" s="4">
        <v>11477</v>
      </c>
    </row>
    <row r="8642" spans="1:1">
      <c r="A8642" s="4">
        <v>11478</v>
      </c>
    </row>
    <row r="8643" spans="1:1">
      <c r="A8643" s="4">
        <v>11479</v>
      </c>
    </row>
    <row r="8644" spans="1:1">
      <c r="A8644" s="4">
        <v>11480</v>
      </c>
    </row>
    <row r="8645" spans="1:1">
      <c r="A8645" s="4">
        <v>11481</v>
      </c>
    </row>
    <row r="8646" spans="1:1">
      <c r="A8646" s="4">
        <v>11482</v>
      </c>
    </row>
    <row r="8647" spans="1:1">
      <c r="A8647" s="4">
        <v>11483</v>
      </c>
    </row>
    <row r="8648" spans="1:1">
      <c r="A8648" s="4">
        <v>11484</v>
      </c>
    </row>
    <row r="8649" spans="1:1">
      <c r="A8649" s="4">
        <v>11485</v>
      </c>
    </row>
    <row r="8650" spans="1:1">
      <c r="A8650" s="4">
        <v>11486</v>
      </c>
    </row>
    <row r="8651" spans="1:1">
      <c r="A8651" s="4">
        <v>11487</v>
      </c>
    </row>
    <row r="8652" spans="1:1">
      <c r="A8652" s="4">
        <v>11488</v>
      </c>
    </row>
    <row r="8653" spans="1:1">
      <c r="A8653" s="4">
        <v>11489</v>
      </c>
    </row>
    <row r="8654" spans="1:1">
      <c r="A8654" s="4">
        <v>11490</v>
      </c>
    </row>
    <row r="8655" spans="1:1">
      <c r="A8655" s="4">
        <v>11491</v>
      </c>
    </row>
    <row r="8656" spans="1:1">
      <c r="A8656" s="4">
        <v>11492</v>
      </c>
    </row>
    <row r="8657" spans="1:1">
      <c r="A8657" s="4">
        <v>11493</v>
      </c>
    </row>
    <row r="8658" spans="1:1">
      <c r="A8658" s="4">
        <v>11494</v>
      </c>
    </row>
    <row r="8659" spans="1:1">
      <c r="A8659" s="4">
        <v>11495</v>
      </c>
    </row>
    <row r="8660" spans="1:1">
      <c r="A8660" s="4">
        <v>11496</v>
      </c>
    </row>
    <row r="8661" spans="1:1">
      <c r="A8661" s="4">
        <v>11497</v>
      </c>
    </row>
    <row r="8662" spans="1:1">
      <c r="A8662" s="4">
        <v>11498</v>
      </c>
    </row>
    <row r="8663" spans="1:1">
      <c r="A8663" s="4">
        <v>11499</v>
      </c>
    </row>
    <row r="8664" spans="1:1">
      <c r="A8664" s="4">
        <v>11500</v>
      </c>
    </row>
    <row r="8665" spans="1:1">
      <c r="A8665" s="4">
        <v>11501</v>
      </c>
    </row>
    <row r="8666" spans="1:1">
      <c r="A8666" s="4">
        <v>11502</v>
      </c>
    </row>
    <row r="8667" spans="1:1">
      <c r="A8667" s="4">
        <v>11503</v>
      </c>
    </row>
    <row r="8668" spans="1:1">
      <c r="A8668" s="4">
        <v>11504</v>
      </c>
    </row>
    <row r="8669" spans="1:1">
      <c r="A8669" s="4">
        <v>11505</v>
      </c>
    </row>
    <row r="8670" spans="1:1">
      <c r="A8670" s="4">
        <v>11506</v>
      </c>
    </row>
    <row r="8671" spans="1:1">
      <c r="A8671" s="4">
        <v>11507</v>
      </c>
    </row>
    <row r="8672" spans="1:1">
      <c r="A8672" s="4">
        <v>11508</v>
      </c>
    </row>
    <row r="8673" spans="1:1">
      <c r="A8673" s="4">
        <v>11509</v>
      </c>
    </row>
    <row r="8674" spans="1:1">
      <c r="A8674" s="4">
        <v>11510</v>
      </c>
    </row>
    <row r="8675" spans="1:1">
      <c r="A8675" s="4">
        <v>11511</v>
      </c>
    </row>
    <row r="8676" spans="1:1">
      <c r="A8676" s="4">
        <v>11512</v>
      </c>
    </row>
    <row r="8677" spans="1:1">
      <c r="A8677" s="4">
        <v>11513</v>
      </c>
    </row>
    <row r="8678" spans="1:1">
      <c r="A8678" s="4">
        <v>11514</v>
      </c>
    </row>
    <row r="8679" spans="1:1">
      <c r="A8679" s="4">
        <v>11515</v>
      </c>
    </row>
    <row r="8680" spans="1:1">
      <c r="A8680" s="4">
        <v>11516</v>
      </c>
    </row>
    <row r="8681" spans="1:1">
      <c r="A8681" s="4">
        <v>11517</v>
      </c>
    </row>
    <row r="8682" spans="1:1">
      <c r="A8682" s="4">
        <v>11518</v>
      </c>
    </row>
    <row r="8683" spans="1:1">
      <c r="A8683" s="4">
        <v>11519</v>
      </c>
    </row>
    <row r="8684" spans="1:1">
      <c r="A8684" s="4">
        <v>11520</v>
      </c>
    </row>
    <row r="8685" spans="1:1">
      <c r="A8685" s="4">
        <v>11521</v>
      </c>
    </row>
    <row r="8686" spans="1:1">
      <c r="A8686" s="4">
        <v>11522</v>
      </c>
    </row>
    <row r="8687" spans="1:1">
      <c r="A8687" s="4">
        <v>11523</v>
      </c>
    </row>
    <row r="8688" spans="1:1">
      <c r="A8688" s="4">
        <v>11524</v>
      </c>
    </row>
    <row r="8689" spans="1:1">
      <c r="A8689" s="4">
        <v>11525</v>
      </c>
    </row>
    <row r="8690" spans="1:1">
      <c r="A8690" s="4">
        <v>11526</v>
      </c>
    </row>
    <row r="8691" spans="1:1">
      <c r="A8691" s="4">
        <v>11527</v>
      </c>
    </row>
    <row r="8692" spans="1:1">
      <c r="A8692" s="4">
        <v>11528</v>
      </c>
    </row>
    <row r="8693" spans="1:1">
      <c r="A8693" s="4">
        <v>11529</v>
      </c>
    </row>
    <row r="8694" spans="1:1">
      <c r="A8694" s="4">
        <v>11530</v>
      </c>
    </row>
    <row r="8695" spans="1:1">
      <c r="A8695" s="4">
        <v>11531</v>
      </c>
    </row>
    <row r="8696" spans="1:1">
      <c r="A8696" s="4">
        <v>11532</v>
      </c>
    </row>
    <row r="8697" spans="1:1">
      <c r="A8697" s="4">
        <v>11533</v>
      </c>
    </row>
    <row r="8698" spans="1:1">
      <c r="A8698" s="4">
        <v>11534</v>
      </c>
    </row>
    <row r="8699" spans="1:1">
      <c r="A8699" s="4">
        <v>11535</v>
      </c>
    </row>
    <row r="8700" spans="1:1">
      <c r="A8700" s="4">
        <v>11536</v>
      </c>
    </row>
    <row r="8701" spans="1:1">
      <c r="A8701" s="4">
        <v>11537</v>
      </c>
    </row>
    <row r="8702" spans="1:1">
      <c r="A8702" s="4">
        <v>11538</v>
      </c>
    </row>
    <row r="8703" spans="1:1">
      <c r="A8703" s="4">
        <v>11539</v>
      </c>
    </row>
    <row r="8704" spans="1:1">
      <c r="A8704" s="4">
        <v>11540</v>
      </c>
    </row>
    <row r="8705" spans="1:1">
      <c r="A8705" s="4">
        <v>11541</v>
      </c>
    </row>
    <row r="8706" spans="1:1">
      <c r="A8706" s="4">
        <v>11542</v>
      </c>
    </row>
    <row r="8707" spans="1:1">
      <c r="A8707" s="4">
        <v>11543</v>
      </c>
    </row>
    <row r="8708" spans="1:1">
      <c r="A8708" s="4">
        <v>11544</v>
      </c>
    </row>
    <row r="8709" spans="1:1">
      <c r="A8709" s="4">
        <v>11545</v>
      </c>
    </row>
    <row r="8710" spans="1:1">
      <c r="A8710" s="4">
        <v>11546</v>
      </c>
    </row>
    <row r="8711" spans="1:1">
      <c r="A8711" s="4">
        <v>11547</v>
      </c>
    </row>
    <row r="8712" spans="1:1">
      <c r="A8712" s="4">
        <v>11548</v>
      </c>
    </row>
    <row r="8713" spans="1:1">
      <c r="A8713" s="4">
        <v>11549</v>
      </c>
    </row>
    <row r="8714" spans="1:1">
      <c r="A8714" s="4">
        <v>11550</v>
      </c>
    </row>
    <row r="8715" spans="1:1">
      <c r="A8715" s="4">
        <v>11551</v>
      </c>
    </row>
    <row r="8716" spans="1:1">
      <c r="A8716" s="4">
        <v>11552</v>
      </c>
    </row>
    <row r="8717" spans="1:1">
      <c r="A8717" s="4">
        <v>11553</v>
      </c>
    </row>
    <row r="8718" spans="1:1">
      <c r="A8718" s="4">
        <v>11554</v>
      </c>
    </row>
    <row r="8719" spans="1:1">
      <c r="A8719" s="4">
        <v>11555</v>
      </c>
    </row>
    <row r="8720" spans="1:1">
      <c r="A8720" s="4">
        <v>11556</v>
      </c>
    </row>
    <row r="8721" spans="1:1">
      <c r="A8721" s="4">
        <v>11557</v>
      </c>
    </row>
    <row r="8722" spans="1:1">
      <c r="A8722" s="4">
        <v>11558</v>
      </c>
    </row>
    <row r="8723" spans="1:1">
      <c r="A8723" s="4">
        <v>11559</v>
      </c>
    </row>
    <row r="8724" spans="1:1">
      <c r="A8724" s="4">
        <v>11560</v>
      </c>
    </row>
    <row r="8725" spans="1:1">
      <c r="A8725" s="4">
        <v>11561</v>
      </c>
    </row>
    <row r="8726" spans="1:1">
      <c r="A8726" s="4">
        <v>11562</v>
      </c>
    </row>
    <row r="8727" spans="1:1">
      <c r="A8727" s="4">
        <v>11563</v>
      </c>
    </row>
    <row r="8728" spans="1:1">
      <c r="A8728" s="4">
        <v>11564</v>
      </c>
    </row>
    <row r="8729" spans="1:1">
      <c r="A8729" s="4">
        <v>11565</v>
      </c>
    </row>
    <row r="8730" spans="1:1">
      <c r="A8730" s="4">
        <v>11566</v>
      </c>
    </row>
    <row r="8731" spans="1:1">
      <c r="A8731" s="4">
        <v>11567</v>
      </c>
    </row>
    <row r="8732" spans="1:1">
      <c r="A8732" s="4">
        <v>11568</v>
      </c>
    </row>
    <row r="8733" spans="1:1">
      <c r="A8733" s="4">
        <v>11569</v>
      </c>
    </row>
    <row r="8734" spans="1:1">
      <c r="A8734" s="4">
        <v>11570</v>
      </c>
    </row>
    <row r="8735" spans="1:1">
      <c r="A8735" s="4">
        <v>11571</v>
      </c>
    </row>
    <row r="8736" spans="1:1">
      <c r="A8736" s="4">
        <v>11572</v>
      </c>
    </row>
    <row r="8737" spans="1:1">
      <c r="A8737" s="4">
        <v>11573</v>
      </c>
    </row>
    <row r="8738" spans="1:1">
      <c r="A8738" s="4">
        <v>11574</v>
      </c>
    </row>
    <row r="8739" spans="1:1">
      <c r="A8739" s="4">
        <v>11575</v>
      </c>
    </row>
    <row r="8740" spans="1:1">
      <c r="A8740" s="4">
        <v>11576</v>
      </c>
    </row>
    <row r="8741" spans="1:1">
      <c r="A8741" s="4">
        <v>11577</v>
      </c>
    </row>
    <row r="8742" spans="1:1">
      <c r="A8742" s="4">
        <v>11578</v>
      </c>
    </row>
    <row r="8743" spans="1:1">
      <c r="A8743" s="4">
        <v>11579</v>
      </c>
    </row>
    <row r="8744" spans="1:1">
      <c r="A8744" s="4">
        <v>11580</v>
      </c>
    </row>
    <row r="8745" spans="1:1">
      <c r="A8745" s="4">
        <v>11581</v>
      </c>
    </row>
    <row r="8746" spans="1:1">
      <c r="A8746" s="4">
        <v>11582</v>
      </c>
    </row>
    <row r="8747" spans="1:1">
      <c r="A8747" s="4">
        <v>11583</v>
      </c>
    </row>
    <row r="8748" spans="1:1">
      <c r="A8748" s="4">
        <v>11584</v>
      </c>
    </row>
    <row r="8749" spans="1:1">
      <c r="A8749" s="4">
        <v>11585</v>
      </c>
    </row>
    <row r="8750" spans="1:1">
      <c r="A8750" s="4">
        <v>11586</v>
      </c>
    </row>
    <row r="8751" spans="1:1">
      <c r="A8751" s="4">
        <v>11587</v>
      </c>
    </row>
    <row r="8752" spans="1:1">
      <c r="A8752" s="4">
        <v>11588</v>
      </c>
    </row>
    <row r="8753" spans="1:1">
      <c r="A8753" s="4">
        <v>11589</v>
      </c>
    </row>
    <row r="8754" spans="1:1">
      <c r="A8754" s="4">
        <v>11590</v>
      </c>
    </row>
    <row r="8755" spans="1:1">
      <c r="A8755" s="4">
        <v>11591</v>
      </c>
    </row>
    <row r="8756" spans="1:1">
      <c r="A8756" s="4">
        <v>11592</v>
      </c>
    </row>
    <row r="8757" spans="1:1">
      <c r="A8757" s="4">
        <v>11593</v>
      </c>
    </row>
    <row r="8758" spans="1:1">
      <c r="A8758" s="4">
        <v>11594</v>
      </c>
    </row>
    <row r="8759" spans="1:1">
      <c r="A8759" s="4">
        <v>11595</v>
      </c>
    </row>
    <row r="8760" spans="1:1">
      <c r="A8760" s="4">
        <v>11596</v>
      </c>
    </row>
    <row r="8761" spans="1:1">
      <c r="A8761" s="4">
        <v>11597</v>
      </c>
    </row>
    <row r="8762" spans="1:1">
      <c r="A8762" s="4">
        <v>11598</v>
      </c>
    </row>
    <row r="8763" spans="1:1">
      <c r="A8763" s="4">
        <v>11599</v>
      </c>
    </row>
    <row r="8764" spans="1:1">
      <c r="A8764" s="4">
        <v>11600</v>
      </c>
    </row>
    <row r="8765" spans="1:1">
      <c r="A8765" s="4">
        <v>11601</v>
      </c>
    </row>
    <row r="8766" spans="1:1">
      <c r="A8766" s="4">
        <v>11602</v>
      </c>
    </row>
    <row r="8767" spans="1:1">
      <c r="A8767" s="4">
        <v>11603</v>
      </c>
    </row>
    <row r="8768" spans="1:1">
      <c r="A8768" s="4">
        <v>11604</v>
      </c>
    </row>
    <row r="8769" spans="1:1">
      <c r="A8769" s="4">
        <v>11605</v>
      </c>
    </row>
    <row r="8770" spans="1:1">
      <c r="A8770" s="4">
        <v>11606</v>
      </c>
    </row>
    <row r="8771" spans="1:1">
      <c r="A8771" s="4">
        <v>11607</v>
      </c>
    </row>
    <row r="8772" spans="1:1">
      <c r="A8772" s="4">
        <v>11608</v>
      </c>
    </row>
    <row r="8773" spans="1:1">
      <c r="A8773" s="4">
        <v>11609</v>
      </c>
    </row>
    <row r="8774" spans="1:1">
      <c r="A8774" s="4">
        <v>11610</v>
      </c>
    </row>
    <row r="8775" spans="1:1">
      <c r="A8775" s="4">
        <v>11611</v>
      </c>
    </row>
    <row r="8776" spans="1:1">
      <c r="A8776" s="4">
        <v>11612</v>
      </c>
    </row>
    <row r="8777" spans="1:1">
      <c r="A8777" s="4">
        <v>11613</v>
      </c>
    </row>
    <row r="8778" spans="1:1">
      <c r="A8778" s="4">
        <v>11614</v>
      </c>
    </row>
    <row r="8779" spans="1:1">
      <c r="A8779" s="4">
        <v>11615</v>
      </c>
    </row>
    <row r="8780" spans="1:1">
      <c r="A8780" s="4">
        <v>11616</v>
      </c>
    </row>
    <row r="8781" spans="1:1">
      <c r="A8781" s="4">
        <v>11617</v>
      </c>
    </row>
    <row r="8782" spans="1:1">
      <c r="A8782" s="4">
        <v>11618</v>
      </c>
    </row>
    <row r="8783" spans="1:1">
      <c r="A8783" s="4">
        <v>11619</v>
      </c>
    </row>
    <row r="8784" spans="1:1">
      <c r="A8784" s="4">
        <v>11620</v>
      </c>
    </row>
    <row r="8785" spans="1:1">
      <c r="A8785" s="4">
        <v>11621</v>
      </c>
    </row>
    <row r="8786" spans="1:1">
      <c r="A8786" s="4">
        <v>11622</v>
      </c>
    </row>
    <row r="8787" spans="1:1">
      <c r="A8787" s="4">
        <v>11623</v>
      </c>
    </row>
    <row r="8788" spans="1:1">
      <c r="A8788" s="4">
        <v>11624</v>
      </c>
    </row>
    <row r="8789" spans="1:1">
      <c r="A8789" s="4">
        <v>11625</v>
      </c>
    </row>
    <row r="8790" spans="1:1">
      <c r="A8790" s="4">
        <v>11626</v>
      </c>
    </row>
    <row r="8791" spans="1:1">
      <c r="A8791" s="4">
        <v>11627</v>
      </c>
    </row>
    <row r="8792" spans="1:1">
      <c r="A8792" s="4">
        <v>11628</v>
      </c>
    </row>
    <row r="8793" spans="1:1">
      <c r="A8793" s="4">
        <v>11629</v>
      </c>
    </row>
    <row r="8794" spans="1:1">
      <c r="A8794" s="4">
        <v>11630</v>
      </c>
    </row>
    <row r="8795" spans="1:1">
      <c r="A8795" s="4">
        <v>11631</v>
      </c>
    </row>
    <row r="8796" spans="1:1">
      <c r="A8796" s="4">
        <v>11632</v>
      </c>
    </row>
    <row r="8797" spans="1:1">
      <c r="A8797" s="4">
        <v>11633</v>
      </c>
    </row>
    <row r="8798" spans="1:1">
      <c r="A8798" s="4">
        <v>11634</v>
      </c>
    </row>
    <row r="8799" spans="1:1">
      <c r="A8799" s="4">
        <v>11635</v>
      </c>
    </row>
    <row r="8800" spans="1:1">
      <c r="A8800" s="4">
        <v>11636</v>
      </c>
    </row>
    <row r="8801" spans="1:1">
      <c r="A8801" s="4">
        <v>11637</v>
      </c>
    </row>
    <row r="8802" spans="1:1">
      <c r="A8802" s="4">
        <v>11638</v>
      </c>
    </row>
    <row r="8803" spans="1:1">
      <c r="A8803" s="4">
        <v>11639</v>
      </c>
    </row>
    <row r="8804" spans="1:1">
      <c r="A8804" s="4">
        <v>11640</v>
      </c>
    </row>
    <row r="8805" spans="1:1">
      <c r="A8805" s="4">
        <v>11641</v>
      </c>
    </row>
    <row r="8806" spans="1:1">
      <c r="A8806" s="4">
        <v>11642</v>
      </c>
    </row>
    <row r="8807" spans="1:1">
      <c r="A8807" s="4">
        <v>11643</v>
      </c>
    </row>
    <row r="8808" spans="1:1">
      <c r="A8808" s="4">
        <v>11644</v>
      </c>
    </row>
    <row r="8809" spans="1:1">
      <c r="A8809" s="4">
        <v>11645</v>
      </c>
    </row>
    <row r="8810" spans="1:1">
      <c r="A8810" s="4">
        <v>11646</v>
      </c>
    </row>
    <row r="8811" spans="1:1">
      <c r="A8811" s="4">
        <v>11647</v>
      </c>
    </row>
    <row r="8812" spans="1:1">
      <c r="A8812" s="4">
        <v>11648</v>
      </c>
    </row>
    <row r="8813" spans="1:1">
      <c r="A8813" s="4">
        <v>11649</v>
      </c>
    </row>
    <row r="8814" spans="1:1">
      <c r="A8814" s="4">
        <v>11650</v>
      </c>
    </row>
    <row r="8815" spans="1:1">
      <c r="A8815" s="4">
        <v>11651</v>
      </c>
    </row>
    <row r="8816" spans="1:1">
      <c r="A8816" s="4">
        <v>11652</v>
      </c>
    </row>
    <row r="8817" spans="1:1">
      <c r="A8817" s="4">
        <v>11653</v>
      </c>
    </row>
    <row r="8818" spans="1:1">
      <c r="A8818" s="4">
        <v>11654</v>
      </c>
    </row>
    <row r="8819" spans="1:1">
      <c r="A8819" s="4">
        <v>11655</v>
      </c>
    </row>
    <row r="8820" spans="1:1">
      <c r="A8820" s="4">
        <v>11656</v>
      </c>
    </row>
    <row r="8821" spans="1:1">
      <c r="A8821" s="4">
        <v>11657</v>
      </c>
    </row>
    <row r="8822" spans="1:1">
      <c r="A8822" s="4">
        <v>11658</v>
      </c>
    </row>
    <row r="8823" spans="1:1">
      <c r="A8823" s="4">
        <v>11659</v>
      </c>
    </row>
    <row r="8824" spans="1:1">
      <c r="A8824" s="4">
        <v>11660</v>
      </c>
    </row>
    <row r="8825" spans="1:1">
      <c r="A8825" s="4">
        <v>11661</v>
      </c>
    </row>
    <row r="8826" spans="1:1">
      <c r="A8826" s="4">
        <v>11662</v>
      </c>
    </row>
    <row r="8827" spans="1:1">
      <c r="A8827" s="4">
        <v>11663</v>
      </c>
    </row>
    <row r="8828" spans="1:1">
      <c r="A8828" s="4">
        <v>11664</v>
      </c>
    </row>
    <row r="8829" spans="1:1">
      <c r="A8829" s="4">
        <v>11665</v>
      </c>
    </row>
    <row r="8830" spans="1:1">
      <c r="A8830" s="4">
        <v>11666</v>
      </c>
    </row>
    <row r="8831" spans="1:1">
      <c r="A8831" s="4">
        <v>11667</v>
      </c>
    </row>
    <row r="8832" spans="1:1">
      <c r="A8832" s="4">
        <v>11668</v>
      </c>
    </row>
    <row r="8833" spans="1:1">
      <c r="A8833" s="4">
        <v>11669</v>
      </c>
    </row>
    <row r="8834" spans="1:1">
      <c r="A8834" s="4">
        <v>11670</v>
      </c>
    </row>
    <row r="8835" spans="1:1">
      <c r="A8835" s="4">
        <v>11671</v>
      </c>
    </row>
    <row r="8836" spans="1:1">
      <c r="A8836" s="4">
        <v>11672</v>
      </c>
    </row>
    <row r="8837" spans="1:1">
      <c r="A8837" s="4">
        <v>11673</v>
      </c>
    </row>
    <row r="8838" spans="1:1">
      <c r="A8838" s="4">
        <v>11674</v>
      </c>
    </row>
    <row r="8839" spans="1:1">
      <c r="A8839" s="4">
        <v>11675</v>
      </c>
    </row>
    <row r="8840" spans="1:1">
      <c r="A8840" s="4">
        <v>11676</v>
      </c>
    </row>
    <row r="8841" spans="1:1">
      <c r="A8841" s="4">
        <v>11677</v>
      </c>
    </row>
    <row r="8842" spans="1:1">
      <c r="A8842" s="4">
        <v>11678</v>
      </c>
    </row>
    <row r="8843" spans="1:1">
      <c r="A8843" s="4">
        <v>11679</v>
      </c>
    </row>
    <row r="8844" spans="1:1">
      <c r="A8844" s="4">
        <v>11680</v>
      </c>
    </row>
    <row r="8845" spans="1:1">
      <c r="A8845" s="4">
        <v>11681</v>
      </c>
    </row>
    <row r="8846" spans="1:1">
      <c r="A8846" s="4">
        <v>11682</v>
      </c>
    </row>
    <row r="8847" spans="1:1">
      <c r="A8847" s="4">
        <v>11683</v>
      </c>
    </row>
    <row r="8848" spans="1:1">
      <c r="A8848" s="4">
        <v>11684</v>
      </c>
    </row>
    <row r="8849" spans="1:1">
      <c r="A8849" s="4">
        <v>11685</v>
      </c>
    </row>
    <row r="8850" spans="1:1">
      <c r="A8850" s="4">
        <v>11686</v>
      </c>
    </row>
    <row r="8851" spans="1:1">
      <c r="A8851" s="4">
        <v>11687</v>
      </c>
    </row>
    <row r="8852" spans="1:1">
      <c r="A8852" s="4">
        <v>11688</v>
      </c>
    </row>
    <row r="8853" spans="1:1">
      <c r="A8853" s="4">
        <v>11689</v>
      </c>
    </row>
    <row r="8854" spans="1:1">
      <c r="A8854" s="4">
        <v>11690</v>
      </c>
    </row>
    <row r="8855" spans="1:1">
      <c r="A8855" s="4">
        <v>11691</v>
      </c>
    </row>
    <row r="8856" spans="1:1">
      <c r="A8856" s="4">
        <v>11692</v>
      </c>
    </row>
    <row r="8857" spans="1:1">
      <c r="A8857" s="4">
        <v>11693</v>
      </c>
    </row>
    <row r="8858" spans="1:1">
      <c r="A8858" s="4">
        <v>11694</v>
      </c>
    </row>
    <row r="8859" spans="1:1">
      <c r="A8859" s="4">
        <v>11695</v>
      </c>
    </row>
    <row r="8860" spans="1:1">
      <c r="A8860" s="4">
        <v>11696</v>
      </c>
    </row>
    <row r="8861" spans="1:1">
      <c r="A8861" s="4">
        <v>11697</v>
      </c>
    </row>
    <row r="8862" spans="1:1">
      <c r="A8862" s="4">
        <v>11698</v>
      </c>
    </row>
    <row r="8863" spans="1:1">
      <c r="A8863" s="4">
        <v>11699</v>
      </c>
    </row>
    <row r="8864" spans="1:1">
      <c r="A8864" s="4">
        <v>11700</v>
      </c>
    </row>
    <row r="8865" spans="1:1">
      <c r="A8865" s="4">
        <v>11701</v>
      </c>
    </row>
    <row r="8866" spans="1:1">
      <c r="A8866" s="4">
        <v>11702</v>
      </c>
    </row>
    <row r="8867" spans="1:1">
      <c r="A8867" s="4">
        <v>11703</v>
      </c>
    </row>
    <row r="8868" spans="1:1">
      <c r="A8868" s="4">
        <v>11704</v>
      </c>
    </row>
    <row r="8869" spans="1:1">
      <c r="A8869" s="4">
        <v>11705</v>
      </c>
    </row>
    <row r="8870" spans="1:1">
      <c r="A8870" s="4">
        <v>11706</v>
      </c>
    </row>
    <row r="8871" spans="1:1">
      <c r="A8871" s="4">
        <v>11707</v>
      </c>
    </row>
    <row r="8872" spans="1:1">
      <c r="A8872" s="4">
        <v>11708</v>
      </c>
    </row>
    <row r="8873" spans="1:1">
      <c r="A8873" s="4">
        <v>11709</v>
      </c>
    </row>
    <row r="8874" spans="1:1">
      <c r="A8874" s="4">
        <v>11710</v>
      </c>
    </row>
    <row r="8875" spans="1:1">
      <c r="A8875" s="4">
        <v>11711</v>
      </c>
    </row>
    <row r="8876" spans="1:1">
      <c r="A8876" s="4">
        <v>11712</v>
      </c>
    </row>
    <row r="8877" spans="1:1">
      <c r="A8877" s="4">
        <v>11713</v>
      </c>
    </row>
    <row r="8878" spans="1:1">
      <c r="A8878" s="4">
        <v>11714</v>
      </c>
    </row>
    <row r="8879" spans="1:1">
      <c r="A8879" s="4">
        <v>11715</v>
      </c>
    </row>
    <row r="8880" spans="1:1">
      <c r="A8880" s="4">
        <v>11716</v>
      </c>
    </row>
    <row r="8881" spans="1:1">
      <c r="A8881" s="4">
        <v>11717</v>
      </c>
    </row>
    <row r="8882" spans="1:1">
      <c r="A8882" s="4">
        <v>11718</v>
      </c>
    </row>
    <row r="8883" spans="1:1">
      <c r="A8883" s="4">
        <v>11719</v>
      </c>
    </row>
    <row r="8884" spans="1:1">
      <c r="A8884" s="4">
        <v>11720</v>
      </c>
    </row>
    <row r="8885" spans="1:1">
      <c r="A8885" s="4">
        <v>11721</v>
      </c>
    </row>
    <row r="8886" spans="1:1">
      <c r="A8886" s="4">
        <v>11722</v>
      </c>
    </row>
    <row r="8887" spans="1:1">
      <c r="A8887" s="4">
        <v>11723</v>
      </c>
    </row>
    <row r="8888" spans="1:1">
      <c r="A8888" s="4">
        <v>11724</v>
      </c>
    </row>
    <row r="8889" spans="1:1">
      <c r="A8889" s="4">
        <v>11725</v>
      </c>
    </row>
    <row r="8890" spans="1:1">
      <c r="A8890" s="4">
        <v>11726</v>
      </c>
    </row>
    <row r="8891" spans="1:1">
      <c r="A8891" s="4">
        <v>11727</v>
      </c>
    </row>
    <row r="8892" spans="1:1">
      <c r="A8892" s="4">
        <v>11728</v>
      </c>
    </row>
    <row r="8893" spans="1:1">
      <c r="A8893" s="4">
        <v>11729</v>
      </c>
    </row>
    <row r="8894" spans="1:1">
      <c r="A8894" s="4">
        <v>11730</v>
      </c>
    </row>
    <row r="8895" spans="1:1">
      <c r="A8895" s="4">
        <v>11731</v>
      </c>
    </row>
    <row r="8896" spans="1:1">
      <c r="A8896" s="4">
        <v>11732</v>
      </c>
    </row>
    <row r="8897" spans="1:1">
      <c r="A8897" s="4">
        <v>11733</v>
      </c>
    </row>
    <row r="8898" spans="1:1">
      <c r="A8898" s="4">
        <v>11734</v>
      </c>
    </row>
    <row r="8899" spans="1:1">
      <c r="A8899" s="4">
        <v>11735</v>
      </c>
    </row>
    <row r="8900" spans="1:1">
      <c r="A8900" s="4">
        <v>11736</v>
      </c>
    </row>
    <row r="8901" spans="1:1">
      <c r="A8901" s="4">
        <v>11737</v>
      </c>
    </row>
    <row r="8902" spans="1:1">
      <c r="A8902" s="4">
        <v>11738</v>
      </c>
    </row>
    <row r="8903" spans="1:1">
      <c r="A8903" s="4">
        <v>11739</v>
      </c>
    </row>
    <row r="8904" spans="1:1">
      <c r="A8904" s="4">
        <v>11740</v>
      </c>
    </row>
    <row r="8905" spans="1:1">
      <c r="A8905" s="4">
        <v>11741</v>
      </c>
    </row>
    <row r="8906" spans="1:1">
      <c r="A8906" s="4">
        <v>11742</v>
      </c>
    </row>
    <row r="8907" spans="1:1">
      <c r="A8907" s="4">
        <v>11743</v>
      </c>
    </row>
    <row r="8908" spans="1:1">
      <c r="A8908" s="4">
        <v>11744</v>
      </c>
    </row>
    <row r="8909" spans="1:1">
      <c r="A8909" s="4">
        <v>11745</v>
      </c>
    </row>
    <row r="8910" spans="1:1">
      <c r="A8910" s="4">
        <v>11746</v>
      </c>
    </row>
    <row r="8911" spans="1:1">
      <c r="A8911" s="4">
        <v>11747</v>
      </c>
    </row>
    <row r="8912" spans="1:1">
      <c r="A8912" s="4">
        <v>11748</v>
      </c>
    </row>
    <row r="8913" spans="1:1">
      <c r="A8913" s="4">
        <v>11749</v>
      </c>
    </row>
    <row r="8914" spans="1:1">
      <c r="A8914" s="4">
        <v>11750</v>
      </c>
    </row>
    <row r="8915" spans="1:1">
      <c r="A8915" s="4">
        <v>11751</v>
      </c>
    </row>
    <row r="8916" spans="1:1">
      <c r="A8916" s="4">
        <v>11752</v>
      </c>
    </row>
    <row r="8917" spans="1:1">
      <c r="A8917" s="4">
        <v>11753</v>
      </c>
    </row>
    <row r="8918" spans="1:1">
      <c r="A8918" s="4">
        <v>11754</v>
      </c>
    </row>
    <row r="8919" spans="1:1">
      <c r="A8919" s="4">
        <v>11755</v>
      </c>
    </row>
    <row r="8920" spans="1:1">
      <c r="A8920" s="4">
        <v>11756</v>
      </c>
    </row>
    <row r="8921" spans="1:1">
      <c r="A8921" s="4">
        <v>11757</v>
      </c>
    </row>
    <row r="8922" spans="1:1">
      <c r="A8922" s="4">
        <v>11758</v>
      </c>
    </row>
    <row r="8923" spans="1:1">
      <c r="A8923" s="4">
        <v>11759</v>
      </c>
    </row>
    <row r="8924" spans="1:1">
      <c r="A8924" s="4">
        <v>11760</v>
      </c>
    </row>
    <row r="8925" spans="1:1">
      <c r="A8925" s="4">
        <v>11761</v>
      </c>
    </row>
    <row r="8926" spans="1:1">
      <c r="A8926" s="4">
        <v>11762</v>
      </c>
    </row>
    <row r="8927" spans="1:1">
      <c r="A8927" s="4">
        <v>11763</v>
      </c>
    </row>
    <row r="8928" spans="1:1">
      <c r="A8928" s="4">
        <v>11764</v>
      </c>
    </row>
    <row r="8929" spans="1:1">
      <c r="A8929" s="4">
        <v>11765</v>
      </c>
    </row>
    <row r="8930" spans="1:1">
      <c r="A8930" s="4">
        <v>11766</v>
      </c>
    </row>
    <row r="8931" spans="1:1">
      <c r="A8931" s="4">
        <v>11767</v>
      </c>
    </row>
    <row r="8932" spans="1:1">
      <c r="A8932" s="4">
        <v>11768</v>
      </c>
    </row>
    <row r="8933" spans="1:1">
      <c r="A8933" s="4">
        <v>11769</v>
      </c>
    </row>
    <row r="8934" spans="1:1">
      <c r="A8934" s="4">
        <v>11770</v>
      </c>
    </row>
    <row r="8935" spans="1:1">
      <c r="A8935" s="4">
        <v>11771</v>
      </c>
    </row>
    <row r="8936" spans="1:1">
      <c r="A8936" s="4">
        <v>11772</v>
      </c>
    </row>
    <row r="8937" spans="1:1">
      <c r="A8937" s="4">
        <v>11773</v>
      </c>
    </row>
    <row r="8938" spans="1:1">
      <c r="A8938" s="4">
        <v>11774</v>
      </c>
    </row>
    <row r="8939" spans="1:1">
      <c r="A8939" s="4">
        <v>11775</v>
      </c>
    </row>
    <row r="8940" spans="1:1">
      <c r="A8940" s="4">
        <v>11776</v>
      </c>
    </row>
    <row r="8941" spans="1:1">
      <c r="A8941" s="4">
        <v>11777</v>
      </c>
    </row>
    <row r="8942" spans="1:1">
      <c r="A8942" s="4">
        <v>11778</v>
      </c>
    </row>
    <row r="8943" spans="1:1">
      <c r="A8943" s="4">
        <v>11779</v>
      </c>
    </row>
    <row r="8944" spans="1:1">
      <c r="A8944" s="4">
        <v>11780</v>
      </c>
    </row>
    <row r="8945" spans="1:1">
      <c r="A8945" s="4">
        <v>11781</v>
      </c>
    </row>
    <row r="8946" spans="1:1">
      <c r="A8946" s="4">
        <v>11782</v>
      </c>
    </row>
    <row r="8947" spans="1:1">
      <c r="A8947" s="4">
        <v>11783</v>
      </c>
    </row>
    <row r="8948" spans="1:1">
      <c r="A8948" s="4">
        <v>11784</v>
      </c>
    </row>
    <row r="8949" spans="1:1">
      <c r="A8949" s="4">
        <v>11785</v>
      </c>
    </row>
    <row r="8950" spans="1:1">
      <c r="A8950" s="4">
        <v>11786</v>
      </c>
    </row>
    <row r="8951" spans="1:1">
      <c r="A8951" s="4">
        <v>11787</v>
      </c>
    </row>
    <row r="8952" spans="1:1">
      <c r="A8952" s="4">
        <v>11788</v>
      </c>
    </row>
    <row r="8953" spans="1:1">
      <c r="A8953" s="4">
        <v>11789</v>
      </c>
    </row>
    <row r="8954" spans="1:1">
      <c r="A8954" s="4">
        <v>11790</v>
      </c>
    </row>
    <row r="8955" spans="1:1">
      <c r="A8955" s="4">
        <v>11791</v>
      </c>
    </row>
    <row r="8956" spans="1:1">
      <c r="A8956" s="4">
        <v>11792</v>
      </c>
    </row>
    <row r="8957" spans="1:1">
      <c r="A8957" s="4">
        <v>11793</v>
      </c>
    </row>
    <row r="8958" spans="1:1">
      <c r="A8958" s="4">
        <v>11794</v>
      </c>
    </row>
    <row r="8959" spans="1:1">
      <c r="A8959" s="4">
        <v>11795</v>
      </c>
    </row>
    <row r="8960" spans="1:1">
      <c r="A8960" s="4">
        <v>11796</v>
      </c>
    </row>
    <row r="8961" spans="1:1">
      <c r="A8961" s="4">
        <v>11797</v>
      </c>
    </row>
    <row r="8962" spans="1:1">
      <c r="A8962" s="4">
        <v>11798</v>
      </c>
    </row>
    <row r="8963" spans="1:1">
      <c r="A8963" s="4">
        <v>11799</v>
      </c>
    </row>
    <row r="8964" spans="1:1">
      <c r="A8964" s="4">
        <v>11800</v>
      </c>
    </row>
    <row r="8965" spans="1:1">
      <c r="A8965" s="4">
        <v>11801</v>
      </c>
    </row>
    <row r="8966" spans="1:1">
      <c r="A8966" s="4">
        <v>11802</v>
      </c>
    </row>
    <row r="8967" spans="1:1">
      <c r="A8967" s="4">
        <v>11803</v>
      </c>
    </row>
    <row r="8968" spans="1:1">
      <c r="A8968" s="4">
        <v>11804</v>
      </c>
    </row>
    <row r="8969" spans="1:1">
      <c r="A8969" s="4">
        <v>11805</v>
      </c>
    </row>
    <row r="8970" spans="1:1">
      <c r="A8970" s="4">
        <v>11806</v>
      </c>
    </row>
    <row r="8971" spans="1:1">
      <c r="A8971" s="4">
        <v>11807</v>
      </c>
    </row>
    <row r="8972" spans="1:1">
      <c r="A8972" s="4">
        <v>11808</v>
      </c>
    </row>
    <row r="8973" spans="1:1">
      <c r="A8973" s="4">
        <v>11809</v>
      </c>
    </row>
    <row r="8974" spans="1:1">
      <c r="A8974" s="4">
        <v>11810</v>
      </c>
    </row>
    <row r="8975" spans="1:1">
      <c r="A8975" s="4">
        <v>11811</v>
      </c>
    </row>
    <row r="8976" spans="1:1">
      <c r="A8976" s="4">
        <v>11812</v>
      </c>
    </row>
    <row r="8977" spans="1:1">
      <c r="A8977" s="4">
        <v>11813</v>
      </c>
    </row>
    <row r="8978" spans="1:1">
      <c r="A8978" s="4">
        <v>11814</v>
      </c>
    </row>
    <row r="8979" spans="1:1">
      <c r="A8979" s="4">
        <v>11815</v>
      </c>
    </row>
    <row r="8980" spans="1:1">
      <c r="A8980" s="4">
        <v>11816</v>
      </c>
    </row>
    <row r="8981" spans="1:1">
      <c r="A8981" s="4">
        <v>11817</v>
      </c>
    </row>
    <row r="8982" spans="1:1">
      <c r="A8982" s="4">
        <v>11818</v>
      </c>
    </row>
    <row r="8983" spans="1:1">
      <c r="A8983" s="4">
        <v>11819</v>
      </c>
    </row>
    <row r="8984" spans="1:1">
      <c r="A8984" s="4">
        <v>11820</v>
      </c>
    </row>
    <row r="8985" spans="1:1">
      <c r="A8985" s="4">
        <v>11821</v>
      </c>
    </row>
    <row r="8986" spans="1:1">
      <c r="A8986" s="4">
        <v>11822</v>
      </c>
    </row>
    <row r="8987" spans="1:1">
      <c r="A8987" s="4">
        <v>11823</v>
      </c>
    </row>
    <row r="8988" spans="1:1">
      <c r="A8988" s="4">
        <v>11824</v>
      </c>
    </row>
    <row r="8989" spans="1:1">
      <c r="A8989" s="4">
        <v>11825</v>
      </c>
    </row>
    <row r="8990" spans="1:1">
      <c r="A8990" s="4">
        <v>11826</v>
      </c>
    </row>
    <row r="8991" spans="1:1">
      <c r="A8991" s="4">
        <v>11827</v>
      </c>
    </row>
    <row r="8992" spans="1:1">
      <c r="A8992" s="4">
        <v>11828</v>
      </c>
    </row>
    <row r="8993" spans="1:1">
      <c r="A8993" s="4">
        <v>11829</v>
      </c>
    </row>
    <row r="8994" spans="1:1">
      <c r="A8994" s="4">
        <v>11830</v>
      </c>
    </row>
    <row r="8995" spans="1:1">
      <c r="A8995" s="4">
        <v>11831</v>
      </c>
    </row>
    <row r="8996" spans="1:1">
      <c r="A8996" s="4">
        <v>11832</v>
      </c>
    </row>
    <row r="8997" spans="1:1">
      <c r="A8997" s="4">
        <v>11833</v>
      </c>
    </row>
    <row r="8998" spans="1:1">
      <c r="A8998" s="4">
        <v>11834</v>
      </c>
    </row>
    <row r="8999" spans="1:1">
      <c r="A8999" s="4">
        <v>11835</v>
      </c>
    </row>
    <row r="9000" spans="1:1">
      <c r="A9000" s="4">
        <v>11836</v>
      </c>
    </row>
    <row r="9001" spans="1:1">
      <c r="A9001" s="4">
        <v>11837</v>
      </c>
    </row>
    <row r="9002" spans="1:1">
      <c r="A9002" s="4">
        <v>11838</v>
      </c>
    </row>
    <row r="9003" spans="1:1">
      <c r="A9003" s="4">
        <v>11839</v>
      </c>
    </row>
    <row r="9004" spans="1:1">
      <c r="A9004" s="4">
        <v>11840</v>
      </c>
    </row>
    <row r="9005" spans="1:1">
      <c r="A9005" s="4">
        <v>11841</v>
      </c>
    </row>
    <row r="9006" spans="1:1">
      <c r="A9006" s="4">
        <v>11842</v>
      </c>
    </row>
    <row r="9007" spans="1:1">
      <c r="A9007" s="4">
        <v>11843</v>
      </c>
    </row>
    <row r="9008" spans="1:1">
      <c r="A9008" s="4">
        <v>11844</v>
      </c>
    </row>
    <row r="9009" spans="1:1">
      <c r="A9009" s="4">
        <v>11845</v>
      </c>
    </row>
    <row r="9010" spans="1:1">
      <c r="A9010" s="4">
        <v>11846</v>
      </c>
    </row>
    <row r="9011" spans="1:1">
      <c r="A9011" s="4">
        <v>11847</v>
      </c>
    </row>
    <row r="9012" spans="1:1">
      <c r="A9012" s="4">
        <v>11848</v>
      </c>
    </row>
    <row r="9013" spans="1:1">
      <c r="A9013" s="4">
        <v>11849</v>
      </c>
    </row>
    <row r="9014" spans="1:1">
      <c r="A9014" s="4">
        <v>11850</v>
      </c>
    </row>
    <row r="9015" spans="1:1">
      <c r="A9015" s="4">
        <v>11851</v>
      </c>
    </row>
    <row r="9016" spans="1:1">
      <c r="A9016" s="4">
        <v>11852</v>
      </c>
    </row>
    <row r="9017" spans="1:1">
      <c r="A9017" s="4">
        <v>11853</v>
      </c>
    </row>
    <row r="9018" spans="1:1">
      <c r="A9018" s="4">
        <v>11854</v>
      </c>
    </row>
    <row r="9019" spans="1:1">
      <c r="A9019" s="4">
        <v>11855</v>
      </c>
    </row>
    <row r="9020" spans="1:1">
      <c r="A9020" s="4">
        <v>11856</v>
      </c>
    </row>
    <row r="9021" spans="1:1">
      <c r="A9021" s="4">
        <v>11857</v>
      </c>
    </row>
    <row r="9022" spans="1:1">
      <c r="A9022" s="4">
        <v>11858</v>
      </c>
    </row>
    <row r="9023" spans="1:1">
      <c r="A9023" s="4">
        <v>11859</v>
      </c>
    </row>
    <row r="9024" spans="1:1">
      <c r="A9024" s="4">
        <v>11860</v>
      </c>
    </row>
    <row r="9025" spans="1:1">
      <c r="A9025" s="4">
        <v>11861</v>
      </c>
    </row>
    <row r="9026" spans="1:1">
      <c r="A9026" s="4">
        <v>11862</v>
      </c>
    </row>
    <row r="9027" spans="1:1">
      <c r="A9027" s="4">
        <v>11863</v>
      </c>
    </row>
    <row r="9028" spans="1:1">
      <c r="A9028" s="4">
        <v>11864</v>
      </c>
    </row>
    <row r="9029" spans="1:1">
      <c r="A9029" s="4">
        <v>11865</v>
      </c>
    </row>
    <row r="9030" spans="1:1">
      <c r="A9030" s="4">
        <v>11866</v>
      </c>
    </row>
    <row r="9031" spans="1:1">
      <c r="A9031" s="4">
        <v>11867</v>
      </c>
    </row>
    <row r="9032" spans="1:1">
      <c r="A9032" s="4">
        <v>11868</v>
      </c>
    </row>
    <row r="9033" spans="1:1">
      <c r="A9033" s="4">
        <v>11869</v>
      </c>
    </row>
    <row r="9034" spans="1:1">
      <c r="A9034" s="4">
        <v>11870</v>
      </c>
    </row>
    <row r="9035" spans="1:1">
      <c r="A9035" s="4">
        <v>11871</v>
      </c>
    </row>
    <row r="9036" spans="1:1">
      <c r="A9036" s="4">
        <v>11872</v>
      </c>
    </row>
    <row r="9037" spans="1:1">
      <c r="A9037" s="4">
        <v>11873</v>
      </c>
    </row>
    <row r="9038" spans="1:1">
      <c r="A9038" s="4">
        <v>11874</v>
      </c>
    </row>
    <row r="9039" spans="1:1">
      <c r="A9039" s="4">
        <v>11875</v>
      </c>
    </row>
    <row r="9040" spans="1:1">
      <c r="A9040" s="4">
        <v>11876</v>
      </c>
    </row>
    <row r="9041" spans="1:1">
      <c r="A9041" s="4">
        <v>11877</v>
      </c>
    </row>
    <row r="9042" spans="1:1">
      <c r="A9042" s="4">
        <v>11878</v>
      </c>
    </row>
    <row r="9043" spans="1:1">
      <c r="A9043" s="4">
        <v>11879</v>
      </c>
    </row>
    <row r="9044" spans="1:1">
      <c r="A9044" s="4">
        <v>11880</v>
      </c>
    </row>
    <row r="9045" spans="1:1">
      <c r="A9045" s="4">
        <v>11881</v>
      </c>
    </row>
    <row r="9046" spans="1:1">
      <c r="A9046" s="4">
        <v>11882</v>
      </c>
    </row>
    <row r="9047" spans="1:1">
      <c r="A9047" s="4">
        <v>11883</v>
      </c>
    </row>
    <row r="9048" spans="1:1">
      <c r="A9048" s="4">
        <v>11884</v>
      </c>
    </row>
    <row r="9049" spans="1:1">
      <c r="A9049" s="4">
        <v>11885</v>
      </c>
    </row>
    <row r="9050" spans="1:1">
      <c r="A9050" s="4">
        <v>11886</v>
      </c>
    </row>
    <row r="9051" spans="1:1">
      <c r="A9051" s="4">
        <v>11887</v>
      </c>
    </row>
    <row r="9052" spans="1:1">
      <c r="A9052" s="4">
        <v>11888</v>
      </c>
    </row>
    <row r="9053" spans="1:1">
      <c r="A9053" s="4">
        <v>11889</v>
      </c>
    </row>
    <row r="9054" spans="1:1">
      <c r="A9054" s="4">
        <v>11890</v>
      </c>
    </row>
    <row r="9055" spans="1:1">
      <c r="A9055" s="4">
        <v>11891</v>
      </c>
    </row>
    <row r="9056" spans="1:1">
      <c r="A9056" s="4">
        <v>11892</v>
      </c>
    </row>
    <row r="9057" spans="1:1">
      <c r="A9057" s="4">
        <v>11893</v>
      </c>
    </row>
    <row r="9058" spans="1:1">
      <c r="A9058" s="4">
        <v>11894</v>
      </c>
    </row>
    <row r="9059" spans="1:1">
      <c r="A9059" s="4">
        <v>11895</v>
      </c>
    </row>
    <row r="9060" spans="1:1">
      <c r="A9060" s="4">
        <v>11896</v>
      </c>
    </row>
    <row r="9061" spans="1:1">
      <c r="A9061" s="4">
        <v>11897</v>
      </c>
    </row>
    <row r="9062" spans="1:1">
      <c r="A9062" s="4">
        <v>11898</v>
      </c>
    </row>
    <row r="9063" spans="1:1">
      <c r="A9063" s="4">
        <v>11899</v>
      </c>
    </row>
    <row r="9064" spans="1:1">
      <c r="A9064" s="4">
        <v>11900</v>
      </c>
    </row>
    <row r="9065" spans="1:1">
      <c r="A9065" s="4">
        <v>11901</v>
      </c>
    </row>
    <row r="9066" spans="1:1">
      <c r="A9066" s="4">
        <v>11902</v>
      </c>
    </row>
    <row r="9067" spans="1:1">
      <c r="A9067" s="4">
        <v>11903</v>
      </c>
    </row>
    <row r="9068" spans="1:1">
      <c r="A9068" s="4">
        <v>11904</v>
      </c>
    </row>
    <row r="9069" spans="1:1">
      <c r="A9069" s="4">
        <v>11905</v>
      </c>
    </row>
    <row r="9070" spans="1:1">
      <c r="A9070" s="4">
        <v>11906</v>
      </c>
    </row>
    <row r="9071" spans="1:1">
      <c r="A9071" s="4">
        <v>11907</v>
      </c>
    </row>
    <row r="9072" spans="1:1">
      <c r="A9072" s="4">
        <v>11908</v>
      </c>
    </row>
    <row r="9073" spans="1:1">
      <c r="A9073" s="4">
        <v>11909</v>
      </c>
    </row>
    <row r="9074" spans="1:1">
      <c r="A9074" s="4">
        <v>11910</v>
      </c>
    </row>
    <row r="9075" spans="1:1">
      <c r="A9075" s="4">
        <v>11911</v>
      </c>
    </row>
    <row r="9076" spans="1:1">
      <c r="A9076" s="4">
        <v>11912</v>
      </c>
    </row>
    <row r="9077" spans="1:1">
      <c r="A9077" s="4">
        <v>11913</v>
      </c>
    </row>
    <row r="9078" spans="1:1">
      <c r="A9078" s="4">
        <v>11914</v>
      </c>
    </row>
    <row r="9079" spans="1:1">
      <c r="A9079" s="4">
        <v>11915</v>
      </c>
    </row>
    <row r="9080" spans="1:1">
      <c r="A9080" s="4">
        <v>11916</v>
      </c>
    </row>
    <row r="9081" spans="1:1">
      <c r="A9081" s="4">
        <v>11917</v>
      </c>
    </row>
    <row r="9082" spans="1:1">
      <c r="A9082" s="4">
        <v>11918</v>
      </c>
    </row>
    <row r="9083" spans="1:1">
      <c r="A9083" s="4">
        <v>11919</v>
      </c>
    </row>
    <row r="9084" spans="1:1">
      <c r="A9084" s="4">
        <v>11920</v>
      </c>
    </row>
    <row r="9085" spans="1:1">
      <c r="A9085" s="4">
        <v>11921</v>
      </c>
    </row>
    <row r="9086" spans="1:1">
      <c r="A9086" s="4">
        <v>11922</v>
      </c>
    </row>
    <row r="9087" spans="1:1">
      <c r="A9087" s="4">
        <v>11923</v>
      </c>
    </row>
    <row r="9088" spans="1:1">
      <c r="A9088" s="4">
        <v>11924</v>
      </c>
    </row>
    <row r="9089" spans="1:1">
      <c r="A9089" s="4">
        <v>11925</v>
      </c>
    </row>
    <row r="9090" spans="1:1">
      <c r="A9090" s="4">
        <v>11926</v>
      </c>
    </row>
    <row r="9091" spans="1:1">
      <c r="A9091" s="4">
        <v>11927</v>
      </c>
    </row>
    <row r="9092" spans="1:1">
      <c r="A9092" s="4">
        <v>11928</v>
      </c>
    </row>
    <row r="9093" spans="1:1">
      <c r="A9093" s="4">
        <v>11929</v>
      </c>
    </row>
    <row r="9094" spans="1:1">
      <c r="A9094" s="4">
        <v>11930</v>
      </c>
    </row>
    <row r="9095" spans="1:1">
      <c r="A9095" s="4">
        <v>11931</v>
      </c>
    </row>
    <row r="9096" spans="1:1">
      <c r="A9096" s="4">
        <v>11932</v>
      </c>
    </row>
    <row r="9097" spans="1:1">
      <c r="A9097" s="4">
        <v>11933</v>
      </c>
    </row>
    <row r="9098" spans="1:1">
      <c r="A9098" s="4">
        <v>11934</v>
      </c>
    </row>
    <row r="9099" spans="1:1">
      <c r="A9099" s="4">
        <v>11935</v>
      </c>
    </row>
    <row r="9100" spans="1:1">
      <c r="A9100" s="4">
        <v>11936</v>
      </c>
    </row>
    <row r="9101" spans="1:1">
      <c r="A9101" s="4">
        <v>11937</v>
      </c>
    </row>
    <row r="9102" spans="1:1">
      <c r="A9102" s="4">
        <v>11938</v>
      </c>
    </row>
    <row r="9103" spans="1:1">
      <c r="A9103" s="4">
        <v>11939</v>
      </c>
    </row>
    <row r="9104" spans="1:1">
      <c r="A9104" s="4">
        <v>11940</v>
      </c>
    </row>
    <row r="9105" spans="1:1">
      <c r="A9105" s="4">
        <v>11941</v>
      </c>
    </row>
    <row r="9106" spans="1:1">
      <c r="A9106" s="4">
        <v>11942</v>
      </c>
    </row>
    <row r="9107" spans="1:1">
      <c r="A9107" s="4">
        <v>11943</v>
      </c>
    </row>
    <row r="9108" spans="1:1">
      <c r="A9108" s="4">
        <v>11944</v>
      </c>
    </row>
    <row r="9109" spans="1:1">
      <c r="A9109" s="4">
        <v>11945</v>
      </c>
    </row>
    <row r="9110" spans="1:1">
      <c r="A9110" s="4">
        <v>11946</v>
      </c>
    </row>
    <row r="9111" spans="1:1">
      <c r="A9111" s="4">
        <v>11947</v>
      </c>
    </row>
    <row r="9112" spans="1:1">
      <c r="A9112" s="4">
        <v>11948</v>
      </c>
    </row>
    <row r="9113" spans="1:1">
      <c r="A9113" s="4">
        <v>11949</v>
      </c>
    </row>
    <row r="9114" spans="1:1">
      <c r="A9114" s="4">
        <v>11950</v>
      </c>
    </row>
    <row r="9115" spans="1:1">
      <c r="A9115" s="4">
        <v>11951</v>
      </c>
    </row>
    <row r="9116" spans="1:1">
      <c r="A9116" s="4">
        <v>11952</v>
      </c>
    </row>
    <row r="9117" spans="1:1">
      <c r="A9117" s="4">
        <v>11953</v>
      </c>
    </row>
    <row r="9118" spans="1:1">
      <c r="A9118" s="4">
        <v>11954</v>
      </c>
    </row>
    <row r="9119" spans="1:1">
      <c r="A9119" s="4">
        <v>11955</v>
      </c>
    </row>
    <row r="9120" spans="1:1">
      <c r="A9120" s="4">
        <v>11956</v>
      </c>
    </row>
    <row r="9121" spans="1:1">
      <c r="A9121" s="4">
        <v>11957</v>
      </c>
    </row>
    <row r="9122" spans="1:1">
      <c r="A9122" s="4">
        <v>11958</v>
      </c>
    </row>
    <row r="9123" spans="1:1">
      <c r="A9123" s="4">
        <v>11959</v>
      </c>
    </row>
    <row r="9124" spans="1:1">
      <c r="A9124" s="4">
        <v>11960</v>
      </c>
    </row>
    <row r="9125" spans="1:1">
      <c r="A9125" s="4">
        <v>11961</v>
      </c>
    </row>
    <row r="9126" spans="1:1">
      <c r="A9126" s="4">
        <v>11962</v>
      </c>
    </row>
    <row r="9127" spans="1:1">
      <c r="A9127" s="4">
        <v>11963</v>
      </c>
    </row>
    <row r="9128" spans="1:1">
      <c r="A9128" s="4">
        <v>11964</v>
      </c>
    </row>
    <row r="9129" spans="1:1">
      <c r="A9129" s="4">
        <v>11965</v>
      </c>
    </row>
    <row r="9130" spans="1:1">
      <c r="A9130" s="4">
        <v>11966</v>
      </c>
    </row>
    <row r="9131" spans="1:1">
      <c r="A9131" s="4">
        <v>11967</v>
      </c>
    </row>
    <row r="9132" spans="1:1">
      <c r="A9132" s="4">
        <v>11968</v>
      </c>
    </row>
    <row r="9133" spans="1:1">
      <c r="A9133" s="4">
        <v>11969</v>
      </c>
    </row>
    <row r="9134" spans="1:1">
      <c r="A9134" s="4">
        <v>11970</v>
      </c>
    </row>
    <row r="9135" spans="1:1">
      <c r="A9135" s="4">
        <v>11971</v>
      </c>
    </row>
    <row r="9136" spans="1:1">
      <c r="A9136" s="4">
        <v>11972</v>
      </c>
    </row>
    <row r="9137" spans="1:1">
      <c r="A9137" s="4">
        <v>11973</v>
      </c>
    </row>
    <row r="9138" spans="1:1">
      <c r="A9138" s="4">
        <v>11974</v>
      </c>
    </row>
    <row r="9139" spans="1:1">
      <c r="A9139" s="4">
        <v>11975</v>
      </c>
    </row>
    <row r="9140" spans="1:1">
      <c r="A9140" s="4">
        <v>11976</v>
      </c>
    </row>
    <row r="9141" spans="1:1">
      <c r="A9141" s="4">
        <v>11977</v>
      </c>
    </row>
    <row r="9142" spans="1:1">
      <c r="A9142" s="4">
        <v>11978</v>
      </c>
    </row>
    <row r="9143" spans="1:1">
      <c r="A9143" s="4">
        <v>11979</v>
      </c>
    </row>
    <row r="9144" spans="1:1">
      <c r="A9144" s="4">
        <v>11980</v>
      </c>
    </row>
    <row r="9145" spans="1:1">
      <c r="A9145" s="4">
        <v>11981</v>
      </c>
    </row>
    <row r="9146" spans="1:1">
      <c r="A9146" s="4">
        <v>11982</v>
      </c>
    </row>
    <row r="9147" spans="1:1">
      <c r="A9147" s="4">
        <v>11983</v>
      </c>
    </row>
    <row r="9148" spans="1:1">
      <c r="A9148" s="4">
        <v>11984</v>
      </c>
    </row>
    <row r="9149" spans="1:1">
      <c r="A9149" s="4">
        <v>11985</v>
      </c>
    </row>
    <row r="9150" spans="1:1">
      <c r="A9150" s="4">
        <v>11986</v>
      </c>
    </row>
    <row r="9151" spans="1:1">
      <c r="A9151" s="4">
        <v>11987</v>
      </c>
    </row>
    <row r="9152" spans="1:1">
      <c r="A9152" s="4">
        <v>11988</v>
      </c>
    </row>
    <row r="9153" spans="1:1">
      <c r="A9153" s="4">
        <v>11989</v>
      </c>
    </row>
    <row r="9154" spans="1:1">
      <c r="A9154" s="4">
        <v>11990</v>
      </c>
    </row>
    <row r="9155" spans="1:1">
      <c r="A9155" s="4">
        <v>11991</v>
      </c>
    </row>
    <row r="9156" spans="1:1">
      <c r="A9156" s="4">
        <v>11992</v>
      </c>
    </row>
    <row r="9157" spans="1:1">
      <c r="A9157" s="4">
        <v>11993</v>
      </c>
    </row>
    <row r="9158" spans="1:1">
      <c r="A9158" s="4">
        <v>11994</v>
      </c>
    </row>
    <row r="9159" spans="1:1">
      <c r="A9159" s="4">
        <v>11995</v>
      </c>
    </row>
    <row r="9160" spans="1:1">
      <c r="A9160" s="4">
        <v>11996</v>
      </c>
    </row>
    <row r="9161" spans="1:1">
      <c r="A9161" s="4">
        <v>11997</v>
      </c>
    </row>
    <row r="9162" spans="1:1">
      <c r="A9162" s="4">
        <v>11998</v>
      </c>
    </row>
    <row r="9163" spans="1:1">
      <c r="A9163" s="4">
        <v>11999</v>
      </c>
    </row>
    <row r="9164" spans="1:1">
      <c r="A9164" s="4">
        <v>12000</v>
      </c>
    </row>
    <row r="9165" spans="1:1">
      <c r="A9165" s="4">
        <v>12001</v>
      </c>
    </row>
    <row r="9166" spans="1:1">
      <c r="A9166" s="4">
        <v>12002</v>
      </c>
    </row>
    <row r="9167" spans="1:1">
      <c r="A9167" s="4">
        <v>12003</v>
      </c>
    </row>
    <row r="9168" spans="1:1">
      <c r="A9168" s="4">
        <v>12004</v>
      </c>
    </row>
    <row r="9169" spans="1:1">
      <c r="A9169" s="4">
        <v>12005</v>
      </c>
    </row>
    <row r="9170" spans="1:1">
      <c r="A9170" s="4">
        <v>12006</v>
      </c>
    </row>
    <row r="9171" spans="1:1">
      <c r="A9171" s="4">
        <v>12007</v>
      </c>
    </row>
    <row r="9172" spans="1:1">
      <c r="A9172" s="4">
        <v>12008</v>
      </c>
    </row>
    <row r="9173" spans="1:1">
      <c r="A9173" s="4">
        <v>12009</v>
      </c>
    </row>
    <row r="9174" spans="1:1">
      <c r="A9174" s="4">
        <v>12010</v>
      </c>
    </row>
    <row r="9175" spans="1:1">
      <c r="A9175" s="4">
        <v>12011</v>
      </c>
    </row>
    <row r="9176" spans="1:1">
      <c r="A9176" s="4">
        <v>12012</v>
      </c>
    </row>
    <row r="9177" spans="1:1">
      <c r="A9177" s="4">
        <v>12013</v>
      </c>
    </row>
    <row r="9178" spans="1:1">
      <c r="A9178" s="4">
        <v>12014</v>
      </c>
    </row>
    <row r="9179" spans="1:1">
      <c r="A9179" s="4">
        <v>12015</v>
      </c>
    </row>
    <row r="9180" spans="1:1">
      <c r="A9180" s="4">
        <v>12016</v>
      </c>
    </row>
    <row r="9181" spans="1:1">
      <c r="A9181" s="4">
        <v>12017</v>
      </c>
    </row>
    <row r="9182" spans="1:1">
      <c r="A9182" s="4">
        <v>12018</v>
      </c>
    </row>
    <row r="9183" spans="1:1">
      <c r="A9183" s="4">
        <v>12019</v>
      </c>
    </row>
    <row r="9184" spans="1:1">
      <c r="A9184" s="4">
        <v>12020</v>
      </c>
    </row>
    <row r="9185" spans="1:1">
      <c r="A9185" s="4">
        <v>12021</v>
      </c>
    </row>
    <row r="9186" spans="1:1">
      <c r="A9186" s="4">
        <v>12022</v>
      </c>
    </row>
    <row r="9187" spans="1:1">
      <c r="A9187" s="4">
        <v>12023</v>
      </c>
    </row>
    <row r="9188" spans="1:1">
      <c r="A9188" s="4">
        <v>12024</v>
      </c>
    </row>
    <row r="9189" spans="1:1">
      <c r="A9189" s="4">
        <v>12025</v>
      </c>
    </row>
    <row r="9190" spans="1:1">
      <c r="A9190" s="4">
        <v>12026</v>
      </c>
    </row>
    <row r="9191" spans="1:1">
      <c r="A9191" s="4">
        <v>12027</v>
      </c>
    </row>
    <row r="9192" spans="1:1">
      <c r="A9192" s="4">
        <v>12028</v>
      </c>
    </row>
    <row r="9193" spans="1:1">
      <c r="A9193" s="4">
        <v>12029</v>
      </c>
    </row>
    <row r="9194" spans="1:1">
      <c r="A9194" s="4">
        <v>12030</v>
      </c>
    </row>
    <row r="9195" spans="1:1">
      <c r="A9195" s="4">
        <v>12031</v>
      </c>
    </row>
    <row r="9196" spans="1:1">
      <c r="A9196" s="4">
        <v>12032</v>
      </c>
    </row>
    <row r="9197" spans="1:1">
      <c r="A9197" s="4">
        <v>12033</v>
      </c>
    </row>
    <row r="9198" spans="1:1">
      <c r="A9198" s="4">
        <v>12034</v>
      </c>
    </row>
    <row r="9199" spans="1:1">
      <c r="A9199" s="4">
        <v>12035</v>
      </c>
    </row>
    <row r="9200" spans="1:1">
      <c r="A9200" s="4">
        <v>12036</v>
      </c>
    </row>
    <row r="9201" spans="1:1">
      <c r="A9201" s="4">
        <v>12037</v>
      </c>
    </row>
    <row r="9202" spans="1:1">
      <c r="A9202" s="4">
        <v>12038</v>
      </c>
    </row>
    <row r="9203" spans="1:1">
      <c r="A9203" s="4">
        <v>12039</v>
      </c>
    </row>
    <row r="9204" spans="1:1">
      <c r="A9204" s="4">
        <v>12040</v>
      </c>
    </row>
    <row r="9205" spans="1:1">
      <c r="A9205" s="4">
        <v>12041</v>
      </c>
    </row>
    <row r="9206" spans="1:1">
      <c r="A9206" s="4">
        <v>12042</v>
      </c>
    </row>
    <row r="9207" spans="1:1">
      <c r="A9207" s="4">
        <v>12043</v>
      </c>
    </row>
    <row r="9208" spans="1:1">
      <c r="A9208" s="4">
        <v>12044</v>
      </c>
    </row>
    <row r="9209" spans="1:1">
      <c r="A9209" s="4">
        <v>12045</v>
      </c>
    </row>
    <row r="9210" spans="1:1">
      <c r="A9210" s="4">
        <v>12046</v>
      </c>
    </row>
    <row r="9211" spans="1:1">
      <c r="A9211" s="4">
        <v>12047</v>
      </c>
    </row>
    <row r="9212" spans="1:1">
      <c r="A9212" s="4">
        <v>12048</v>
      </c>
    </row>
    <row r="9213" spans="1:1">
      <c r="A9213" s="4">
        <v>12049</v>
      </c>
    </row>
    <row r="9214" spans="1:1">
      <c r="A9214" s="4">
        <v>12050</v>
      </c>
    </row>
    <row r="9215" spans="1:1">
      <c r="A9215" s="4">
        <v>12051</v>
      </c>
    </row>
    <row r="9216" spans="1:1">
      <c r="A9216" s="4">
        <v>12052</v>
      </c>
    </row>
    <row r="9217" spans="1:1">
      <c r="A9217" s="4">
        <v>12053</v>
      </c>
    </row>
    <row r="9218" spans="1:1">
      <c r="A9218" s="4">
        <v>12054</v>
      </c>
    </row>
    <row r="9219" spans="1:1">
      <c r="A9219" s="4">
        <v>12055</v>
      </c>
    </row>
    <row r="9220" spans="1:1">
      <c r="A9220" s="4">
        <v>12056</v>
      </c>
    </row>
    <row r="9221" spans="1:1">
      <c r="A9221" s="4">
        <v>12057</v>
      </c>
    </row>
    <row r="9222" spans="1:1">
      <c r="A9222" s="4">
        <v>12058</v>
      </c>
    </row>
    <row r="9223" spans="1:1">
      <c r="A9223" s="4">
        <v>12059</v>
      </c>
    </row>
    <row r="9224" spans="1:1">
      <c r="A9224" s="4">
        <v>12060</v>
      </c>
    </row>
    <row r="9225" spans="1:1">
      <c r="A9225" s="4">
        <v>12061</v>
      </c>
    </row>
    <row r="9226" spans="1:1">
      <c r="A9226" s="4">
        <v>12062</v>
      </c>
    </row>
    <row r="9227" spans="1:1">
      <c r="A9227" s="4">
        <v>12063</v>
      </c>
    </row>
    <row r="9228" spans="1:1">
      <c r="A9228" s="4">
        <v>12064</v>
      </c>
    </row>
    <row r="9229" spans="1:1">
      <c r="A9229" s="4">
        <v>12065</v>
      </c>
    </row>
    <row r="9230" spans="1:1">
      <c r="A9230" s="4">
        <v>12066</v>
      </c>
    </row>
    <row r="9231" spans="1:1">
      <c r="A9231" s="4">
        <v>12067</v>
      </c>
    </row>
    <row r="9232" spans="1:1">
      <c r="A9232" s="4">
        <v>12068</v>
      </c>
    </row>
    <row r="9233" spans="1:1">
      <c r="A9233" s="4">
        <v>12069</v>
      </c>
    </row>
    <row r="9234" spans="1:1">
      <c r="A9234" s="4">
        <v>12070</v>
      </c>
    </row>
    <row r="9235" spans="1:1">
      <c r="A9235" s="4">
        <v>12071</v>
      </c>
    </row>
    <row r="9236" spans="1:1">
      <c r="A9236" s="4">
        <v>12072</v>
      </c>
    </row>
    <row r="9237" spans="1:1">
      <c r="A9237" s="4">
        <v>12073</v>
      </c>
    </row>
    <row r="9238" spans="1:1">
      <c r="A9238" s="4">
        <v>12074</v>
      </c>
    </row>
    <row r="9239" spans="1:1">
      <c r="A9239" s="4">
        <v>12075</v>
      </c>
    </row>
    <row r="9240" spans="1:1">
      <c r="A9240" s="4">
        <v>12076</v>
      </c>
    </row>
    <row r="9241" spans="1:1">
      <c r="A9241" s="4">
        <v>12077</v>
      </c>
    </row>
    <row r="9242" spans="1:1">
      <c r="A9242" s="4">
        <v>12078</v>
      </c>
    </row>
    <row r="9243" spans="1:1">
      <c r="A9243" s="4">
        <v>12079</v>
      </c>
    </row>
    <row r="9244" spans="1:1">
      <c r="A9244" s="4">
        <v>12080</v>
      </c>
    </row>
    <row r="9245" spans="1:1">
      <c r="A9245" s="4">
        <v>12081</v>
      </c>
    </row>
    <row r="9246" spans="1:1">
      <c r="A9246" s="4">
        <v>12082</v>
      </c>
    </row>
    <row r="9247" spans="1:1">
      <c r="A9247" s="4">
        <v>12083</v>
      </c>
    </row>
    <row r="9248" spans="1:1">
      <c r="A9248" s="4">
        <v>12084</v>
      </c>
    </row>
    <row r="9249" spans="1:1">
      <c r="A9249" s="4">
        <v>12085</v>
      </c>
    </row>
    <row r="9250" spans="1:1">
      <c r="A9250" s="4">
        <v>12086</v>
      </c>
    </row>
    <row r="9251" spans="1:1">
      <c r="A9251" s="4">
        <v>12087</v>
      </c>
    </row>
    <row r="9252" spans="1:1">
      <c r="A9252" s="4">
        <v>12088</v>
      </c>
    </row>
    <row r="9253" spans="1:1">
      <c r="A9253" s="4">
        <v>12089</v>
      </c>
    </row>
    <row r="9254" spans="1:1">
      <c r="A9254" s="4">
        <v>12090</v>
      </c>
    </row>
    <row r="9255" spans="1:1">
      <c r="A9255" s="4">
        <v>12091</v>
      </c>
    </row>
    <row r="9256" spans="1:1">
      <c r="A9256" s="4">
        <v>12092</v>
      </c>
    </row>
    <row r="9257" spans="1:1">
      <c r="A9257" s="4">
        <v>12093</v>
      </c>
    </row>
    <row r="9258" spans="1:1">
      <c r="A9258" s="4">
        <v>12094</v>
      </c>
    </row>
    <row r="9259" spans="1:1">
      <c r="A9259" s="4">
        <v>12095</v>
      </c>
    </row>
    <row r="9260" spans="1:1">
      <c r="A9260" s="4">
        <v>12096</v>
      </c>
    </row>
    <row r="9261" spans="1:1">
      <c r="A9261" s="4">
        <v>12097</v>
      </c>
    </row>
    <row r="9262" spans="1:1">
      <c r="A9262" s="4">
        <v>12098</v>
      </c>
    </row>
    <row r="9263" spans="1:1">
      <c r="A9263" s="4">
        <v>12099</v>
      </c>
    </row>
    <row r="9264" spans="1:1">
      <c r="A9264" s="4">
        <v>12100</v>
      </c>
    </row>
    <row r="9265" spans="1:1">
      <c r="A9265" s="4">
        <v>12101</v>
      </c>
    </row>
    <row r="9266" spans="1:1">
      <c r="A9266" s="4">
        <v>12102</v>
      </c>
    </row>
    <row r="9267" spans="1:1">
      <c r="A9267" s="4">
        <v>12103</v>
      </c>
    </row>
    <row r="9268" spans="1:1">
      <c r="A9268" s="4">
        <v>12104</v>
      </c>
    </row>
    <row r="9269" spans="1:1">
      <c r="A9269" s="4">
        <v>12105</v>
      </c>
    </row>
    <row r="9270" spans="1:1">
      <c r="A9270" s="4">
        <v>12106</v>
      </c>
    </row>
    <row r="9271" spans="1:1">
      <c r="A9271" s="4">
        <v>12107</v>
      </c>
    </row>
    <row r="9272" spans="1:1">
      <c r="A9272" s="4">
        <v>12108</v>
      </c>
    </row>
    <row r="9273" spans="1:1">
      <c r="A9273" s="4">
        <v>12109</v>
      </c>
    </row>
    <row r="9274" spans="1:1">
      <c r="A9274" s="4">
        <v>12110</v>
      </c>
    </row>
    <row r="9275" spans="1:1">
      <c r="A9275" s="4">
        <v>12111</v>
      </c>
    </row>
    <row r="9276" spans="1:1">
      <c r="A9276" s="4">
        <v>12112</v>
      </c>
    </row>
    <row r="9277" spans="1:1">
      <c r="A9277" s="4">
        <v>12113</v>
      </c>
    </row>
    <row r="9278" spans="1:1">
      <c r="A9278" s="4">
        <v>12114</v>
      </c>
    </row>
    <row r="9279" spans="1:1">
      <c r="A9279" s="4">
        <v>12115</v>
      </c>
    </row>
    <row r="9280" spans="1:1">
      <c r="A9280" s="4">
        <v>12116</v>
      </c>
    </row>
    <row r="9281" spans="1:1">
      <c r="A9281" s="4">
        <v>12117</v>
      </c>
    </row>
    <row r="9282" spans="1:1">
      <c r="A9282" s="4">
        <v>12118</v>
      </c>
    </row>
    <row r="9283" spans="1:1">
      <c r="A9283" s="4">
        <v>12119</v>
      </c>
    </row>
    <row r="9284" spans="1:1">
      <c r="A9284" s="4">
        <v>12120</v>
      </c>
    </row>
    <row r="9285" spans="1:1">
      <c r="A9285" s="4">
        <v>12121</v>
      </c>
    </row>
    <row r="9286" spans="1:1">
      <c r="A9286" s="4">
        <v>12122</v>
      </c>
    </row>
    <row r="9287" spans="1:1">
      <c r="A9287" s="4">
        <v>12123</v>
      </c>
    </row>
    <row r="9288" spans="1:1">
      <c r="A9288" s="4">
        <v>12124</v>
      </c>
    </row>
    <row r="9289" spans="1:1">
      <c r="A9289" s="4">
        <v>12125</v>
      </c>
    </row>
    <row r="9290" spans="1:1">
      <c r="A9290" s="4">
        <v>12126</v>
      </c>
    </row>
    <row r="9291" spans="1:1">
      <c r="A9291" s="4">
        <v>12127</v>
      </c>
    </row>
    <row r="9292" spans="1:1">
      <c r="A9292" s="4">
        <v>12128</v>
      </c>
    </row>
    <row r="9293" spans="1:1">
      <c r="A9293" s="4">
        <v>12129</v>
      </c>
    </row>
    <row r="9294" spans="1:1">
      <c r="A9294" s="4">
        <v>12130</v>
      </c>
    </row>
    <row r="9295" spans="1:1">
      <c r="A9295" s="4">
        <v>12131</v>
      </c>
    </row>
    <row r="9296" spans="1:1">
      <c r="A9296" s="4">
        <v>12132</v>
      </c>
    </row>
    <row r="9297" spans="1:1">
      <c r="A9297" s="4">
        <v>12133</v>
      </c>
    </row>
    <row r="9298" spans="1:1">
      <c r="A9298" s="4">
        <v>12134</v>
      </c>
    </row>
    <row r="9299" spans="1:1">
      <c r="A9299" s="4">
        <v>12135</v>
      </c>
    </row>
    <row r="9300" spans="1:1">
      <c r="A9300" s="4">
        <v>12136</v>
      </c>
    </row>
    <row r="9301" spans="1:1">
      <c r="A9301" s="4">
        <v>12137</v>
      </c>
    </row>
    <row r="9302" spans="1:1">
      <c r="A9302" s="4">
        <v>12138</v>
      </c>
    </row>
    <row r="9303" spans="1:1">
      <c r="A9303" s="4">
        <v>12139</v>
      </c>
    </row>
    <row r="9304" spans="1:1">
      <c r="A9304" s="4">
        <v>12140</v>
      </c>
    </row>
    <row r="9305" spans="1:1">
      <c r="A9305" s="4">
        <v>12141</v>
      </c>
    </row>
    <row r="9306" spans="1:1">
      <c r="A9306" s="4">
        <v>12142</v>
      </c>
    </row>
    <row r="9307" spans="1:1">
      <c r="A9307" s="4">
        <v>12143</v>
      </c>
    </row>
    <row r="9308" spans="1:1">
      <c r="A9308" s="4">
        <v>12144</v>
      </c>
    </row>
    <row r="9309" spans="1:1">
      <c r="A9309" s="4">
        <v>12145</v>
      </c>
    </row>
    <row r="9310" spans="1:1">
      <c r="A9310" s="4">
        <v>12146</v>
      </c>
    </row>
    <row r="9311" spans="1:1">
      <c r="A9311" s="4">
        <v>12147</v>
      </c>
    </row>
    <row r="9312" spans="1:1">
      <c r="A9312" s="4">
        <v>12148</v>
      </c>
    </row>
    <row r="9313" spans="1:1">
      <c r="A9313" s="4">
        <v>12149</v>
      </c>
    </row>
    <row r="9314" spans="1:1">
      <c r="A9314" s="4">
        <v>12150</v>
      </c>
    </row>
    <row r="9315" spans="1:1">
      <c r="A9315" s="4">
        <v>12151</v>
      </c>
    </row>
    <row r="9316" spans="1:1">
      <c r="A9316" s="4">
        <v>12152</v>
      </c>
    </row>
    <row r="9317" spans="1:1">
      <c r="A9317" s="4">
        <v>12153</v>
      </c>
    </row>
    <row r="9318" spans="1:1">
      <c r="A9318" s="4">
        <v>12154</v>
      </c>
    </row>
    <row r="9319" spans="1:1">
      <c r="A9319" s="4">
        <v>12155</v>
      </c>
    </row>
    <row r="9320" spans="1:1">
      <c r="A9320" s="4">
        <v>12156</v>
      </c>
    </row>
    <row r="9321" spans="1:1">
      <c r="A9321" s="4">
        <v>12157</v>
      </c>
    </row>
    <row r="9322" spans="1:1">
      <c r="A9322" s="4">
        <v>12158</v>
      </c>
    </row>
    <row r="9323" spans="1:1">
      <c r="A9323" s="4">
        <v>12159</v>
      </c>
    </row>
    <row r="9324" spans="1:1">
      <c r="A9324" s="4">
        <v>12160</v>
      </c>
    </row>
    <row r="9325" spans="1:1">
      <c r="A9325" s="4">
        <v>12161</v>
      </c>
    </row>
    <row r="9326" spans="1:1">
      <c r="A9326" s="4">
        <v>12162</v>
      </c>
    </row>
    <row r="9327" spans="1:1">
      <c r="A9327" s="4">
        <v>12163</v>
      </c>
    </row>
    <row r="9328" spans="1:1">
      <c r="A9328" s="4">
        <v>12164</v>
      </c>
    </row>
    <row r="9329" spans="1:1">
      <c r="A9329" s="4">
        <v>12165</v>
      </c>
    </row>
    <row r="9330" spans="1:1">
      <c r="A9330" s="4">
        <v>12166</v>
      </c>
    </row>
    <row r="9331" spans="1:1">
      <c r="A9331" s="4">
        <v>12167</v>
      </c>
    </row>
    <row r="9332" spans="1:1">
      <c r="A9332" s="4">
        <v>12168</v>
      </c>
    </row>
    <row r="9333" spans="1:1">
      <c r="A9333" s="4">
        <v>12169</v>
      </c>
    </row>
    <row r="9334" spans="1:1">
      <c r="A9334" s="4">
        <v>12170</v>
      </c>
    </row>
    <row r="9335" spans="1:1">
      <c r="A9335" s="4">
        <v>12171</v>
      </c>
    </row>
    <row r="9336" spans="1:1">
      <c r="A9336" s="4">
        <v>12172</v>
      </c>
    </row>
    <row r="9337" spans="1:1">
      <c r="A9337" s="4">
        <v>12173</v>
      </c>
    </row>
    <row r="9338" spans="1:1">
      <c r="A9338" s="4">
        <v>12174</v>
      </c>
    </row>
    <row r="9339" spans="1:1">
      <c r="A9339" s="4">
        <v>12175</v>
      </c>
    </row>
    <row r="9340" spans="1:1">
      <c r="A9340" s="4">
        <v>12176</v>
      </c>
    </row>
    <row r="9341" spans="1:1">
      <c r="A9341" s="4">
        <v>12177</v>
      </c>
    </row>
    <row r="9342" spans="1:1">
      <c r="A9342" s="4">
        <v>12178</v>
      </c>
    </row>
    <row r="9343" spans="1:1">
      <c r="A9343" s="4">
        <v>12179</v>
      </c>
    </row>
    <row r="9344" spans="1:1">
      <c r="A9344" s="4">
        <v>12180</v>
      </c>
    </row>
    <row r="9345" spans="1:1">
      <c r="A9345" s="4">
        <v>12181</v>
      </c>
    </row>
    <row r="9346" spans="1:1">
      <c r="A9346" s="4">
        <v>12182</v>
      </c>
    </row>
    <row r="9347" spans="1:1">
      <c r="A9347" s="4">
        <v>12183</v>
      </c>
    </row>
    <row r="9348" spans="1:1">
      <c r="A9348" s="4">
        <v>12184</v>
      </c>
    </row>
    <row r="9349" spans="1:1">
      <c r="A9349" s="4">
        <v>12185</v>
      </c>
    </row>
    <row r="9350" spans="1:1">
      <c r="A9350" s="4">
        <v>12186</v>
      </c>
    </row>
    <row r="9351" spans="1:1">
      <c r="A9351" s="4">
        <v>12187</v>
      </c>
    </row>
    <row r="9352" spans="1:1">
      <c r="A9352" s="4">
        <v>12188</v>
      </c>
    </row>
    <row r="9353" spans="1:1">
      <c r="A9353" s="4">
        <v>12189</v>
      </c>
    </row>
    <row r="9354" spans="1:1">
      <c r="A9354" s="4">
        <v>12190</v>
      </c>
    </row>
    <row r="9355" spans="1:1">
      <c r="A9355" s="4">
        <v>12191</v>
      </c>
    </row>
    <row r="9356" spans="1:1">
      <c r="A9356" s="4">
        <v>12192</v>
      </c>
    </row>
    <row r="9357" spans="1:1">
      <c r="A9357" s="4">
        <v>12193</v>
      </c>
    </row>
    <row r="9358" spans="1:1">
      <c r="A9358" s="4">
        <v>12194</v>
      </c>
    </row>
    <row r="9359" spans="1:1">
      <c r="A9359" s="4">
        <v>12195</v>
      </c>
    </row>
    <row r="9360" spans="1:1">
      <c r="A9360" s="4">
        <v>12196</v>
      </c>
    </row>
    <row r="9361" spans="1:1">
      <c r="A9361" s="4">
        <v>12197</v>
      </c>
    </row>
    <row r="9362" spans="1:1">
      <c r="A9362" s="4">
        <v>12198</v>
      </c>
    </row>
    <row r="9363" spans="1:1">
      <c r="A9363" s="4">
        <v>12199</v>
      </c>
    </row>
    <row r="9364" spans="1:1">
      <c r="A9364" s="4">
        <v>12200</v>
      </c>
    </row>
    <row r="9365" spans="1:1">
      <c r="A9365" s="4">
        <v>12201</v>
      </c>
    </row>
    <row r="9366" spans="1:1">
      <c r="A9366" s="4">
        <v>12202</v>
      </c>
    </row>
    <row r="9367" spans="1:1">
      <c r="A9367" s="4">
        <v>12203</v>
      </c>
    </row>
    <row r="9368" spans="1:1">
      <c r="A9368" s="4">
        <v>12204</v>
      </c>
    </row>
    <row r="9369" spans="1:1">
      <c r="A9369" s="4">
        <v>12205</v>
      </c>
    </row>
    <row r="9370" spans="1:1">
      <c r="A9370" s="4">
        <v>12206</v>
      </c>
    </row>
    <row r="9371" spans="1:1">
      <c r="A9371" s="4">
        <v>12207</v>
      </c>
    </row>
    <row r="9372" spans="1:1">
      <c r="A9372" s="4">
        <v>12208</v>
      </c>
    </row>
    <row r="9373" spans="1:1">
      <c r="A9373" s="4">
        <v>12209</v>
      </c>
    </row>
    <row r="9374" spans="1:1">
      <c r="A9374" s="4">
        <v>12210</v>
      </c>
    </row>
    <row r="9375" spans="1:1">
      <c r="A9375" s="4">
        <v>12211</v>
      </c>
    </row>
    <row r="9376" spans="1:1">
      <c r="A9376" s="4">
        <v>12212</v>
      </c>
    </row>
    <row r="9377" spans="1:1">
      <c r="A9377" s="4">
        <v>12213</v>
      </c>
    </row>
    <row r="9378" spans="1:1">
      <c r="A9378" s="4">
        <v>12214</v>
      </c>
    </row>
    <row r="9379" spans="1:1">
      <c r="A9379" s="4">
        <v>12215</v>
      </c>
    </row>
    <row r="9380" spans="1:1">
      <c r="A9380" s="4">
        <v>12216</v>
      </c>
    </row>
    <row r="9381" spans="1:1">
      <c r="A9381" s="4">
        <v>12217</v>
      </c>
    </row>
    <row r="9382" spans="1:1">
      <c r="A9382" s="4">
        <v>12218</v>
      </c>
    </row>
    <row r="9383" spans="1:1">
      <c r="A9383" s="4">
        <v>12219</v>
      </c>
    </row>
    <row r="9384" spans="1:1">
      <c r="A9384" s="4">
        <v>12220</v>
      </c>
    </row>
    <row r="9385" spans="1:1">
      <c r="A9385" s="4">
        <v>12221</v>
      </c>
    </row>
    <row r="9386" spans="1:1">
      <c r="A9386" s="4">
        <v>12222</v>
      </c>
    </row>
    <row r="9387" spans="1:1">
      <c r="A9387" s="4">
        <v>12223</v>
      </c>
    </row>
    <row r="9388" spans="1:1">
      <c r="A9388" s="4">
        <v>12224</v>
      </c>
    </row>
    <row r="9389" spans="1:1">
      <c r="A9389" s="4">
        <v>12225</v>
      </c>
    </row>
    <row r="9390" spans="1:1">
      <c r="A9390" s="4">
        <v>12226</v>
      </c>
    </row>
    <row r="9391" spans="1:1">
      <c r="A9391" s="4">
        <v>12227</v>
      </c>
    </row>
    <row r="9392" spans="1:1">
      <c r="A9392" s="4">
        <v>12228</v>
      </c>
    </row>
    <row r="9393" spans="1:1">
      <c r="A9393" s="4">
        <v>12229</v>
      </c>
    </row>
    <row r="9394" spans="1:1">
      <c r="A9394" s="4">
        <v>12230</v>
      </c>
    </row>
    <row r="9395" spans="1:1">
      <c r="A9395" s="4">
        <v>12231</v>
      </c>
    </row>
    <row r="9396" spans="1:1">
      <c r="A9396" s="4">
        <v>12232</v>
      </c>
    </row>
    <row r="9397" spans="1:1">
      <c r="A9397" s="4">
        <v>12233</v>
      </c>
    </row>
    <row r="9398" spans="1:1">
      <c r="A9398" s="4">
        <v>12234</v>
      </c>
    </row>
    <row r="9399" spans="1:1">
      <c r="A9399" s="4">
        <v>12235</v>
      </c>
    </row>
    <row r="9400" spans="1:1">
      <c r="A9400" s="4">
        <v>12236</v>
      </c>
    </row>
    <row r="9401" spans="1:1">
      <c r="A9401" s="4">
        <v>12237</v>
      </c>
    </row>
    <row r="9402" spans="1:1">
      <c r="A9402" s="4">
        <v>12238</v>
      </c>
    </row>
    <row r="9403" spans="1:1">
      <c r="A9403" s="4">
        <v>12239</v>
      </c>
    </row>
    <row r="9404" spans="1:1">
      <c r="A9404" s="4">
        <v>12240</v>
      </c>
    </row>
    <row r="9405" spans="1:1">
      <c r="A9405" s="4">
        <v>12241</v>
      </c>
    </row>
    <row r="9406" spans="1:1">
      <c r="A9406" s="4">
        <v>12242</v>
      </c>
    </row>
    <row r="9407" spans="1:1">
      <c r="A9407" s="4">
        <v>12243</v>
      </c>
    </row>
    <row r="9408" spans="1:1">
      <c r="A9408" s="4">
        <v>12244</v>
      </c>
    </row>
    <row r="9409" spans="1:1">
      <c r="A9409" s="4">
        <v>12245</v>
      </c>
    </row>
    <row r="9410" spans="1:1">
      <c r="A9410" s="4">
        <v>12246</v>
      </c>
    </row>
    <row r="9411" spans="1:1">
      <c r="A9411" s="4">
        <v>12247</v>
      </c>
    </row>
    <row r="9412" spans="1:1">
      <c r="A9412" s="4">
        <v>12248</v>
      </c>
    </row>
    <row r="9413" spans="1:1">
      <c r="A9413" s="4">
        <v>12249</v>
      </c>
    </row>
    <row r="9414" spans="1:1">
      <c r="A9414" s="4">
        <v>12250</v>
      </c>
    </row>
    <row r="9415" spans="1:1">
      <c r="A9415" s="4">
        <v>12251</v>
      </c>
    </row>
    <row r="9416" spans="1:1">
      <c r="A9416" s="4">
        <v>12252</v>
      </c>
    </row>
    <row r="9417" spans="1:1">
      <c r="A9417" s="4">
        <v>12253</v>
      </c>
    </row>
    <row r="9418" spans="1:1">
      <c r="A9418" s="4">
        <v>12254</v>
      </c>
    </row>
    <row r="9419" spans="1:1">
      <c r="A9419" s="4">
        <v>12255</v>
      </c>
    </row>
    <row r="9420" spans="1:1">
      <c r="A9420" s="4">
        <v>12256</v>
      </c>
    </row>
    <row r="9421" spans="1:1">
      <c r="A9421" s="4">
        <v>12257</v>
      </c>
    </row>
    <row r="9422" spans="1:1">
      <c r="A9422" s="4">
        <v>12258</v>
      </c>
    </row>
    <row r="9423" spans="1:1">
      <c r="A9423" s="4">
        <v>12259</v>
      </c>
    </row>
    <row r="9424" spans="1:1">
      <c r="A9424" s="4">
        <v>12260</v>
      </c>
    </row>
    <row r="9425" spans="1:1">
      <c r="A9425" s="4">
        <v>12261</v>
      </c>
    </row>
    <row r="9426" spans="1:1">
      <c r="A9426" s="4">
        <v>12262</v>
      </c>
    </row>
    <row r="9427" spans="1:1">
      <c r="A9427" s="4">
        <v>12263</v>
      </c>
    </row>
    <row r="9428" spans="1:1">
      <c r="A9428" s="4">
        <v>12264</v>
      </c>
    </row>
    <row r="9429" spans="1:1">
      <c r="A9429" s="4">
        <v>12265</v>
      </c>
    </row>
    <row r="9430" spans="1:1">
      <c r="A9430" s="4">
        <v>12266</v>
      </c>
    </row>
    <row r="9431" spans="1:1">
      <c r="A9431" s="4">
        <v>12267</v>
      </c>
    </row>
    <row r="9432" spans="1:1">
      <c r="A9432" s="4">
        <v>12268</v>
      </c>
    </row>
    <row r="9433" spans="1:1">
      <c r="A9433" s="4">
        <v>12269</v>
      </c>
    </row>
    <row r="9434" spans="1:1">
      <c r="A9434" s="4">
        <v>12270</v>
      </c>
    </row>
    <row r="9435" spans="1:1">
      <c r="A9435" s="4">
        <v>12271</v>
      </c>
    </row>
    <row r="9436" spans="1:1">
      <c r="A9436" s="4">
        <v>12272</v>
      </c>
    </row>
    <row r="9437" spans="1:1">
      <c r="A9437" s="4">
        <v>12273</v>
      </c>
    </row>
    <row r="9438" spans="1:1">
      <c r="A9438" s="4">
        <v>12274</v>
      </c>
    </row>
    <row r="9439" spans="1:1">
      <c r="A9439" s="4">
        <v>12275</v>
      </c>
    </row>
    <row r="9440" spans="1:1">
      <c r="A9440" s="4">
        <v>12276</v>
      </c>
    </row>
    <row r="9441" spans="1:1">
      <c r="A9441" s="4">
        <v>12277</v>
      </c>
    </row>
    <row r="9442" spans="1:1">
      <c r="A9442" s="4">
        <v>12278</v>
      </c>
    </row>
    <row r="9443" spans="1:1">
      <c r="A9443" s="4">
        <v>12279</v>
      </c>
    </row>
    <row r="9444" spans="1:1">
      <c r="A9444" s="4">
        <v>12280</v>
      </c>
    </row>
    <row r="9445" spans="1:1">
      <c r="A9445" s="4">
        <v>12281</v>
      </c>
    </row>
    <row r="9446" spans="1:1">
      <c r="A9446" s="4">
        <v>12282</v>
      </c>
    </row>
    <row r="9447" spans="1:1">
      <c r="A9447" s="4">
        <v>12283</v>
      </c>
    </row>
    <row r="9448" spans="1:1">
      <c r="A9448" s="4">
        <v>12284</v>
      </c>
    </row>
    <row r="9449" spans="1:1">
      <c r="A9449" s="4">
        <v>12285</v>
      </c>
    </row>
    <row r="9450" spans="1:1">
      <c r="A9450" s="4">
        <v>12286</v>
      </c>
    </row>
    <row r="9451" spans="1:1">
      <c r="A9451" s="4">
        <v>12287</v>
      </c>
    </row>
    <row r="9452" spans="1:1">
      <c r="A9452" s="4">
        <v>12288</v>
      </c>
    </row>
    <row r="9453" spans="1:1">
      <c r="A9453" s="4">
        <v>12289</v>
      </c>
    </row>
    <row r="9454" spans="1:1">
      <c r="A9454" s="4">
        <v>12290</v>
      </c>
    </row>
    <row r="9455" spans="1:1">
      <c r="A9455" s="4">
        <v>12291</v>
      </c>
    </row>
    <row r="9456" spans="1:1">
      <c r="A9456" s="4">
        <v>12292</v>
      </c>
    </row>
    <row r="9457" spans="1:1">
      <c r="A9457" s="4">
        <v>12293</v>
      </c>
    </row>
    <row r="9458" spans="1:1">
      <c r="A9458" s="4">
        <v>12294</v>
      </c>
    </row>
    <row r="9459" spans="1:1">
      <c r="A9459" s="4">
        <v>12295</v>
      </c>
    </row>
    <row r="9460" spans="1:1">
      <c r="A9460" s="4">
        <v>12296</v>
      </c>
    </row>
    <row r="9461" spans="1:1">
      <c r="A9461" s="4">
        <v>12297</v>
      </c>
    </row>
    <row r="9462" spans="1:1">
      <c r="A9462" s="4">
        <v>12298</v>
      </c>
    </row>
    <row r="9463" spans="1:1">
      <c r="A9463" s="4">
        <v>12299</v>
      </c>
    </row>
    <row r="9464" spans="1:1">
      <c r="A9464" s="4">
        <v>12300</v>
      </c>
    </row>
    <row r="9465" spans="1:1">
      <c r="A9465" s="4">
        <v>12301</v>
      </c>
    </row>
    <row r="9466" spans="1:1">
      <c r="A9466" s="4">
        <v>12302</v>
      </c>
    </row>
    <row r="9467" spans="1:1">
      <c r="A9467" s="4">
        <v>12303</v>
      </c>
    </row>
    <row r="9468" spans="1:1">
      <c r="A9468" s="4">
        <v>12304</v>
      </c>
    </row>
    <row r="9469" spans="1:1">
      <c r="A9469" s="4">
        <v>12305</v>
      </c>
    </row>
    <row r="9470" spans="1:1">
      <c r="A9470" s="4">
        <v>12306</v>
      </c>
    </row>
    <row r="9471" spans="1:1">
      <c r="A9471" s="4">
        <v>12307</v>
      </c>
    </row>
    <row r="9472" spans="1:1">
      <c r="A9472" s="4">
        <v>12308</v>
      </c>
    </row>
    <row r="9473" spans="1:1">
      <c r="A9473" s="4">
        <v>12309</v>
      </c>
    </row>
    <row r="9474" spans="1:1">
      <c r="A9474" s="4">
        <v>12310</v>
      </c>
    </row>
    <row r="9475" spans="1:1">
      <c r="A9475" s="4">
        <v>12311</v>
      </c>
    </row>
    <row r="9476" spans="1:1">
      <c r="A9476" s="4">
        <v>12312</v>
      </c>
    </row>
    <row r="9477" spans="1:1">
      <c r="A9477" s="4">
        <v>12313</v>
      </c>
    </row>
    <row r="9478" spans="1:1">
      <c r="A9478" s="4">
        <v>12314</v>
      </c>
    </row>
    <row r="9479" spans="1:1">
      <c r="A9479" s="4">
        <v>12315</v>
      </c>
    </row>
    <row r="9480" spans="1:1">
      <c r="A9480" s="4">
        <v>12316</v>
      </c>
    </row>
    <row r="9481" spans="1:1">
      <c r="A9481" s="4">
        <v>12317</v>
      </c>
    </row>
    <row r="9482" spans="1:1">
      <c r="A9482" s="4">
        <v>12318</v>
      </c>
    </row>
    <row r="9483" spans="1:1">
      <c r="A9483" s="4">
        <v>12319</v>
      </c>
    </row>
    <row r="9484" spans="1:1">
      <c r="A9484" s="4">
        <v>12320</v>
      </c>
    </row>
    <row r="9485" spans="1:1">
      <c r="A9485" s="4">
        <v>12321</v>
      </c>
    </row>
    <row r="9486" spans="1:1">
      <c r="A9486" s="4">
        <v>12322</v>
      </c>
    </row>
    <row r="9487" spans="1:1">
      <c r="A9487" s="4">
        <v>12323</v>
      </c>
    </row>
    <row r="9488" spans="1:1">
      <c r="A9488" s="4">
        <v>12324</v>
      </c>
    </row>
    <row r="9489" spans="1:1">
      <c r="A9489" s="4">
        <v>12325</v>
      </c>
    </row>
    <row r="9490" spans="1:1">
      <c r="A9490" s="4">
        <v>12326</v>
      </c>
    </row>
    <row r="9491" spans="1:1">
      <c r="A9491" s="4">
        <v>12327</v>
      </c>
    </row>
    <row r="9492" spans="1:1">
      <c r="A9492" s="4">
        <v>12328</v>
      </c>
    </row>
    <row r="9493" spans="1:1">
      <c r="A9493" s="4">
        <v>12329</v>
      </c>
    </row>
    <row r="9494" spans="1:1">
      <c r="A9494" s="4">
        <v>12330</v>
      </c>
    </row>
    <row r="9495" spans="1:1">
      <c r="A9495" s="4">
        <v>12331</v>
      </c>
    </row>
    <row r="9496" spans="1:1">
      <c r="A9496" s="4">
        <v>12332</v>
      </c>
    </row>
    <row r="9497" spans="1:1">
      <c r="A9497" s="4">
        <v>12333</v>
      </c>
    </row>
    <row r="9498" spans="1:1">
      <c r="A9498" s="4">
        <v>12334</v>
      </c>
    </row>
    <row r="9499" spans="1:1">
      <c r="A9499" s="4">
        <v>12335</v>
      </c>
    </row>
    <row r="9500" spans="1:1">
      <c r="A9500" s="4">
        <v>12336</v>
      </c>
    </row>
    <row r="9501" spans="1:1">
      <c r="A9501" s="4">
        <v>12337</v>
      </c>
    </row>
    <row r="9502" spans="1:1">
      <c r="A9502" s="4">
        <v>12338</v>
      </c>
    </row>
    <row r="9503" spans="1:1">
      <c r="A9503" s="4">
        <v>12339</v>
      </c>
    </row>
    <row r="9504" spans="1:1">
      <c r="A9504" s="4">
        <v>12340</v>
      </c>
    </row>
    <row r="9505" spans="1:1">
      <c r="A9505" s="4">
        <v>12341</v>
      </c>
    </row>
    <row r="9506" spans="1:1">
      <c r="A9506" s="4">
        <v>12342</v>
      </c>
    </row>
    <row r="9507" spans="1:1">
      <c r="A9507" s="4">
        <v>12343</v>
      </c>
    </row>
    <row r="9508" spans="1:1">
      <c r="A9508" s="4">
        <v>12344</v>
      </c>
    </row>
    <row r="9509" spans="1:1">
      <c r="A9509" s="4">
        <v>12345</v>
      </c>
    </row>
    <row r="9510" spans="1:1">
      <c r="A9510" s="4">
        <v>12346</v>
      </c>
    </row>
    <row r="9511" spans="1:1">
      <c r="A9511" s="4">
        <v>12347</v>
      </c>
    </row>
    <row r="9512" spans="1:1">
      <c r="A9512" s="4">
        <v>12348</v>
      </c>
    </row>
    <row r="9513" spans="1:1">
      <c r="A9513" s="4">
        <v>12349</v>
      </c>
    </row>
    <row r="9514" spans="1:1">
      <c r="A9514" s="4">
        <v>12350</v>
      </c>
    </row>
    <row r="9515" spans="1:1">
      <c r="A9515" s="4">
        <v>12351</v>
      </c>
    </row>
    <row r="9516" spans="1:1">
      <c r="A9516" s="4">
        <v>12352</v>
      </c>
    </row>
    <row r="9517" spans="1:1">
      <c r="A9517" s="4">
        <v>12353</v>
      </c>
    </row>
    <row r="9518" spans="1:1">
      <c r="A9518" s="4">
        <v>12354</v>
      </c>
    </row>
    <row r="9519" spans="1:1">
      <c r="A9519" s="4">
        <v>12355</v>
      </c>
    </row>
    <row r="9520" spans="1:1">
      <c r="A9520" s="4">
        <v>12356</v>
      </c>
    </row>
    <row r="9521" spans="1:1">
      <c r="A9521" s="4">
        <v>12357</v>
      </c>
    </row>
    <row r="9522" spans="1:1">
      <c r="A9522" s="4">
        <v>12358</v>
      </c>
    </row>
    <row r="9523" spans="1:1">
      <c r="A9523" s="4">
        <v>12359</v>
      </c>
    </row>
    <row r="9524" spans="1:1">
      <c r="A9524" s="4">
        <v>12360</v>
      </c>
    </row>
    <row r="9525" spans="1:1">
      <c r="A9525" s="4">
        <v>12361</v>
      </c>
    </row>
    <row r="9526" spans="1:1">
      <c r="A9526" s="4">
        <v>12362</v>
      </c>
    </row>
    <row r="9527" spans="1:1">
      <c r="A9527" s="4">
        <v>12363</v>
      </c>
    </row>
    <row r="9528" spans="1:1">
      <c r="A9528" s="4">
        <v>12364</v>
      </c>
    </row>
    <row r="9529" spans="1:1">
      <c r="A9529" s="4">
        <v>12365</v>
      </c>
    </row>
    <row r="9530" spans="1:1">
      <c r="A9530" s="4">
        <v>12366</v>
      </c>
    </row>
    <row r="9531" spans="1:1">
      <c r="A9531" s="4">
        <v>12367</v>
      </c>
    </row>
    <row r="9532" spans="1:1">
      <c r="A9532" s="4">
        <v>12368</v>
      </c>
    </row>
    <row r="9533" spans="1:1">
      <c r="A9533" s="4">
        <v>12369</v>
      </c>
    </row>
    <row r="9534" spans="1:1">
      <c r="A9534" s="4">
        <v>12370</v>
      </c>
    </row>
    <row r="9535" spans="1:1">
      <c r="A9535" s="4">
        <v>12371</v>
      </c>
    </row>
    <row r="9536" spans="1:1">
      <c r="A9536" s="4">
        <v>12372</v>
      </c>
    </row>
    <row r="9537" spans="1:1">
      <c r="A9537" s="4">
        <v>12373</v>
      </c>
    </row>
    <row r="9538" spans="1:1">
      <c r="A9538" s="4">
        <v>12374</v>
      </c>
    </row>
    <row r="9539" spans="1:1">
      <c r="A9539" s="4">
        <v>12375</v>
      </c>
    </row>
    <row r="9540" spans="1:1">
      <c r="A9540" s="4">
        <v>12376</v>
      </c>
    </row>
    <row r="9541" spans="1:1">
      <c r="A9541" s="4">
        <v>12377</v>
      </c>
    </row>
    <row r="9542" spans="1:1">
      <c r="A9542" s="4">
        <v>12378</v>
      </c>
    </row>
    <row r="9543" spans="1:1">
      <c r="A9543" s="4">
        <v>12379</v>
      </c>
    </row>
    <row r="9544" spans="1:1">
      <c r="A9544" s="4">
        <v>12380</v>
      </c>
    </row>
    <row r="9545" spans="1:1">
      <c r="A9545" s="4">
        <v>12381</v>
      </c>
    </row>
    <row r="9546" spans="1:1">
      <c r="A9546" s="4">
        <v>12382</v>
      </c>
    </row>
    <row r="9547" spans="1:1">
      <c r="A9547" s="4">
        <v>12383</v>
      </c>
    </row>
    <row r="9548" spans="1:1">
      <c r="A9548" s="4">
        <v>12384</v>
      </c>
    </row>
    <row r="9549" spans="1:1">
      <c r="A9549" s="4">
        <v>12385</v>
      </c>
    </row>
    <row r="9550" spans="1:1">
      <c r="A9550" s="4">
        <v>12386</v>
      </c>
    </row>
    <row r="9551" spans="1:1">
      <c r="A9551" s="4">
        <v>12387</v>
      </c>
    </row>
    <row r="9552" spans="1:1">
      <c r="A9552" s="4">
        <v>12388</v>
      </c>
    </row>
    <row r="9553" spans="1:1">
      <c r="A9553" s="4">
        <v>12389</v>
      </c>
    </row>
    <row r="9554" spans="1:1">
      <c r="A9554" s="4">
        <v>12390</v>
      </c>
    </row>
    <row r="9555" spans="1:1">
      <c r="A9555" s="4">
        <v>12391</v>
      </c>
    </row>
    <row r="9556" spans="1:1">
      <c r="A9556" s="4">
        <v>12392</v>
      </c>
    </row>
    <row r="9557" spans="1:1">
      <c r="A9557" s="4">
        <v>12393</v>
      </c>
    </row>
    <row r="9558" spans="1:1">
      <c r="A9558" s="4">
        <v>12394</v>
      </c>
    </row>
    <row r="9559" spans="1:1">
      <c r="A9559" s="4">
        <v>12395</v>
      </c>
    </row>
    <row r="9560" spans="1:1">
      <c r="A9560" s="4">
        <v>12396</v>
      </c>
    </row>
    <row r="9561" spans="1:1">
      <c r="A9561" s="4">
        <v>12397</v>
      </c>
    </row>
    <row r="9562" spans="1:1">
      <c r="A9562" s="4">
        <v>12398</v>
      </c>
    </row>
    <row r="9563" spans="1:1">
      <c r="A9563" s="4">
        <v>12399</v>
      </c>
    </row>
    <row r="9564" spans="1:1">
      <c r="A9564" s="4">
        <v>12400</v>
      </c>
    </row>
    <row r="9565" spans="1:1">
      <c r="A9565" s="4">
        <v>12401</v>
      </c>
    </row>
    <row r="9566" spans="1:1">
      <c r="A9566" s="4">
        <v>12402</v>
      </c>
    </row>
    <row r="9567" spans="1:1">
      <c r="A9567" s="4">
        <v>12403</v>
      </c>
    </row>
    <row r="9568" spans="1:1">
      <c r="A9568" s="4">
        <v>12404</v>
      </c>
    </row>
    <row r="9569" spans="1:1">
      <c r="A9569" s="4">
        <v>12405</v>
      </c>
    </row>
    <row r="9570" spans="1:1">
      <c r="A9570" s="4">
        <v>12406</v>
      </c>
    </row>
    <row r="9571" spans="1:1">
      <c r="A9571" s="4">
        <v>12407</v>
      </c>
    </row>
    <row r="9572" spans="1:1">
      <c r="A9572" s="4">
        <v>12408</v>
      </c>
    </row>
    <row r="9573" spans="1:1">
      <c r="A9573" s="4">
        <v>12409</v>
      </c>
    </row>
    <row r="9574" spans="1:1">
      <c r="A9574" s="4">
        <v>12410</v>
      </c>
    </row>
    <row r="9575" spans="1:1">
      <c r="A9575" s="4">
        <v>12411</v>
      </c>
    </row>
    <row r="9576" spans="1:1">
      <c r="A9576" s="4">
        <v>12412</v>
      </c>
    </row>
    <row r="9577" spans="1:1">
      <c r="A9577" s="4">
        <v>12413</v>
      </c>
    </row>
    <row r="9578" spans="1:1">
      <c r="A9578" s="4">
        <v>12414</v>
      </c>
    </row>
    <row r="9579" spans="1:1">
      <c r="A9579" s="4">
        <v>12415</v>
      </c>
    </row>
    <row r="9580" spans="1:1">
      <c r="A9580" s="4">
        <v>12416</v>
      </c>
    </row>
    <row r="9581" spans="1:1">
      <c r="A9581" s="4">
        <v>12417</v>
      </c>
    </row>
    <row r="9582" spans="1:1">
      <c r="A9582" s="4">
        <v>12418</v>
      </c>
    </row>
    <row r="9583" spans="1:1">
      <c r="A9583" s="4">
        <v>12419</v>
      </c>
    </row>
    <row r="9584" spans="1:1">
      <c r="A9584" s="4">
        <v>12420</v>
      </c>
    </row>
    <row r="9585" spans="1:1">
      <c r="A9585" s="4">
        <v>12421</v>
      </c>
    </row>
    <row r="9586" spans="1:1">
      <c r="A9586" s="4">
        <v>12422</v>
      </c>
    </row>
    <row r="9587" spans="1:1">
      <c r="A9587" s="4">
        <v>12423</v>
      </c>
    </row>
    <row r="9588" spans="1:1">
      <c r="A9588" s="4">
        <v>12424</v>
      </c>
    </row>
    <row r="9589" spans="1:1">
      <c r="A9589" s="4">
        <v>12425</v>
      </c>
    </row>
    <row r="9590" spans="1:1">
      <c r="A9590" s="4">
        <v>12426</v>
      </c>
    </row>
    <row r="9591" spans="1:1">
      <c r="A9591" s="4">
        <v>12427</v>
      </c>
    </row>
    <row r="9592" spans="1:1">
      <c r="A9592" s="4">
        <v>12428</v>
      </c>
    </row>
    <row r="9593" spans="1:1">
      <c r="A9593" s="4">
        <v>12429</v>
      </c>
    </row>
    <row r="9594" spans="1:1">
      <c r="A9594" s="4">
        <v>12430</v>
      </c>
    </row>
    <row r="9595" spans="1:1">
      <c r="A9595" s="4">
        <v>12431</v>
      </c>
    </row>
    <row r="9596" spans="1:1">
      <c r="A9596" s="4">
        <v>12432</v>
      </c>
    </row>
    <row r="9597" spans="1:1">
      <c r="A9597" s="4">
        <v>12433</v>
      </c>
    </row>
    <row r="9598" spans="1:1">
      <c r="A9598" s="4">
        <v>12434</v>
      </c>
    </row>
    <row r="9599" spans="1:1">
      <c r="A9599" s="4">
        <v>12435</v>
      </c>
    </row>
    <row r="9600" spans="1:1">
      <c r="A9600" s="4">
        <v>12436</v>
      </c>
    </row>
    <row r="9601" spans="1:1">
      <c r="A9601" s="4">
        <v>12437</v>
      </c>
    </row>
    <row r="9602" spans="1:1">
      <c r="A9602" s="4">
        <v>12438</v>
      </c>
    </row>
    <row r="9603" spans="1:1">
      <c r="A9603" s="4">
        <v>12439</v>
      </c>
    </row>
    <row r="9604" spans="1:1">
      <c r="A9604" s="4">
        <v>12440</v>
      </c>
    </row>
    <row r="9605" spans="1:1">
      <c r="A9605" s="4">
        <v>12441</v>
      </c>
    </row>
    <row r="9606" spans="1:1">
      <c r="A9606" s="4">
        <v>12442</v>
      </c>
    </row>
    <row r="9607" spans="1:1">
      <c r="A9607" s="4">
        <v>12443</v>
      </c>
    </row>
    <row r="9608" spans="1:1">
      <c r="A9608" s="4">
        <v>12444</v>
      </c>
    </row>
    <row r="9609" spans="1:1">
      <c r="A9609" s="4">
        <v>12445</v>
      </c>
    </row>
    <row r="9610" spans="1:1">
      <c r="A9610" s="4">
        <v>12446</v>
      </c>
    </row>
    <row r="9611" spans="1:1">
      <c r="A9611" s="4">
        <v>12447</v>
      </c>
    </row>
    <row r="9612" spans="1:1">
      <c r="A9612" s="4">
        <v>12448</v>
      </c>
    </row>
    <row r="9613" spans="1:1">
      <c r="A9613" s="4">
        <v>12449</v>
      </c>
    </row>
    <row r="9614" spans="1:1">
      <c r="A9614" s="4">
        <v>12450</v>
      </c>
    </row>
    <row r="9615" spans="1:1">
      <c r="A9615" s="4">
        <v>12451</v>
      </c>
    </row>
    <row r="9616" spans="1:1">
      <c r="A9616" s="4">
        <v>12452</v>
      </c>
    </row>
    <row r="9617" spans="1:1">
      <c r="A9617" s="4">
        <v>12453</v>
      </c>
    </row>
    <row r="9618" spans="1:1">
      <c r="A9618" s="4">
        <v>12454</v>
      </c>
    </row>
    <row r="9619" spans="1:1">
      <c r="A9619" s="4">
        <v>12455</v>
      </c>
    </row>
    <row r="9620" spans="1:1">
      <c r="A9620" s="4">
        <v>12456</v>
      </c>
    </row>
    <row r="9621" spans="1:1">
      <c r="A9621" s="4">
        <v>12457</v>
      </c>
    </row>
    <row r="9622" spans="1:1">
      <c r="A9622" s="4">
        <v>12458</v>
      </c>
    </row>
    <row r="9623" spans="1:1">
      <c r="A9623" s="4">
        <v>12459</v>
      </c>
    </row>
    <row r="9624" spans="1:1">
      <c r="A9624" s="4">
        <v>12460</v>
      </c>
    </row>
    <row r="9625" spans="1:1">
      <c r="A9625" s="4">
        <v>12461</v>
      </c>
    </row>
    <row r="9626" spans="1:1">
      <c r="A9626" s="4">
        <v>12462</v>
      </c>
    </row>
    <row r="9627" spans="1:1">
      <c r="A9627" s="4">
        <v>12463</v>
      </c>
    </row>
    <row r="9628" spans="1:1">
      <c r="A9628" s="4">
        <v>12464</v>
      </c>
    </row>
    <row r="9629" spans="1:1">
      <c r="A9629" s="4">
        <v>12465</v>
      </c>
    </row>
    <row r="9630" spans="1:1">
      <c r="A9630" s="4">
        <v>12466</v>
      </c>
    </row>
    <row r="9631" spans="1:1">
      <c r="A9631" s="4">
        <v>12467</v>
      </c>
    </row>
    <row r="9632" spans="1:1">
      <c r="A9632" s="4">
        <v>12468</v>
      </c>
    </row>
    <row r="9633" spans="1:1">
      <c r="A9633" s="4">
        <v>12469</v>
      </c>
    </row>
    <row r="9634" spans="1:1">
      <c r="A9634" s="4">
        <v>12470</v>
      </c>
    </row>
    <row r="9635" spans="1:1">
      <c r="A9635" s="4">
        <v>12471</v>
      </c>
    </row>
    <row r="9636" spans="1:1">
      <c r="A9636" s="4">
        <v>12472</v>
      </c>
    </row>
    <row r="9637" spans="1:1">
      <c r="A9637" s="4">
        <v>12473</v>
      </c>
    </row>
    <row r="9638" spans="1:1">
      <c r="A9638" s="4">
        <v>12474</v>
      </c>
    </row>
    <row r="9639" spans="1:1">
      <c r="A9639" s="4">
        <v>12475</v>
      </c>
    </row>
    <row r="9640" spans="1:1">
      <c r="A9640" s="4">
        <v>12476</v>
      </c>
    </row>
    <row r="9641" spans="1:1">
      <c r="A9641" s="4">
        <v>12477</v>
      </c>
    </row>
    <row r="9642" spans="1:1">
      <c r="A9642" s="4">
        <v>12478</v>
      </c>
    </row>
    <row r="9643" spans="1:1">
      <c r="A9643" s="4">
        <v>12479</v>
      </c>
    </row>
    <row r="9644" spans="1:1">
      <c r="A9644" s="4">
        <v>12480</v>
      </c>
    </row>
    <row r="9645" spans="1:1">
      <c r="A9645" s="4">
        <v>12481</v>
      </c>
    </row>
    <row r="9646" spans="1:1">
      <c r="A9646" s="4">
        <v>12482</v>
      </c>
    </row>
    <row r="9647" spans="1:1">
      <c r="A9647" s="4">
        <v>12483</v>
      </c>
    </row>
    <row r="9648" spans="1:1">
      <c r="A9648" s="4">
        <v>12484</v>
      </c>
    </row>
    <row r="9649" spans="1:1">
      <c r="A9649" s="4">
        <v>12485</v>
      </c>
    </row>
    <row r="9650" spans="1:1">
      <c r="A9650" s="4">
        <v>12486</v>
      </c>
    </row>
    <row r="9651" spans="1:1">
      <c r="A9651" s="4">
        <v>12487</v>
      </c>
    </row>
    <row r="9652" spans="1:1">
      <c r="A9652" s="4">
        <v>12488</v>
      </c>
    </row>
    <row r="9653" spans="1:1">
      <c r="A9653" s="4">
        <v>12489</v>
      </c>
    </row>
    <row r="9654" spans="1:1">
      <c r="A9654" s="4">
        <v>12490</v>
      </c>
    </row>
    <row r="9655" spans="1:1">
      <c r="A9655" s="4">
        <v>12491</v>
      </c>
    </row>
    <row r="9656" spans="1:1">
      <c r="A9656" s="4">
        <v>12492</v>
      </c>
    </row>
    <row r="9657" spans="1:1">
      <c r="A9657" s="4">
        <v>12493</v>
      </c>
    </row>
    <row r="9658" spans="1:1">
      <c r="A9658" s="4">
        <v>12494</v>
      </c>
    </row>
    <row r="9659" spans="1:1">
      <c r="A9659" s="4">
        <v>12495</v>
      </c>
    </row>
    <row r="9660" spans="1:1">
      <c r="A9660" s="4">
        <v>12496</v>
      </c>
    </row>
    <row r="9661" spans="1:1">
      <c r="A9661" s="4">
        <v>12497</v>
      </c>
    </row>
    <row r="9662" spans="1:1">
      <c r="A9662" s="4">
        <v>12498</v>
      </c>
    </row>
    <row r="9663" spans="1:1">
      <c r="A9663" s="4">
        <v>12499</v>
      </c>
    </row>
    <row r="9664" spans="1:1">
      <c r="A9664" s="4">
        <v>12500</v>
      </c>
    </row>
    <row r="9665" spans="1:1">
      <c r="A9665" s="4">
        <v>12501</v>
      </c>
    </row>
    <row r="9666" spans="1:1">
      <c r="A9666" s="4">
        <v>12502</v>
      </c>
    </row>
    <row r="9667" spans="1:1">
      <c r="A9667" s="4">
        <v>12503</v>
      </c>
    </row>
    <row r="9668" spans="1:1">
      <c r="A9668" s="4">
        <v>12504</v>
      </c>
    </row>
    <row r="9669" spans="1:1">
      <c r="A9669" s="4">
        <v>12505</v>
      </c>
    </row>
    <row r="9670" spans="1:1">
      <c r="A9670" s="4">
        <v>12506</v>
      </c>
    </row>
    <row r="9671" spans="1:1">
      <c r="A9671" s="4">
        <v>12507</v>
      </c>
    </row>
    <row r="9672" spans="1:1">
      <c r="A9672" s="4">
        <v>12508</v>
      </c>
    </row>
    <row r="9673" spans="1:1">
      <c r="A9673" s="4">
        <v>12509</v>
      </c>
    </row>
    <row r="9674" spans="1:1">
      <c r="A9674" s="4">
        <v>12510</v>
      </c>
    </row>
    <row r="9675" spans="1:1">
      <c r="A9675" s="4">
        <v>12511</v>
      </c>
    </row>
    <row r="9676" spans="1:1">
      <c r="A9676" s="4">
        <v>12512</v>
      </c>
    </row>
    <row r="9677" spans="1:1">
      <c r="A9677" s="4">
        <v>12513</v>
      </c>
    </row>
    <row r="9678" spans="1:1">
      <c r="A9678" s="4">
        <v>12514</v>
      </c>
    </row>
    <row r="9679" spans="1:1">
      <c r="A9679" s="4">
        <v>12515</v>
      </c>
    </row>
    <row r="9680" spans="1:1">
      <c r="A9680" s="4">
        <v>12516</v>
      </c>
    </row>
    <row r="9681" spans="1:1">
      <c r="A9681" s="4">
        <v>12517</v>
      </c>
    </row>
    <row r="9682" spans="1:1">
      <c r="A9682" s="4">
        <v>12518</v>
      </c>
    </row>
    <row r="9683" spans="1:1">
      <c r="A9683" s="4">
        <v>12519</v>
      </c>
    </row>
    <row r="9684" spans="1:1">
      <c r="A9684" s="4">
        <v>12520</v>
      </c>
    </row>
    <row r="9685" spans="1:1">
      <c r="A9685" s="4">
        <v>12521</v>
      </c>
    </row>
    <row r="9686" spans="1:1">
      <c r="A9686" s="4">
        <v>12522</v>
      </c>
    </row>
    <row r="9687" spans="1:1">
      <c r="A9687" s="4">
        <v>12523</v>
      </c>
    </row>
    <row r="9688" spans="1:1">
      <c r="A9688" s="4">
        <v>12524</v>
      </c>
    </row>
    <row r="9689" spans="1:1">
      <c r="A9689" s="4">
        <v>12525</v>
      </c>
    </row>
    <row r="9690" spans="1:1">
      <c r="A9690" s="4">
        <v>12526</v>
      </c>
    </row>
    <row r="9691" spans="1:1">
      <c r="A9691" s="4">
        <v>12527</v>
      </c>
    </row>
    <row r="9692" spans="1:1">
      <c r="A9692" s="4">
        <v>12528</v>
      </c>
    </row>
    <row r="9693" spans="1:1">
      <c r="A9693" s="4">
        <v>12529</v>
      </c>
    </row>
    <row r="9694" spans="1:1">
      <c r="A9694" s="4">
        <v>12530</v>
      </c>
    </row>
    <row r="9695" spans="1:1">
      <c r="A9695" s="4">
        <v>12531</v>
      </c>
    </row>
    <row r="9696" spans="1:1">
      <c r="A9696" s="4">
        <v>12532</v>
      </c>
    </row>
    <row r="9697" spans="1:1">
      <c r="A9697" s="4">
        <v>12533</v>
      </c>
    </row>
    <row r="9698" spans="1:1">
      <c r="A9698" s="4">
        <v>12534</v>
      </c>
    </row>
    <row r="9699" spans="1:1">
      <c r="A9699" s="4">
        <v>12535</v>
      </c>
    </row>
    <row r="9700" spans="1:1">
      <c r="A9700" s="4">
        <v>12536</v>
      </c>
    </row>
    <row r="9701" spans="1:1">
      <c r="A9701" s="4">
        <v>12537</v>
      </c>
    </row>
    <row r="9702" spans="1:1">
      <c r="A9702" s="4">
        <v>12538</v>
      </c>
    </row>
    <row r="9703" spans="1:1">
      <c r="A9703" s="4">
        <v>12539</v>
      </c>
    </row>
    <row r="9704" spans="1:1">
      <c r="A9704" s="4">
        <v>12540</v>
      </c>
    </row>
    <row r="9705" spans="1:1">
      <c r="A9705" s="4">
        <v>12541</v>
      </c>
    </row>
    <row r="9706" spans="1:1">
      <c r="A9706" s="4">
        <v>12542</v>
      </c>
    </row>
    <row r="9707" spans="1:1">
      <c r="A9707" s="4">
        <v>12543</v>
      </c>
    </row>
    <row r="9708" spans="1:1">
      <c r="A9708" s="4">
        <v>12544</v>
      </c>
    </row>
    <row r="9709" spans="1:1">
      <c r="A9709" s="4">
        <v>12545</v>
      </c>
    </row>
    <row r="9710" spans="1:1">
      <c r="A9710" s="4">
        <v>12546</v>
      </c>
    </row>
    <row r="9711" spans="1:1">
      <c r="A9711" s="4">
        <v>12547</v>
      </c>
    </row>
    <row r="9712" spans="1:1">
      <c r="A9712" s="4">
        <v>12548</v>
      </c>
    </row>
    <row r="9713" spans="1:1">
      <c r="A9713" s="4">
        <v>12549</v>
      </c>
    </row>
    <row r="9714" spans="1:1">
      <c r="A9714" s="4">
        <v>12550</v>
      </c>
    </row>
    <row r="9715" spans="1:1">
      <c r="A9715" s="4">
        <v>12551</v>
      </c>
    </row>
    <row r="9716" spans="1:1">
      <c r="A9716" s="4">
        <v>12552</v>
      </c>
    </row>
    <row r="9717" spans="1:1">
      <c r="A9717" s="4">
        <v>12553</v>
      </c>
    </row>
    <row r="9718" spans="1:1">
      <c r="A9718" s="4">
        <v>12554</v>
      </c>
    </row>
    <row r="9719" spans="1:1">
      <c r="A9719" s="4">
        <v>12555</v>
      </c>
    </row>
    <row r="9720" spans="1:1">
      <c r="A9720" s="4">
        <v>12556</v>
      </c>
    </row>
    <row r="9721" spans="1:1">
      <c r="A9721" s="4">
        <v>12557</v>
      </c>
    </row>
    <row r="9722" spans="1:1">
      <c r="A9722" s="4">
        <v>12558</v>
      </c>
    </row>
    <row r="9723" spans="1:1">
      <c r="A9723" s="4">
        <v>12559</v>
      </c>
    </row>
    <row r="9724" spans="1:1">
      <c r="A9724" s="4">
        <v>12560</v>
      </c>
    </row>
    <row r="9725" spans="1:1">
      <c r="A9725" s="4">
        <v>12561</v>
      </c>
    </row>
    <row r="9726" spans="1:1">
      <c r="A9726" s="4">
        <v>12562</v>
      </c>
    </row>
    <row r="9727" spans="1:1">
      <c r="A9727" s="4">
        <v>12563</v>
      </c>
    </row>
    <row r="9728" spans="1:1">
      <c r="A9728" s="4">
        <v>12564</v>
      </c>
    </row>
    <row r="9729" spans="1:1">
      <c r="A9729" s="4">
        <v>12565</v>
      </c>
    </row>
    <row r="9730" spans="1:1">
      <c r="A9730" s="4">
        <v>12566</v>
      </c>
    </row>
    <row r="9731" spans="1:1">
      <c r="A9731" s="4">
        <v>12567</v>
      </c>
    </row>
    <row r="9732" spans="1:1">
      <c r="A9732" s="4">
        <v>12568</v>
      </c>
    </row>
    <row r="9733" spans="1:1">
      <c r="A9733" s="4">
        <v>12569</v>
      </c>
    </row>
    <row r="9734" spans="1:1">
      <c r="A9734" s="4">
        <v>12570</v>
      </c>
    </row>
    <row r="9735" spans="1:1">
      <c r="A9735" s="4">
        <v>12571</v>
      </c>
    </row>
    <row r="9736" spans="1:1">
      <c r="A9736" s="4">
        <v>12572</v>
      </c>
    </row>
    <row r="9737" spans="1:1">
      <c r="A9737" s="4">
        <v>12573</v>
      </c>
    </row>
    <row r="9738" spans="1:1">
      <c r="A9738" s="4">
        <v>12574</v>
      </c>
    </row>
    <row r="9739" spans="1:1">
      <c r="A9739" s="4">
        <v>12575</v>
      </c>
    </row>
    <row r="9740" spans="1:1">
      <c r="A9740" s="4">
        <v>12576</v>
      </c>
    </row>
    <row r="9741" spans="1:1">
      <c r="A9741" s="4">
        <v>12577</v>
      </c>
    </row>
    <row r="9742" spans="1:1">
      <c r="A9742" s="4">
        <v>12578</v>
      </c>
    </row>
    <row r="9743" spans="1:1">
      <c r="A9743" s="4">
        <v>12579</v>
      </c>
    </row>
    <row r="9744" spans="1:1">
      <c r="A9744" s="4">
        <v>12580</v>
      </c>
    </row>
    <row r="9745" spans="1:1">
      <c r="A9745" s="4">
        <v>12581</v>
      </c>
    </row>
    <row r="9746" spans="1:1">
      <c r="A9746" s="4">
        <v>12582</v>
      </c>
    </row>
    <row r="9747" spans="1:1">
      <c r="A9747" s="4">
        <v>12583</v>
      </c>
    </row>
    <row r="9748" spans="1:1">
      <c r="A9748" s="4">
        <v>12584</v>
      </c>
    </row>
    <row r="9749" spans="1:1">
      <c r="A9749" s="4">
        <v>12585</v>
      </c>
    </row>
    <row r="9750" spans="1:1">
      <c r="A9750" s="4">
        <v>12586</v>
      </c>
    </row>
    <row r="9751" spans="1:1">
      <c r="A9751" s="4">
        <v>12587</v>
      </c>
    </row>
    <row r="9752" spans="1:1">
      <c r="A9752" s="4">
        <v>12588</v>
      </c>
    </row>
    <row r="9753" spans="1:1">
      <c r="A9753" s="4">
        <v>12589</v>
      </c>
    </row>
    <row r="9754" spans="1:1">
      <c r="A9754" s="4">
        <v>12590</v>
      </c>
    </row>
    <row r="9755" spans="1:1">
      <c r="A9755" s="4">
        <v>12591</v>
      </c>
    </row>
    <row r="9756" spans="1:1">
      <c r="A9756" s="4">
        <v>12592</v>
      </c>
    </row>
    <row r="9757" spans="1:1">
      <c r="A9757" s="4">
        <v>12593</v>
      </c>
    </row>
    <row r="9758" spans="1:1">
      <c r="A9758" s="4">
        <v>12594</v>
      </c>
    </row>
    <row r="9759" spans="1:1">
      <c r="A9759" s="4">
        <v>12595</v>
      </c>
    </row>
    <row r="9760" spans="1:1">
      <c r="A9760" s="4">
        <v>12596</v>
      </c>
    </row>
    <row r="9761" spans="1:1">
      <c r="A9761" s="4">
        <v>12597</v>
      </c>
    </row>
    <row r="9762" spans="1:1">
      <c r="A9762" s="4">
        <v>12598</v>
      </c>
    </row>
    <row r="9763" spans="1:1">
      <c r="A9763" s="4">
        <v>12599</v>
      </c>
    </row>
    <row r="9764" spans="1:1">
      <c r="A9764" s="4">
        <v>12600</v>
      </c>
    </row>
    <row r="9765" spans="1:1">
      <c r="A9765" s="4">
        <v>12601</v>
      </c>
    </row>
    <row r="9766" spans="1:1">
      <c r="A9766" s="4">
        <v>12602</v>
      </c>
    </row>
    <row r="9767" spans="1:1">
      <c r="A9767" s="4">
        <v>12603</v>
      </c>
    </row>
    <row r="9768" spans="1:1">
      <c r="A9768" s="4">
        <v>12604</v>
      </c>
    </row>
    <row r="9769" spans="1:1">
      <c r="A9769" s="4">
        <v>12605</v>
      </c>
    </row>
    <row r="9770" spans="1:1">
      <c r="A9770" s="4">
        <v>12606</v>
      </c>
    </row>
    <row r="9771" spans="1:1">
      <c r="A9771" s="4">
        <v>12607</v>
      </c>
    </row>
    <row r="9772" spans="1:1">
      <c r="A9772" s="4">
        <v>12608</v>
      </c>
    </row>
    <row r="9773" spans="1:1">
      <c r="A9773" s="4">
        <v>12609</v>
      </c>
    </row>
    <row r="9774" spans="1:1">
      <c r="A9774" s="4">
        <v>12610</v>
      </c>
    </row>
    <row r="9775" spans="1:1">
      <c r="A9775" s="4">
        <v>12611</v>
      </c>
    </row>
    <row r="9776" spans="1:1">
      <c r="A9776" s="4">
        <v>12612</v>
      </c>
    </row>
    <row r="9777" spans="1:1">
      <c r="A9777" s="4">
        <v>12613</v>
      </c>
    </row>
    <row r="9778" spans="1:1">
      <c r="A9778" s="4">
        <v>12614</v>
      </c>
    </row>
    <row r="9779" spans="1:1">
      <c r="A9779" s="4">
        <v>12615</v>
      </c>
    </row>
    <row r="9780" spans="1:1">
      <c r="A9780" s="4">
        <v>12616</v>
      </c>
    </row>
    <row r="9781" spans="1:1">
      <c r="A9781" s="4">
        <v>12617</v>
      </c>
    </row>
    <row r="9782" spans="1:1">
      <c r="A9782" s="4">
        <v>12618</v>
      </c>
    </row>
    <row r="9783" spans="1:1">
      <c r="A9783" s="4">
        <v>12619</v>
      </c>
    </row>
    <row r="9784" spans="1:1">
      <c r="A9784" s="4">
        <v>12620</v>
      </c>
    </row>
    <row r="9785" spans="1:1">
      <c r="A9785" s="4">
        <v>12621</v>
      </c>
    </row>
    <row r="9786" spans="1:1">
      <c r="A9786" s="4">
        <v>12622</v>
      </c>
    </row>
    <row r="9787" spans="1:1">
      <c r="A9787" s="4">
        <v>12623</v>
      </c>
    </row>
    <row r="9788" spans="1:1">
      <c r="A9788" s="4">
        <v>12624</v>
      </c>
    </row>
    <row r="9789" spans="1:1">
      <c r="A9789" s="4">
        <v>12625</v>
      </c>
    </row>
    <row r="9790" spans="1:1">
      <c r="A9790" s="4">
        <v>12626</v>
      </c>
    </row>
    <row r="9791" spans="1:1">
      <c r="A9791" s="4">
        <v>12627</v>
      </c>
    </row>
    <row r="9792" spans="1:1">
      <c r="A9792" s="4">
        <v>12628</v>
      </c>
    </row>
    <row r="9793" spans="1:1">
      <c r="A9793" s="4">
        <v>12629</v>
      </c>
    </row>
    <row r="9794" spans="1:1">
      <c r="A9794" s="4">
        <v>12630</v>
      </c>
    </row>
    <row r="9795" spans="1:1">
      <c r="A9795" s="4">
        <v>12631</v>
      </c>
    </row>
    <row r="9796" spans="1:1">
      <c r="A9796" s="4">
        <v>12632</v>
      </c>
    </row>
    <row r="9797" spans="1:1">
      <c r="A9797" s="4">
        <v>12633</v>
      </c>
    </row>
    <row r="9798" spans="1:1">
      <c r="A9798" s="4">
        <v>12634</v>
      </c>
    </row>
    <row r="9799" spans="1:1">
      <c r="A9799" s="4">
        <v>12635</v>
      </c>
    </row>
    <row r="9800" spans="1:1">
      <c r="A9800" s="4">
        <v>12636</v>
      </c>
    </row>
    <row r="9801" spans="1:1">
      <c r="A9801" s="4">
        <v>12637</v>
      </c>
    </row>
    <row r="9802" spans="1:1">
      <c r="A9802" s="4">
        <v>12638</v>
      </c>
    </row>
    <row r="9803" spans="1:1">
      <c r="A9803" s="4">
        <v>12639</v>
      </c>
    </row>
    <row r="9804" spans="1:1">
      <c r="A9804" s="4">
        <v>12640</v>
      </c>
    </row>
    <row r="9805" spans="1:1">
      <c r="A9805" s="4">
        <v>12641</v>
      </c>
    </row>
    <row r="9806" spans="1:1">
      <c r="A9806" s="4">
        <v>12642</v>
      </c>
    </row>
    <row r="9807" spans="1:1">
      <c r="A9807" s="4">
        <v>12643</v>
      </c>
    </row>
    <row r="9808" spans="1:1">
      <c r="A9808" s="4">
        <v>12644</v>
      </c>
    </row>
    <row r="9809" spans="1:1">
      <c r="A9809" s="4">
        <v>12645</v>
      </c>
    </row>
    <row r="9810" spans="1:1">
      <c r="A9810" s="4">
        <v>12646</v>
      </c>
    </row>
    <row r="9811" spans="1:1">
      <c r="A9811" s="4">
        <v>12647</v>
      </c>
    </row>
    <row r="9812" spans="1:1">
      <c r="A9812" s="4">
        <v>12648</v>
      </c>
    </row>
    <row r="9813" spans="1:1">
      <c r="A9813" s="4">
        <v>12649</v>
      </c>
    </row>
    <row r="9814" spans="1:1">
      <c r="A9814" s="4">
        <v>12650</v>
      </c>
    </row>
    <row r="9815" spans="1:1">
      <c r="A9815" s="4">
        <v>12651</v>
      </c>
    </row>
    <row r="9816" spans="1:1">
      <c r="A9816" s="4">
        <v>12652</v>
      </c>
    </row>
    <row r="9817" spans="1:1">
      <c r="A9817" s="4">
        <v>12653</v>
      </c>
    </row>
    <row r="9818" spans="1:1">
      <c r="A9818" s="4">
        <v>12654</v>
      </c>
    </row>
    <row r="9819" spans="1:1">
      <c r="A9819" s="4">
        <v>12655</v>
      </c>
    </row>
    <row r="9820" spans="1:1">
      <c r="A9820" s="4">
        <v>12656</v>
      </c>
    </row>
    <row r="9821" spans="1:1">
      <c r="A9821" s="4">
        <v>12657</v>
      </c>
    </row>
    <row r="9822" spans="1:1">
      <c r="A9822" s="4">
        <v>12658</v>
      </c>
    </row>
    <row r="9823" spans="1:1">
      <c r="A9823" s="4">
        <v>12659</v>
      </c>
    </row>
    <row r="9824" spans="1:1">
      <c r="A9824" s="4">
        <v>12660</v>
      </c>
    </row>
    <row r="9825" spans="1:1">
      <c r="A9825" s="4">
        <v>12661</v>
      </c>
    </row>
    <row r="9826" spans="1:1">
      <c r="A9826" s="4">
        <v>12662</v>
      </c>
    </row>
    <row r="9827" spans="1:1">
      <c r="A9827" s="4">
        <v>12663</v>
      </c>
    </row>
    <row r="9828" spans="1:1">
      <c r="A9828" s="4">
        <v>12664</v>
      </c>
    </row>
    <row r="9829" spans="1:1">
      <c r="A9829" s="4">
        <v>12665</v>
      </c>
    </row>
    <row r="9830" spans="1:1">
      <c r="A9830" s="4">
        <v>12666</v>
      </c>
    </row>
    <row r="9831" spans="1:1">
      <c r="A9831" s="4">
        <v>12667</v>
      </c>
    </row>
    <row r="9832" spans="1:1">
      <c r="A9832" s="4">
        <v>12668</v>
      </c>
    </row>
    <row r="9833" spans="1:1">
      <c r="A9833" s="4">
        <v>12669</v>
      </c>
    </row>
    <row r="9834" spans="1:1">
      <c r="A9834" s="4">
        <v>12670</v>
      </c>
    </row>
    <row r="9835" spans="1:1">
      <c r="A9835" s="4">
        <v>12671</v>
      </c>
    </row>
    <row r="9836" spans="1:1">
      <c r="A9836" s="4">
        <v>12672</v>
      </c>
    </row>
    <row r="9837" spans="1:1">
      <c r="A9837" s="4">
        <v>12673</v>
      </c>
    </row>
    <row r="9838" spans="1:1">
      <c r="A9838" s="4">
        <v>12674</v>
      </c>
    </row>
    <row r="9839" spans="1:1">
      <c r="A9839" s="4">
        <v>12675</v>
      </c>
    </row>
    <row r="9840" spans="1:1">
      <c r="A9840" s="4">
        <v>12676</v>
      </c>
    </row>
    <row r="9841" spans="1:1">
      <c r="A9841" s="4">
        <v>12677</v>
      </c>
    </row>
    <row r="9842" spans="1:1">
      <c r="A9842" s="4">
        <v>12678</v>
      </c>
    </row>
    <row r="9843" spans="1:1">
      <c r="A9843" s="4">
        <v>12679</v>
      </c>
    </row>
    <row r="9844" spans="1:1">
      <c r="A9844" s="4">
        <v>12680</v>
      </c>
    </row>
    <row r="9845" spans="1:1">
      <c r="A9845" s="4">
        <v>12681</v>
      </c>
    </row>
    <row r="9846" spans="1:1">
      <c r="A9846" s="4">
        <v>12682</v>
      </c>
    </row>
    <row r="9847" spans="1:1">
      <c r="A9847" s="4">
        <v>12683</v>
      </c>
    </row>
    <row r="9848" spans="1:1">
      <c r="A9848" s="4">
        <v>12684</v>
      </c>
    </row>
    <row r="9849" spans="1:1">
      <c r="A9849" s="4">
        <v>12685</v>
      </c>
    </row>
    <row r="9850" spans="1:1">
      <c r="A9850" s="4">
        <v>12686</v>
      </c>
    </row>
    <row r="9851" spans="1:1">
      <c r="A9851" s="4">
        <v>12687</v>
      </c>
    </row>
    <row r="9852" spans="1:1">
      <c r="A9852" s="4">
        <v>12688</v>
      </c>
    </row>
    <row r="9853" spans="1:1">
      <c r="A9853" s="4">
        <v>12689</v>
      </c>
    </row>
    <row r="9854" spans="1:1">
      <c r="A9854" s="4">
        <v>12690</v>
      </c>
    </row>
    <row r="9855" spans="1:1">
      <c r="A9855" s="4">
        <v>12691</v>
      </c>
    </row>
    <row r="9856" spans="1:1">
      <c r="A9856" s="4">
        <v>12692</v>
      </c>
    </row>
    <row r="9857" spans="1:1">
      <c r="A9857" s="4">
        <v>12693</v>
      </c>
    </row>
    <row r="9858" spans="1:1">
      <c r="A9858" s="4">
        <v>12694</v>
      </c>
    </row>
    <row r="9859" spans="1:1">
      <c r="A9859" s="4">
        <v>12695</v>
      </c>
    </row>
    <row r="9860" spans="1:1">
      <c r="A9860" s="4">
        <v>12696</v>
      </c>
    </row>
    <row r="9861" spans="1:1">
      <c r="A9861" s="4">
        <v>12697</v>
      </c>
    </row>
    <row r="9862" spans="1:1">
      <c r="A9862" s="4">
        <v>12698</v>
      </c>
    </row>
    <row r="9863" spans="1:1">
      <c r="A9863" s="4">
        <v>12699</v>
      </c>
    </row>
    <row r="9864" spans="1:1">
      <c r="A9864" s="4">
        <v>12700</v>
      </c>
    </row>
    <row r="9865" spans="1:1">
      <c r="A9865" s="4">
        <v>12701</v>
      </c>
    </row>
    <row r="9866" spans="1:1">
      <c r="A9866" s="4">
        <v>12702</v>
      </c>
    </row>
    <row r="9867" spans="1:1">
      <c r="A9867" s="4">
        <v>12703</v>
      </c>
    </row>
    <row r="9868" spans="1:1">
      <c r="A9868" s="4">
        <v>12704</v>
      </c>
    </row>
    <row r="9869" spans="1:1">
      <c r="A9869" s="4">
        <v>12705</v>
      </c>
    </row>
    <row r="9870" spans="1:1">
      <c r="A9870" s="4">
        <v>12706</v>
      </c>
    </row>
    <row r="9871" spans="1:1">
      <c r="A9871" s="4">
        <v>12707</v>
      </c>
    </row>
    <row r="9872" spans="1:1">
      <c r="A9872" s="4">
        <v>12708</v>
      </c>
    </row>
    <row r="9873" spans="1:1">
      <c r="A9873" s="4">
        <v>12709</v>
      </c>
    </row>
    <row r="9874" spans="1:1">
      <c r="A9874" s="4">
        <v>12710</v>
      </c>
    </row>
    <row r="9875" spans="1:1">
      <c r="A9875" s="4">
        <v>12711</v>
      </c>
    </row>
    <row r="9876" spans="1:1">
      <c r="A9876" s="4">
        <v>12712</v>
      </c>
    </row>
    <row r="9877" spans="1:1">
      <c r="A9877" s="4">
        <v>12713</v>
      </c>
    </row>
    <row r="9878" spans="1:1">
      <c r="A9878" s="4">
        <v>12714</v>
      </c>
    </row>
    <row r="9879" spans="1:1">
      <c r="A9879" s="4">
        <v>12715</v>
      </c>
    </row>
    <row r="9880" spans="1:1">
      <c r="A9880" s="4">
        <v>12716</v>
      </c>
    </row>
    <row r="9881" spans="1:1">
      <c r="A9881" s="4">
        <v>12717</v>
      </c>
    </row>
    <row r="9882" spans="1:1">
      <c r="A9882" s="4">
        <v>12718</v>
      </c>
    </row>
    <row r="9883" spans="1:1">
      <c r="A9883" s="4">
        <v>12719</v>
      </c>
    </row>
    <row r="9884" spans="1:1">
      <c r="A9884" s="4">
        <v>12720</v>
      </c>
    </row>
    <row r="9885" spans="1:1">
      <c r="A9885" s="4">
        <v>12721</v>
      </c>
    </row>
    <row r="9886" spans="1:1">
      <c r="A9886" s="4">
        <v>12722</v>
      </c>
    </row>
    <row r="9887" spans="1:1">
      <c r="A9887" s="4">
        <v>12723</v>
      </c>
    </row>
    <row r="9888" spans="1:1">
      <c r="A9888" s="4">
        <v>12724</v>
      </c>
    </row>
    <row r="9889" spans="1:1">
      <c r="A9889" s="4">
        <v>12725</v>
      </c>
    </row>
    <row r="9890" spans="1:1">
      <c r="A9890" s="4">
        <v>12726</v>
      </c>
    </row>
    <row r="9891" spans="1:1">
      <c r="A9891" s="4">
        <v>12727</v>
      </c>
    </row>
    <row r="9892" spans="1:1">
      <c r="A9892" s="4">
        <v>12728</v>
      </c>
    </row>
    <row r="9893" spans="1:1">
      <c r="A9893" s="4">
        <v>12729</v>
      </c>
    </row>
    <row r="9894" spans="1:1">
      <c r="A9894" s="4">
        <v>12730</v>
      </c>
    </row>
    <row r="9895" spans="1:1">
      <c r="A9895" s="4">
        <v>12731</v>
      </c>
    </row>
    <row r="9896" spans="1:1">
      <c r="A9896" s="4">
        <v>12732</v>
      </c>
    </row>
    <row r="9897" spans="1:1">
      <c r="A9897" s="4">
        <v>12733</v>
      </c>
    </row>
    <row r="9898" spans="1:1">
      <c r="A9898" s="4">
        <v>12734</v>
      </c>
    </row>
    <row r="9899" spans="1:1">
      <c r="A9899" s="4">
        <v>12735</v>
      </c>
    </row>
    <row r="9900" spans="1:1">
      <c r="A9900" s="4">
        <v>12736</v>
      </c>
    </row>
    <row r="9901" spans="1:1">
      <c r="A9901" s="4">
        <v>12737</v>
      </c>
    </row>
    <row r="9902" spans="1:1">
      <c r="A9902" s="4">
        <v>12738</v>
      </c>
    </row>
    <row r="9903" spans="1:1">
      <c r="A9903" s="4">
        <v>12739</v>
      </c>
    </row>
    <row r="9904" spans="1:1">
      <c r="A9904" s="4">
        <v>12740</v>
      </c>
    </row>
    <row r="9905" spans="1:1">
      <c r="A9905" s="4">
        <v>12741</v>
      </c>
    </row>
    <row r="9906" spans="1:1">
      <c r="A9906" s="4">
        <v>12742</v>
      </c>
    </row>
    <row r="9907" spans="1:1">
      <c r="A9907" s="4">
        <v>12743</v>
      </c>
    </row>
    <row r="9908" spans="1:1">
      <c r="A9908" s="4">
        <v>12744</v>
      </c>
    </row>
    <row r="9909" spans="1:1">
      <c r="A9909" s="4">
        <v>12745</v>
      </c>
    </row>
    <row r="9910" spans="1:1">
      <c r="A9910" s="4">
        <v>12746</v>
      </c>
    </row>
    <row r="9911" spans="1:1">
      <c r="A9911" s="4">
        <v>12747</v>
      </c>
    </row>
    <row r="9912" spans="1:1">
      <c r="A9912" s="4">
        <v>12748</v>
      </c>
    </row>
    <row r="9913" spans="1:1">
      <c r="A9913" s="4">
        <v>12749</v>
      </c>
    </row>
    <row r="9914" spans="1:1">
      <c r="A9914" s="4">
        <v>12750</v>
      </c>
    </row>
    <row r="9915" spans="1:1">
      <c r="A9915" s="4">
        <v>12751</v>
      </c>
    </row>
    <row r="9916" spans="1:1">
      <c r="A9916" s="4">
        <v>12752</v>
      </c>
    </row>
    <row r="9917" spans="1:1">
      <c r="A9917" s="4">
        <v>12753</v>
      </c>
    </row>
    <row r="9918" spans="1:1">
      <c r="A9918" s="4">
        <v>12754</v>
      </c>
    </row>
    <row r="9919" spans="1:1">
      <c r="A9919" s="4">
        <v>12755</v>
      </c>
    </row>
    <row r="9920" spans="1:1">
      <c r="A9920" s="4">
        <v>12756</v>
      </c>
    </row>
    <row r="9921" spans="1:1">
      <c r="A9921" s="4">
        <v>12757</v>
      </c>
    </row>
    <row r="9922" spans="1:1">
      <c r="A9922" s="4">
        <v>12758</v>
      </c>
    </row>
    <row r="9923" spans="1:1">
      <c r="A9923" s="4">
        <v>12759</v>
      </c>
    </row>
    <row r="9924" spans="1:1">
      <c r="A9924" s="4">
        <v>12760</v>
      </c>
    </row>
    <row r="9925" spans="1:1">
      <c r="A9925" s="4">
        <v>12761</v>
      </c>
    </row>
    <row r="9926" spans="1:1">
      <c r="A9926" s="4">
        <v>12762</v>
      </c>
    </row>
    <row r="9927" spans="1:1">
      <c r="A9927" s="4">
        <v>12763</v>
      </c>
    </row>
    <row r="9928" spans="1:1">
      <c r="A9928" s="4">
        <v>12764</v>
      </c>
    </row>
    <row r="9929" spans="1:1">
      <c r="A9929" s="4">
        <v>12765</v>
      </c>
    </row>
    <row r="9930" spans="1:1">
      <c r="A9930" s="4">
        <v>12766</v>
      </c>
    </row>
    <row r="9931" spans="1:1">
      <c r="A9931" s="4">
        <v>12767</v>
      </c>
    </row>
    <row r="9932" spans="1:1">
      <c r="A9932" s="4">
        <v>12768</v>
      </c>
    </row>
    <row r="9933" spans="1:1">
      <c r="A9933" s="4">
        <v>12769</v>
      </c>
    </row>
    <row r="9934" spans="1:1">
      <c r="A9934" s="4">
        <v>12770</v>
      </c>
    </row>
    <row r="9935" spans="1:1">
      <c r="A9935" s="4">
        <v>12771</v>
      </c>
    </row>
    <row r="9936" spans="1:1">
      <c r="A9936" s="4">
        <v>12772</v>
      </c>
    </row>
    <row r="9937" spans="1:1">
      <c r="A9937" s="4">
        <v>12773</v>
      </c>
    </row>
    <row r="9938" spans="1:1">
      <c r="A9938" s="4">
        <v>12774</v>
      </c>
    </row>
    <row r="9939" spans="1:1">
      <c r="A9939" s="4">
        <v>12775</v>
      </c>
    </row>
    <row r="9940" spans="1:1">
      <c r="A9940" s="4">
        <v>12776</v>
      </c>
    </row>
    <row r="9941" spans="1:1">
      <c r="A9941" s="4">
        <v>12777</v>
      </c>
    </row>
    <row r="9942" spans="1:1">
      <c r="A9942" s="4">
        <v>12778</v>
      </c>
    </row>
    <row r="9943" spans="1:1">
      <c r="A9943" s="4">
        <v>12779</v>
      </c>
    </row>
    <row r="9944" spans="1:1">
      <c r="A9944" s="4">
        <v>12780</v>
      </c>
    </row>
    <row r="9945" spans="1:1">
      <c r="A9945" s="4">
        <v>12781</v>
      </c>
    </row>
    <row r="9946" spans="1:1">
      <c r="A9946" s="4">
        <v>12782</v>
      </c>
    </row>
    <row r="9947" spans="1:1">
      <c r="A9947" s="4">
        <v>12783</v>
      </c>
    </row>
    <row r="9948" spans="1:1">
      <c r="A9948" s="4">
        <v>12784</v>
      </c>
    </row>
    <row r="9949" spans="1:1">
      <c r="A9949" s="4">
        <v>12785</v>
      </c>
    </row>
    <row r="9950" spans="1:1">
      <c r="A9950" s="4">
        <v>12786</v>
      </c>
    </row>
    <row r="9951" spans="1:1">
      <c r="A9951" s="4">
        <v>12787</v>
      </c>
    </row>
    <row r="9952" spans="1:1">
      <c r="A9952" s="4">
        <v>12788</v>
      </c>
    </row>
    <row r="9953" spans="1:1">
      <c r="A9953" s="4">
        <v>12789</v>
      </c>
    </row>
    <row r="9954" spans="1:1">
      <c r="A9954" s="4">
        <v>12790</v>
      </c>
    </row>
    <row r="9955" spans="1:1">
      <c r="A9955" s="4">
        <v>12791</v>
      </c>
    </row>
    <row r="9956" spans="1:1">
      <c r="A9956" s="4">
        <v>12792</v>
      </c>
    </row>
    <row r="9957" spans="1:1">
      <c r="A9957" s="4">
        <v>12793</v>
      </c>
    </row>
    <row r="9958" spans="1:1">
      <c r="A9958" s="4">
        <v>12794</v>
      </c>
    </row>
    <row r="9959" spans="1:1">
      <c r="A9959" s="4">
        <v>12795</v>
      </c>
    </row>
    <row r="9960" spans="1:1">
      <c r="A9960" s="4">
        <v>12796</v>
      </c>
    </row>
    <row r="9961" spans="1:1">
      <c r="A9961" s="4">
        <v>12797</v>
      </c>
    </row>
    <row r="9962" spans="1:1">
      <c r="A9962" s="4">
        <v>12798</v>
      </c>
    </row>
    <row r="9963" spans="1:1">
      <c r="A9963" s="4">
        <v>12799</v>
      </c>
    </row>
    <row r="9964" spans="1:1">
      <c r="A9964" s="4">
        <v>12800</v>
      </c>
    </row>
    <row r="9965" spans="1:1">
      <c r="A9965" s="4">
        <v>12801</v>
      </c>
    </row>
    <row r="9966" spans="1:1">
      <c r="A9966" s="4">
        <v>12802</v>
      </c>
    </row>
    <row r="9967" spans="1:1">
      <c r="A9967" s="4">
        <v>12803</v>
      </c>
    </row>
    <row r="9968" spans="1:1">
      <c r="A9968" s="4">
        <v>12804</v>
      </c>
    </row>
    <row r="9969" spans="1:1">
      <c r="A9969" s="4">
        <v>12805</v>
      </c>
    </row>
    <row r="9970" spans="1:1">
      <c r="A9970" s="4">
        <v>12806</v>
      </c>
    </row>
    <row r="9971" spans="1:1">
      <c r="A9971" s="4">
        <v>12807</v>
      </c>
    </row>
    <row r="9972" spans="1:1">
      <c r="A9972" s="4">
        <v>12808</v>
      </c>
    </row>
    <row r="9973" spans="1:1">
      <c r="A9973" s="4">
        <v>12809</v>
      </c>
    </row>
    <row r="9974" spans="1:1">
      <c r="A9974" s="4">
        <v>12810</v>
      </c>
    </row>
    <row r="9975" spans="1:1">
      <c r="A9975" s="4">
        <v>12811</v>
      </c>
    </row>
    <row r="9976" spans="1:1">
      <c r="A9976" s="4">
        <v>12812</v>
      </c>
    </row>
    <row r="9977" spans="1:1">
      <c r="A9977" s="4">
        <v>12813</v>
      </c>
    </row>
    <row r="9978" spans="1:1">
      <c r="A9978" s="4">
        <v>12814</v>
      </c>
    </row>
    <row r="9979" spans="1:1">
      <c r="A9979" s="4">
        <v>12815</v>
      </c>
    </row>
    <row r="9980" spans="1:1">
      <c r="A9980" s="4">
        <v>12816</v>
      </c>
    </row>
    <row r="9981" spans="1:1">
      <c r="A9981" s="4">
        <v>12817</v>
      </c>
    </row>
    <row r="9982" spans="1:1">
      <c r="A9982" s="4">
        <v>12818</v>
      </c>
    </row>
    <row r="9983" spans="1:1">
      <c r="A9983" s="4">
        <v>12819</v>
      </c>
    </row>
    <row r="9984" spans="1:1">
      <c r="A9984" s="4">
        <v>12820</v>
      </c>
    </row>
    <row r="9985" spans="1:1">
      <c r="A9985" s="4">
        <v>12821</v>
      </c>
    </row>
    <row r="9986" spans="1:1">
      <c r="A9986" s="4">
        <v>12822</v>
      </c>
    </row>
    <row r="9987" spans="1:1">
      <c r="A9987" s="4">
        <v>12823</v>
      </c>
    </row>
    <row r="9988" spans="1:1">
      <c r="A9988" s="4">
        <v>12824</v>
      </c>
    </row>
    <row r="9989" spans="1:1">
      <c r="A9989" s="4">
        <v>12825</v>
      </c>
    </row>
    <row r="9990" spans="1:1">
      <c r="A9990" s="4">
        <v>12826</v>
      </c>
    </row>
    <row r="9991" spans="1:1">
      <c r="A9991" s="4">
        <v>12827</v>
      </c>
    </row>
    <row r="9992" spans="1:1">
      <c r="A9992" s="4">
        <v>12828</v>
      </c>
    </row>
    <row r="9993" spans="1:1">
      <c r="A9993" s="4">
        <v>12829</v>
      </c>
    </row>
    <row r="9994" spans="1:1">
      <c r="A9994" s="4">
        <v>12830</v>
      </c>
    </row>
    <row r="9995" spans="1:1">
      <c r="A9995" s="4">
        <v>12831</v>
      </c>
    </row>
    <row r="9996" spans="1:1">
      <c r="A9996" s="4">
        <v>12832</v>
      </c>
    </row>
    <row r="9997" spans="1:1">
      <c r="A9997" s="4">
        <v>12833</v>
      </c>
    </row>
    <row r="9998" spans="1:1">
      <c r="A9998" s="4">
        <v>12834</v>
      </c>
    </row>
    <row r="9999" spans="1:1">
      <c r="A9999" s="4">
        <v>12835</v>
      </c>
    </row>
    <row r="10000" spans="1:1">
      <c r="A10000" s="4">
        <v>12836</v>
      </c>
    </row>
    <row r="10001" spans="1:1">
      <c r="A10001" s="4">
        <v>12837</v>
      </c>
    </row>
    <row r="10002" spans="1:1">
      <c r="A10002" s="4">
        <v>12838</v>
      </c>
    </row>
    <row r="10003" spans="1:1">
      <c r="A10003" s="4">
        <v>12839</v>
      </c>
    </row>
    <row r="10004" spans="1:1">
      <c r="A10004" s="4">
        <v>12840</v>
      </c>
    </row>
    <row r="10005" spans="1:1">
      <c r="A10005" s="4">
        <v>12841</v>
      </c>
    </row>
    <row r="10006" spans="1:1">
      <c r="A10006" s="4">
        <v>12842</v>
      </c>
    </row>
    <row r="10007" spans="1:1">
      <c r="A10007" s="4">
        <v>12843</v>
      </c>
    </row>
    <row r="10008" spans="1:1">
      <c r="A10008" s="4">
        <v>12844</v>
      </c>
    </row>
    <row r="10009" spans="1:1">
      <c r="A10009" s="4">
        <v>12845</v>
      </c>
    </row>
    <row r="10010" spans="1:1">
      <c r="A10010" s="4">
        <v>12846</v>
      </c>
    </row>
    <row r="10011" spans="1:1">
      <c r="A10011" s="4">
        <v>12847</v>
      </c>
    </row>
    <row r="10012" spans="1:1">
      <c r="A10012" s="4">
        <v>12848</v>
      </c>
    </row>
    <row r="10013" spans="1:1">
      <c r="A10013" s="4">
        <v>12849</v>
      </c>
    </row>
    <row r="10014" spans="1:1">
      <c r="A10014" s="4">
        <v>12850</v>
      </c>
    </row>
    <row r="10015" spans="1:1">
      <c r="A10015" s="4">
        <v>12851</v>
      </c>
    </row>
    <row r="10016" spans="1:1">
      <c r="A10016" s="4">
        <v>12852</v>
      </c>
    </row>
    <row r="10017" spans="1:1">
      <c r="A10017" s="4">
        <v>12853</v>
      </c>
    </row>
    <row r="10018" spans="1:1">
      <c r="A10018" s="4">
        <v>12854</v>
      </c>
    </row>
    <row r="10019" spans="1:1">
      <c r="A10019" s="4">
        <v>12855</v>
      </c>
    </row>
    <row r="10020" spans="1:1">
      <c r="A10020" s="4">
        <v>12856</v>
      </c>
    </row>
    <row r="10021" spans="1:1">
      <c r="A10021" s="4">
        <v>12857</v>
      </c>
    </row>
    <row r="10022" spans="1:1">
      <c r="A10022" s="4">
        <v>12858</v>
      </c>
    </row>
    <row r="10023" spans="1:1">
      <c r="A10023" s="4">
        <v>12859</v>
      </c>
    </row>
    <row r="10024" spans="1:1">
      <c r="A10024" s="4">
        <v>12860</v>
      </c>
    </row>
    <row r="10025" spans="1:1">
      <c r="A10025" s="4">
        <v>12861</v>
      </c>
    </row>
    <row r="10026" spans="1:1">
      <c r="A10026" s="4">
        <v>12862</v>
      </c>
    </row>
    <row r="10027" spans="1:1">
      <c r="A10027" s="4">
        <v>12863</v>
      </c>
    </row>
    <row r="10028" spans="1:1">
      <c r="A10028" s="4">
        <v>12864</v>
      </c>
    </row>
    <row r="10029" spans="1:1">
      <c r="A10029" s="4">
        <v>12865</v>
      </c>
    </row>
    <row r="10030" spans="1:1">
      <c r="A10030" s="4">
        <v>12866</v>
      </c>
    </row>
    <row r="10031" spans="1:1">
      <c r="A10031" s="4">
        <v>12867</v>
      </c>
    </row>
    <row r="10032" spans="1:1">
      <c r="A10032" s="4">
        <v>12868</v>
      </c>
    </row>
    <row r="10033" spans="1:1">
      <c r="A10033" s="4">
        <v>12869</v>
      </c>
    </row>
    <row r="10034" spans="1:1">
      <c r="A10034" s="4">
        <v>12870</v>
      </c>
    </row>
    <row r="10035" spans="1:1">
      <c r="A10035" s="4">
        <v>12871</v>
      </c>
    </row>
    <row r="10036" spans="1:1">
      <c r="A10036" s="4">
        <v>12872</v>
      </c>
    </row>
    <row r="10037" spans="1:1">
      <c r="A10037" s="4">
        <v>12873</v>
      </c>
    </row>
    <row r="10038" spans="1:1">
      <c r="A10038" s="4">
        <v>12874</v>
      </c>
    </row>
    <row r="10039" spans="1:1">
      <c r="A10039" s="4">
        <v>12875</v>
      </c>
    </row>
    <row r="10040" spans="1:1">
      <c r="A10040" s="4">
        <v>12876</v>
      </c>
    </row>
    <row r="10041" spans="1:1">
      <c r="A10041" s="4">
        <v>12877</v>
      </c>
    </row>
    <row r="10042" spans="1:1">
      <c r="A10042" s="4">
        <v>12878</v>
      </c>
    </row>
    <row r="10043" spans="1:1">
      <c r="A10043" s="4">
        <v>12879</v>
      </c>
    </row>
    <row r="10044" spans="1:1">
      <c r="A10044" s="4">
        <v>12880</v>
      </c>
    </row>
    <row r="10045" spans="1:1">
      <c r="A10045" s="4">
        <v>12881</v>
      </c>
    </row>
    <row r="10046" spans="1:1">
      <c r="A10046" s="4">
        <v>12882</v>
      </c>
    </row>
    <row r="10047" spans="1:1">
      <c r="A10047" s="4">
        <v>12883</v>
      </c>
    </row>
    <row r="10048" spans="1:1">
      <c r="A10048" s="4">
        <v>12884</v>
      </c>
    </row>
    <row r="10049" spans="1:1">
      <c r="A10049" s="4">
        <v>12885</v>
      </c>
    </row>
    <row r="10050" spans="1:1">
      <c r="A10050" s="4">
        <v>12886</v>
      </c>
    </row>
    <row r="10051" spans="1:1">
      <c r="A10051" s="4">
        <v>12887</v>
      </c>
    </row>
    <row r="10052" spans="1:1">
      <c r="A10052" s="4">
        <v>12888</v>
      </c>
    </row>
    <row r="10053" spans="1:1">
      <c r="A10053" s="4">
        <v>12889</v>
      </c>
    </row>
    <row r="10054" spans="1:1">
      <c r="A10054" s="4">
        <v>12890</v>
      </c>
    </row>
    <row r="10055" spans="1:1">
      <c r="A10055" s="4">
        <v>12891</v>
      </c>
    </row>
    <row r="10056" spans="1:1">
      <c r="A10056" s="4">
        <v>12892</v>
      </c>
    </row>
    <row r="10057" spans="1:1">
      <c r="A10057" s="4">
        <v>12893</v>
      </c>
    </row>
    <row r="10058" spans="1:1">
      <c r="A10058" s="4">
        <v>12894</v>
      </c>
    </row>
    <row r="10059" spans="1:1">
      <c r="A10059" s="4">
        <v>12895</v>
      </c>
    </row>
    <row r="10060" spans="1:1">
      <c r="A10060" s="4">
        <v>12896</v>
      </c>
    </row>
    <row r="10061" spans="1:1">
      <c r="A10061" s="4">
        <v>12897</v>
      </c>
    </row>
    <row r="10062" spans="1:1">
      <c r="A10062" s="4">
        <v>12898</v>
      </c>
    </row>
    <row r="10063" spans="1:1">
      <c r="A10063" s="4">
        <v>12899</v>
      </c>
    </row>
    <row r="10064" spans="1:1">
      <c r="A10064" s="4">
        <v>12900</v>
      </c>
    </row>
    <row r="10065" spans="1:1">
      <c r="A10065" s="4">
        <v>12901</v>
      </c>
    </row>
    <row r="10066" spans="1:1">
      <c r="A10066" s="4">
        <v>12902</v>
      </c>
    </row>
    <row r="10067" spans="1:1">
      <c r="A10067" s="4">
        <v>12903</v>
      </c>
    </row>
    <row r="10068" spans="1:1">
      <c r="A10068" s="4">
        <v>12904</v>
      </c>
    </row>
    <row r="10069" spans="1:1">
      <c r="A10069" s="4">
        <v>12905</v>
      </c>
    </row>
    <row r="10070" spans="1:1">
      <c r="A10070" s="4">
        <v>12906</v>
      </c>
    </row>
    <row r="10071" spans="1:1">
      <c r="A10071" s="4">
        <v>12907</v>
      </c>
    </row>
    <row r="10072" spans="1:1">
      <c r="A10072" s="4">
        <v>12908</v>
      </c>
    </row>
    <row r="10073" spans="1:1">
      <c r="A10073" s="4">
        <v>12909</v>
      </c>
    </row>
    <row r="10074" spans="1:1">
      <c r="A10074" s="4">
        <v>12910</v>
      </c>
    </row>
    <row r="10075" spans="1:1">
      <c r="A10075" s="4">
        <v>12911</v>
      </c>
    </row>
    <row r="10076" spans="1:1">
      <c r="A10076" s="4">
        <v>12912</v>
      </c>
    </row>
    <row r="10077" spans="1:1">
      <c r="A10077" s="4">
        <v>12913</v>
      </c>
    </row>
    <row r="10078" spans="1:1">
      <c r="A10078" s="4">
        <v>12914</v>
      </c>
    </row>
    <row r="10079" spans="1:1">
      <c r="A10079" s="4">
        <v>12915</v>
      </c>
    </row>
    <row r="10080" spans="1:1">
      <c r="A10080" s="4">
        <v>12916</v>
      </c>
    </row>
    <row r="10081" spans="1:1">
      <c r="A10081" s="4">
        <v>12917</v>
      </c>
    </row>
    <row r="10082" spans="1:1">
      <c r="A10082" s="4">
        <v>12918</v>
      </c>
    </row>
    <row r="10083" spans="1:1">
      <c r="A10083" s="4">
        <v>12919</v>
      </c>
    </row>
    <row r="10084" spans="1:1">
      <c r="A10084" s="4">
        <v>12920</v>
      </c>
    </row>
    <row r="10085" spans="1:1">
      <c r="A10085" s="4">
        <v>12921</v>
      </c>
    </row>
    <row r="10086" spans="1:1">
      <c r="A10086" s="4">
        <v>12922</v>
      </c>
    </row>
    <row r="10087" spans="1:1">
      <c r="A10087" s="4">
        <v>12923</v>
      </c>
    </row>
    <row r="10088" spans="1:1">
      <c r="A10088" s="4">
        <v>12924</v>
      </c>
    </row>
    <row r="10089" spans="1:1">
      <c r="A10089" s="4">
        <v>12925</v>
      </c>
    </row>
    <row r="10090" spans="1:1">
      <c r="A10090" s="4">
        <v>12926</v>
      </c>
    </row>
    <row r="10091" spans="1:1">
      <c r="A10091" s="4">
        <v>12927</v>
      </c>
    </row>
    <row r="10092" spans="1:1">
      <c r="A10092" s="4">
        <v>12928</v>
      </c>
    </row>
    <row r="10093" spans="1:1">
      <c r="A10093" s="4">
        <v>12929</v>
      </c>
    </row>
    <row r="10094" spans="1:1">
      <c r="A10094" s="4">
        <v>12930</v>
      </c>
    </row>
    <row r="10095" spans="1:1">
      <c r="A10095" s="4">
        <v>12931</v>
      </c>
    </row>
    <row r="10096" spans="1:1">
      <c r="A10096" s="4">
        <v>12932</v>
      </c>
    </row>
    <row r="10097" spans="1:1">
      <c r="A10097" s="4">
        <v>12933</v>
      </c>
    </row>
    <row r="10098" spans="1:1">
      <c r="A10098" s="4">
        <v>12934</v>
      </c>
    </row>
    <row r="10099" spans="1:1">
      <c r="A10099" s="4">
        <v>12935</v>
      </c>
    </row>
    <row r="10100" spans="1:1">
      <c r="A10100" s="4">
        <v>12936</v>
      </c>
    </row>
    <row r="10101" spans="1:1">
      <c r="A10101" s="4">
        <v>12937</v>
      </c>
    </row>
    <row r="10102" spans="1:1">
      <c r="A10102" s="4">
        <v>12938</v>
      </c>
    </row>
    <row r="10103" spans="1:1">
      <c r="A10103" s="4">
        <v>12939</v>
      </c>
    </row>
    <row r="10104" spans="1:1">
      <c r="A10104" s="4">
        <v>12940</v>
      </c>
    </row>
    <row r="10105" spans="1:1">
      <c r="A10105" s="4">
        <v>12941</v>
      </c>
    </row>
    <row r="10106" spans="1:1">
      <c r="A10106" s="4">
        <v>12942</v>
      </c>
    </row>
    <row r="10107" spans="1:1">
      <c r="A10107" s="4">
        <v>12943</v>
      </c>
    </row>
    <row r="10108" spans="1:1">
      <c r="A10108" s="4">
        <v>12944</v>
      </c>
    </row>
    <row r="10109" spans="1:1">
      <c r="A10109" s="4">
        <v>12945</v>
      </c>
    </row>
    <row r="10110" spans="1:1">
      <c r="A10110" s="4">
        <v>12946</v>
      </c>
    </row>
    <row r="10111" spans="1:1">
      <c r="A10111" s="4">
        <v>12947</v>
      </c>
    </row>
    <row r="10112" spans="1:1">
      <c r="A10112" s="4">
        <v>12948</v>
      </c>
    </row>
    <row r="10113" spans="1:1">
      <c r="A10113" s="4">
        <v>12949</v>
      </c>
    </row>
    <row r="10114" spans="1:1">
      <c r="A10114" s="4">
        <v>12950</v>
      </c>
    </row>
    <row r="10115" spans="1:1">
      <c r="A10115" s="4">
        <v>12951</v>
      </c>
    </row>
    <row r="10116" spans="1:1">
      <c r="A10116" s="4">
        <v>12952</v>
      </c>
    </row>
    <row r="10117" spans="1:1">
      <c r="A10117" s="4">
        <v>12953</v>
      </c>
    </row>
    <row r="10118" spans="1:1">
      <c r="A10118" s="4">
        <v>12954</v>
      </c>
    </row>
    <row r="10119" spans="1:1">
      <c r="A10119" s="4">
        <v>12955</v>
      </c>
    </row>
    <row r="10120" spans="1:1">
      <c r="A10120" s="4">
        <v>12956</v>
      </c>
    </row>
    <row r="10121" spans="1:1">
      <c r="A10121" s="4">
        <v>12957</v>
      </c>
    </row>
    <row r="10122" spans="1:1">
      <c r="A10122" s="4">
        <v>12958</v>
      </c>
    </row>
    <row r="10123" spans="1:1">
      <c r="A10123" s="4">
        <v>12959</v>
      </c>
    </row>
    <row r="10124" spans="1:1">
      <c r="A10124" s="4">
        <v>12960</v>
      </c>
    </row>
    <row r="10125" spans="1:1">
      <c r="A10125" s="4">
        <v>12961</v>
      </c>
    </row>
    <row r="10126" spans="1:1">
      <c r="A10126" s="4">
        <v>12962</v>
      </c>
    </row>
    <row r="10127" spans="1:1">
      <c r="A10127" s="4">
        <v>12963</v>
      </c>
    </row>
    <row r="10128" spans="1:1">
      <c r="A10128" s="4">
        <v>12964</v>
      </c>
    </row>
    <row r="10129" spans="1:1">
      <c r="A10129" s="4">
        <v>12965</v>
      </c>
    </row>
    <row r="10130" spans="1:1">
      <c r="A10130" s="4">
        <v>12966</v>
      </c>
    </row>
    <row r="10131" spans="1:1">
      <c r="A10131" s="4">
        <v>12967</v>
      </c>
    </row>
    <row r="10132" spans="1:1">
      <c r="A10132" s="4">
        <v>12968</v>
      </c>
    </row>
    <row r="10133" spans="1:1">
      <c r="A10133" s="4">
        <v>12969</v>
      </c>
    </row>
    <row r="10134" spans="1:1">
      <c r="A10134" s="4">
        <v>12970</v>
      </c>
    </row>
    <row r="10135" spans="1:1">
      <c r="A10135" s="4">
        <v>12971</v>
      </c>
    </row>
    <row r="10136" spans="1:1">
      <c r="A10136" s="4">
        <v>12972</v>
      </c>
    </row>
    <row r="10137" spans="1:1">
      <c r="A10137" s="4">
        <v>12973</v>
      </c>
    </row>
    <row r="10138" spans="1:1">
      <c r="A10138" s="4">
        <v>12974</v>
      </c>
    </row>
    <row r="10139" spans="1:1">
      <c r="A10139" s="4">
        <v>12975</v>
      </c>
    </row>
    <row r="10140" spans="1:1">
      <c r="A10140" s="4">
        <v>12976</v>
      </c>
    </row>
    <row r="10141" spans="1:1">
      <c r="A10141" s="4">
        <v>12977</v>
      </c>
    </row>
    <row r="10142" spans="1:1">
      <c r="A10142" s="4">
        <v>12978</v>
      </c>
    </row>
    <row r="10143" spans="1:1">
      <c r="A10143" s="4">
        <v>12979</v>
      </c>
    </row>
    <row r="10144" spans="1:1">
      <c r="A10144" s="4">
        <v>12980</v>
      </c>
    </row>
    <row r="10145" spans="1:1">
      <c r="A10145" s="4">
        <v>12981</v>
      </c>
    </row>
    <row r="10146" spans="1:1">
      <c r="A10146" s="4">
        <v>12982</v>
      </c>
    </row>
    <row r="10147" spans="1:1">
      <c r="A10147" s="4">
        <v>12983</v>
      </c>
    </row>
    <row r="10148" spans="1:1">
      <c r="A10148" s="4">
        <v>12984</v>
      </c>
    </row>
    <row r="10149" spans="1:1">
      <c r="A10149" s="4">
        <v>12985</v>
      </c>
    </row>
    <row r="10150" spans="1:1">
      <c r="A10150" s="4">
        <v>12986</v>
      </c>
    </row>
    <row r="10151" spans="1:1">
      <c r="A10151" s="4">
        <v>12987</v>
      </c>
    </row>
    <row r="10152" spans="1:1">
      <c r="A10152" s="4">
        <v>12988</v>
      </c>
    </row>
    <row r="10153" spans="1:1">
      <c r="A10153" s="4">
        <v>12989</v>
      </c>
    </row>
    <row r="10154" spans="1:1">
      <c r="A10154" s="4">
        <v>12990</v>
      </c>
    </row>
    <row r="10155" spans="1:1">
      <c r="A10155" s="4">
        <v>12991</v>
      </c>
    </row>
    <row r="10156" spans="1:1">
      <c r="A10156" s="4">
        <v>12992</v>
      </c>
    </row>
    <row r="10157" spans="1:1">
      <c r="A10157" s="4">
        <v>12993</v>
      </c>
    </row>
    <row r="10158" spans="1:1">
      <c r="A10158" s="4">
        <v>12994</v>
      </c>
    </row>
    <row r="10159" spans="1:1">
      <c r="A10159" s="4">
        <v>12995</v>
      </c>
    </row>
    <row r="10160" spans="1:1">
      <c r="A10160" s="4">
        <v>12996</v>
      </c>
    </row>
    <row r="10161" spans="1:1">
      <c r="A10161" s="4">
        <v>12997</v>
      </c>
    </row>
    <row r="10162" spans="1:1">
      <c r="A10162" s="4">
        <v>12998</v>
      </c>
    </row>
    <row r="10163" spans="1:1">
      <c r="A10163" s="4">
        <v>12999</v>
      </c>
    </row>
    <row r="10164" spans="1:1">
      <c r="A10164" s="4">
        <v>13000</v>
      </c>
    </row>
    <row r="10165" spans="1:1">
      <c r="A10165" s="4">
        <v>13001</v>
      </c>
    </row>
    <row r="10166" spans="1:1">
      <c r="A10166" s="4">
        <v>13002</v>
      </c>
    </row>
    <row r="10167" spans="1:1">
      <c r="A10167" s="4">
        <v>13003</v>
      </c>
    </row>
    <row r="10168" spans="1:1">
      <c r="A10168" s="4">
        <v>13004</v>
      </c>
    </row>
    <row r="10169" spans="1:1">
      <c r="A10169" s="4">
        <v>13005</v>
      </c>
    </row>
    <row r="10170" spans="1:1">
      <c r="A10170" s="4">
        <v>13006</v>
      </c>
    </row>
    <row r="10171" spans="1:1">
      <c r="A10171" s="4">
        <v>13007</v>
      </c>
    </row>
    <row r="10172" spans="1:1">
      <c r="A10172" s="4">
        <v>13008</v>
      </c>
    </row>
    <row r="10173" spans="1:1">
      <c r="A10173" s="4">
        <v>13009</v>
      </c>
    </row>
    <row r="10174" spans="1:1">
      <c r="A10174" s="4">
        <v>13010</v>
      </c>
    </row>
    <row r="10175" spans="1:1">
      <c r="A10175" s="4">
        <v>13011</v>
      </c>
    </row>
    <row r="10176" spans="1:1">
      <c r="A10176" s="4">
        <v>13012</v>
      </c>
    </row>
    <row r="10177" spans="1:1">
      <c r="A10177" s="4">
        <v>13013</v>
      </c>
    </row>
    <row r="10178" spans="1:1">
      <c r="A10178" s="4">
        <v>13014</v>
      </c>
    </row>
    <row r="10179" spans="1:1">
      <c r="A10179" s="4">
        <v>13015</v>
      </c>
    </row>
    <row r="10180" spans="1:1">
      <c r="A10180" s="4">
        <v>13016</v>
      </c>
    </row>
    <row r="10181" spans="1:1">
      <c r="A10181" s="4">
        <v>13017</v>
      </c>
    </row>
    <row r="10182" spans="1:1">
      <c r="A10182" s="4">
        <v>13018</v>
      </c>
    </row>
    <row r="10183" spans="1:1">
      <c r="A10183" s="4">
        <v>13019</v>
      </c>
    </row>
    <row r="10184" spans="1:1">
      <c r="A10184" s="4">
        <v>13020</v>
      </c>
    </row>
    <row r="10185" spans="1:1">
      <c r="A10185" s="4">
        <v>13021</v>
      </c>
    </row>
    <row r="10186" spans="1:1">
      <c r="A10186" s="4">
        <v>13022</v>
      </c>
    </row>
    <row r="10187" spans="1:1">
      <c r="A10187" s="4">
        <v>13023</v>
      </c>
    </row>
    <row r="10188" spans="1:1">
      <c r="A10188" s="4">
        <v>13024</v>
      </c>
    </row>
    <row r="10189" spans="1:1">
      <c r="A10189" s="4">
        <v>13025</v>
      </c>
    </row>
    <row r="10190" spans="1:1">
      <c r="A10190" s="4">
        <v>13026</v>
      </c>
    </row>
    <row r="10191" spans="1:1">
      <c r="A10191" s="4">
        <v>13027</v>
      </c>
    </row>
    <row r="10192" spans="1:1">
      <c r="A10192" s="4">
        <v>13028</v>
      </c>
    </row>
    <row r="10193" spans="1:1">
      <c r="A10193" s="4">
        <v>13029</v>
      </c>
    </row>
    <row r="10194" spans="1:1">
      <c r="A10194" s="4">
        <v>13030</v>
      </c>
    </row>
    <row r="10195" spans="1:1">
      <c r="A10195" s="4">
        <v>13031</v>
      </c>
    </row>
    <row r="10196" spans="1:1">
      <c r="A10196" s="4">
        <v>13032</v>
      </c>
    </row>
    <row r="10197" spans="1:1">
      <c r="A10197" s="4">
        <v>13033</v>
      </c>
    </row>
    <row r="10198" spans="1:1">
      <c r="A10198" s="4">
        <v>13034</v>
      </c>
    </row>
    <row r="10199" spans="1:1">
      <c r="A10199" s="4">
        <v>13035</v>
      </c>
    </row>
    <row r="10200" spans="1:1">
      <c r="A10200" s="4">
        <v>13036</v>
      </c>
    </row>
    <row r="10201" spans="1:1">
      <c r="A10201" s="4">
        <v>13037</v>
      </c>
    </row>
    <row r="10202" spans="1:1">
      <c r="A10202" s="4">
        <v>13038</v>
      </c>
    </row>
    <row r="10203" spans="1:1">
      <c r="A10203" s="4">
        <v>13039</v>
      </c>
    </row>
    <row r="10204" spans="1:1">
      <c r="A10204" s="4">
        <v>13040</v>
      </c>
    </row>
    <row r="10205" spans="1:1">
      <c r="A10205" s="4">
        <v>13041</v>
      </c>
    </row>
    <row r="10206" spans="1:1">
      <c r="A10206" s="4">
        <v>13042</v>
      </c>
    </row>
    <row r="10207" spans="1:1">
      <c r="A10207" s="4">
        <v>13043</v>
      </c>
    </row>
    <row r="10208" spans="1:1">
      <c r="A10208" s="4">
        <v>13044</v>
      </c>
    </row>
    <row r="10209" spans="1:1">
      <c r="A10209" s="4">
        <v>13045</v>
      </c>
    </row>
    <row r="10210" spans="1:1">
      <c r="A10210" s="4">
        <v>13046</v>
      </c>
    </row>
    <row r="10211" spans="1:1">
      <c r="A10211" s="4">
        <v>13047</v>
      </c>
    </row>
    <row r="10212" spans="1:1">
      <c r="A10212" s="4">
        <v>13048</v>
      </c>
    </row>
    <row r="10213" spans="1:1">
      <c r="A10213" s="4">
        <v>13049</v>
      </c>
    </row>
    <row r="10214" spans="1:1">
      <c r="A10214" s="4">
        <v>13050</v>
      </c>
    </row>
    <row r="10215" spans="1:1">
      <c r="A10215" s="4">
        <v>13051</v>
      </c>
    </row>
    <row r="10216" spans="1:1">
      <c r="A10216" s="4">
        <v>13052</v>
      </c>
    </row>
    <row r="10217" spans="1:1">
      <c r="A10217" s="4">
        <v>13053</v>
      </c>
    </row>
    <row r="10218" spans="1:1">
      <c r="A10218" s="4">
        <v>13054</v>
      </c>
    </row>
    <row r="10219" spans="1:1">
      <c r="A10219" s="4">
        <v>13055</v>
      </c>
    </row>
    <row r="10220" spans="1:1">
      <c r="A10220" s="4">
        <v>13056</v>
      </c>
    </row>
    <row r="10221" spans="1:1">
      <c r="A10221" s="4">
        <v>13057</v>
      </c>
    </row>
    <row r="10222" spans="1:1">
      <c r="A10222" s="4">
        <v>13058</v>
      </c>
    </row>
    <row r="10223" spans="1:1">
      <c r="A10223" s="4">
        <v>13059</v>
      </c>
    </row>
    <row r="10224" spans="1:1">
      <c r="A10224" s="4">
        <v>13060</v>
      </c>
    </row>
    <row r="10225" spans="1:1">
      <c r="A10225" s="4">
        <v>13061</v>
      </c>
    </row>
    <row r="10226" spans="1:1">
      <c r="A10226" s="4">
        <v>13062</v>
      </c>
    </row>
    <row r="10227" spans="1:1">
      <c r="A10227" s="4">
        <v>13063</v>
      </c>
    </row>
    <row r="10228" spans="1:1">
      <c r="A10228" s="4">
        <v>13064</v>
      </c>
    </row>
    <row r="10229" spans="1:1">
      <c r="A10229" s="4">
        <v>13065</v>
      </c>
    </row>
    <row r="10230" spans="1:1">
      <c r="A10230" s="4">
        <v>13066</v>
      </c>
    </row>
    <row r="10231" spans="1:1">
      <c r="A10231" s="4">
        <v>13067</v>
      </c>
    </row>
    <row r="10232" spans="1:1">
      <c r="A10232" s="4">
        <v>13068</v>
      </c>
    </row>
    <row r="10233" spans="1:1">
      <c r="A10233" s="4">
        <v>13069</v>
      </c>
    </row>
    <row r="10234" spans="1:1">
      <c r="A10234" s="4">
        <v>13070</v>
      </c>
    </row>
    <row r="10235" spans="1:1">
      <c r="A10235" s="4">
        <v>13071</v>
      </c>
    </row>
    <row r="10236" spans="1:1">
      <c r="A10236" s="4">
        <v>13072</v>
      </c>
    </row>
    <row r="10237" spans="1:1">
      <c r="A10237" s="4">
        <v>13073</v>
      </c>
    </row>
    <row r="10238" spans="1:1">
      <c r="A10238" s="4">
        <v>13074</v>
      </c>
    </row>
    <row r="10239" spans="1:1">
      <c r="A10239" s="4">
        <v>13075</v>
      </c>
    </row>
    <row r="10240" spans="1:1">
      <c r="A10240" s="4">
        <v>13076</v>
      </c>
    </row>
    <row r="10241" spans="1:1">
      <c r="A10241" s="4">
        <v>13077</v>
      </c>
    </row>
    <row r="10242" spans="1:1">
      <c r="A10242" s="4">
        <v>13078</v>
      </c>
    </row>
    <row r="10243" spans="1:1">
      <c r="A10243" s="4">
        <v>13079</v>
      </c>
    </row>
    <row r="10244" spans="1:1">
      <c r="A10244" s="4">
        <v>13080</v>
      </c>
    </row>
    <row r="10245" spans="1:1">
      <c r="A10245" s="4">
        <v>13081</v>
      </c>
    </row>
    <row r="10246" spans="1:1">
      <c r="A10246" s="4">
        <v>13082</v>
      </c>
    </row>
    <row r="10247" spans="1:1">
      <c r="A10247" s="4">
        <v>13083</v>
      </c>
    </row>
    <row r="10248" spans="1:1">
      <c r="A10248" s="4">
        <v>13084</v>
      </c>
    </row>
    <row r="10249" spans="1:1">
      <c r="A10249" s="4">
        <v>13085</v>
      </c>
    </row>
    <row r="10250" spans="1:1">
      <c r="A10250" s="4">
        <v>13086</v>
      </c>
    </row>
    <row r="10251" spans="1:1">
      <c r="A10251" s="4">
        <v>13087</v>
      </c>
    </row>
    <row r="10252" spans="1:1">
      <c r="A10252" s="4">
        <v>13088</v>
      </c>
    </row>
    <row r="10253" spans="1:1">
      <c r="A10253" s="4">
        <v>13089</v>
      </c>
    </row>
    <row r="10254" spans="1:1">
      <c r="A10254" s="4">
        <v>13090</v>
      </c>
    </row>
    <row r="10255" spans="1:1">
      <c r="A10255" s="4">
        <v>13091</v>
      </c>
    </row>
    <row r="10256" spans="1:1">
      <c r="A10256" s="4">
        <v>13092</v>
      </c>
    </row>
    <row r="10257" spans="1:1">
      <c r="A10257" s="4">
        <v>13093</v>
      </c>
    </row>
    <row r="10258" spans="1:1">
      <c r="A10258" s="4">
        <v>13094</v>
      </c>
    </row>
    <row r="10259" spans="1:1">
      <c r="A10259" s="4">
        <v>13095</v>
      </c>
    </row>
    <row r="10260" spans="1:1">
      <c r="A10260" s="4">
        <v>13096</v>
      </c>
    </row>
    <row r="10261" spans="1:1">
      <c r="A10261" s="4">
        <v>13097</v>
      </c>
    </row>
    <row r="10262" spans="1:1">
      <c r="A10262" s="4">
        <v>13098</v>
      </c>
    </row>
    <row r="10263" spans="1:1">
      <c r="A10263" s="4">
        <v>13099</v>
      </c>
    </row>
    <row r="10264" spans="1:1">
      <c r="A10264" s="4">
        <v>13100</v>
      </c>
    </row>
    <row r="10265" spans="1:1">
      <c r="A10265" s="4">
        <v>13101</v>
      </c>
    </row>
    <row r="10266" spans="1:1">
      <c r="A10266" s="4">
        <v>13102</v>
      </c>
    </row>
    <row r="10267" spans="1:1">
      <c r="A10267" s="4">
        <v>13103</v>
      </c>
    </row>
    <row r="10268" spans="1:1">
      <c r="A10268" s="4">
        <v>13104</v>
      </c>
    </row>
    <row r="10269" spans="1:1">
      <c r="A10269" s="4">
        <v>13105</v>
      </c>
    </row>
    <row r="10270" spans="1:1">
      <c r="A10270" s="4">
        <v>13106</v>
      </c>
    </row>
    <row r="10271" spans="1:1">
      <c r="A10271" s="4">
        <v>13107</v>
      </c>
    </row>
    <row r="10272" spans="1:1">
      <c r="A10272" s="4">
        <v>13108</v>
      </c>
    </row>
    <row r="10273" spans="1:1">
      <c r="A10273" s="4">
        <v>13109</v>
      </c>
    </row>
    <row r="10274" spans="1:1">
      <c r="A10274" s="4">
        <v>13110</v>
      </c>
    </row>
    <row r="10275" spans="1:1">
      <c r="A10275" s="4">
        <v>13111</v>
      </c>
    </row>
    <row r="10276" spans="1:1">
      <c r="A10276" s="4">
        <v>13112</v>
      </c>
    </row>
    <row r="10277" spans="1:1">
      <c r="A10277" s="4">
        <v>13113</v>
      </c>
    </row>
    <row r="10278" spans="1:1">
      <c r="A10278" s="4">
        <v>13114</v>
      </c>
    </row>
    <row r="10279" spans="1:1">
      <c r="A10279" s="4">
        <v>13115</v>
      </c>
    </row>
    <row r="10280" spans="1:1">
      <c r="A10280" s="4">
        <v>13116</v>
      </c>
    </row>
    <row r="10281" spans="1:1">
      <c r="A10281" s="4">
        <v>13117</v>
      </c>
    </row>
    <row r="10282" spans="1:1">
      <c r="A10282" s="4">
        <v>13118</v>
      </c>
    </row>
    <row r="10283" spans="1:1">
      <c r="A10283" s="4">
        <v>13119</v>
      </c>
    </row>
    <row r="10284" spans="1:1">
      <c r="A10284" s="4">
        <v>13120</v>
      </c>
    </row>
    <row r="10285" spans="1:1">
      <c r="A10285" s="4">
        <v>13121</v>
      </c>
    </row>
    <row r="10286" spans="1:1">
      <c r="A10286" s="4">
        <v>13122</v>
      </c>
    </row>
    <row r="10287" spans="1:1">
      <c r="A10287" s="4">
        <v>13123</v>
      </c>
    </row>
    <row r="10288" spans="1:1">
      <c r="A10288" s="4">
        <v>13124</v>
      </c>
    </row>
    <row r="10289" spans="1:1">
      <c r="A10289" s="4">
        <v>13125</v>
      </c>
    </row>
    <row r="10290" spans="1:1">
      <c r="A10290" s="4">
        <v>13126</v>
      </c>
    </row>
    <row r="10291" spans="1:1">
      <c r="A10291" s="4">
        <v>13127</v>
      </c>
    </row>
    <row r="10292" spans="1:1">
      <c r="A10292" s="4">
        <v>13128</v>
      </c>
    </row>
    <row r="10293" spans="1:1">
      <c r="A10293" s="4">
        <v>13129</v>
      </c>
    </row>
    <row r="10294" spans="1:1">
      <c r="A10294" s="4">
        <v>13130</v>
      </c>
    </row>
    <row r="10295" spans="1:1">
      <c r="A10295" s="4">
        <v>13131</v>
      </c>
    </row>
    <row r="10296" spans="1:1">
      <c r="A10296" s="4">
        <v>13132</v>
      </c>
    </row>
    <row r="10297" spans="1:1">
      <c r="A10297" s="4">
        <v>13133</v>
      </c>
    </row>
    <row r="10298" spans="1:1">
      <c r="A10298" s="4">
        <v>13134</v>
      </c>
    </row>
    <row r="10299" spans="1:1">
      <c r="A10299" s="4">
        <v>13135</v>
      </c>
    </row>
    <row r="10300" spans="1:1">
      <c r="A10300" s="4">
        <v>13136</v>
      </c>
    </row>
    <row r="10301" spans="1:1">
      <c r="A10301" s="4">
        <v>13137</v>
      </c>
    </row>
    <row r="10302" spans="1:1">
      <c r="A10302" s="4">
        <v>13138</v>
      </c>
    </row>
    <row r="10303" spans="1:1">
      <c r="A10303" s="4">
        <v>13139</v>
      </c>
    </row>
    <row r="10304" spans="1:1">
      <c r="A10304" s="4">
        <v>13140</v>
      </c>
    </row>
    <row r="10305" spans="1:1">
      <c r="A10305" s="4">
        <v>13141</v>
      </c>
    </row>
    <row r="10306" spans="1:1">
      <c r="A10306" s="4">
        <v>13142</v>
      </c>
    </row>
    <row r="10307" spans="1:1">
      <c r="A10307" s="4">
        <v>13143</v>
      </c>
    </row>
    <row r="10308" spans="1:1">
      <c r="A10308" s="4">
        <v>13144</v>
      </c>
    </row>
    <row r="10309" spans="1:1">
      <c r="A10309" s="4">
        <v>13145</v>
      </c>
    </row>
    <row r="10310" spans="1:1">
      <c r="A10310" s="4">
        <v>13146</v>
      </c>
    </row>
    <row r="10311" spans="1:1">
      <c r="A10311" s="4">
        <v>13147</v>
      </c>
    </row>
    <row r="10312" spans="1:1">
      <c r="A10312" s="4">
        <v>13148</v>
      </c>
    </row>
    <row r="10313" spans="1:1">
      <c r="A10313" s="4">
        <v>13149</v>
      </c>
    </row>
    <row r="10314" spans="1:1">
      <c r="A10314" s="4">
        <v>13150</v>
      </c>
    </row>
    <row r="10315" spans="1:1">
      <c r="A10315" s="4">
        <v>13151</v>
      </c>
    </row>
    <row r="10316" spans="1:1">
      <c r="A10316" s="4">
        <v>13152</v>
      </c>
    </row>
    <row r="10317" spans="1:1">
      <c r="A10317" s="4">
        <v>13153</v>
      </c>
    </row>
    <row r="10318" spans="1:1">
      <c r="A10318" s="4">
        <v>13154</v>
      </c>
    </row>
    <row r="10319" spans="1:1">
      <c r="A10319" s="4">
        <v>13155</v>
      </c>
    </row>
    <row r="10320" spans="1:1">
      <c r="A10320" s="4">
        <v>13156</v>
      </c>
    </row>
    <row r="10321" spans="1:1">
      <c r="A10321" s="4">
        <v>13157</v>
      </c>
    </row>
    <row r="10322" spans="1:1">
      <c r="A10322" s="4">
        <v>13158</v>
      </c>
    </row>
    <row r="10323" spans="1:1">
      <c r="A10323" s="4">
        <v>13159</v>
      </c>
    </row>
    <row r="10324" spans="1:1">
      <c r="A10324" s="4">
        <v>13160</v>
      </c>
    </row>
    <row r="10325" spans="1:1">
      <c r="A10325" s="4">
        <v>13161</v>
      </c>
    </row>
    <row r="10326" spans="1:1">
      <c r="A10326" s="4">
        <v>13162</v>
      </c>
    </row>
    <row r="10327" spans="1:1">
      <c r="A10327" s="4">
        <v>13163</v>
      </c>
    </row>
    <row r="10328" spans="1:1">
      <c r="A10328" s="4">
        <v>13164</v>
      </c>
    </row>
    <row r="10329" spans="1:1">
      <c r="A10329" s="4">
        <v>13165</v>
      </c>
    </row>
    <row r="10330" spans="1:1">
      <c r="A10330" s="4">
        <v>13166</v>
      </c>
    </row>
    <row r="10331" spans="1:1">
      <c r="A10331" s="4">
        <v>13167</v>
      </c>
    </row>
    <row r="10332" spans="1:1">
      <c r="A10332" s="4">
        <v>13168</v>
      </c>
    </row>
    <row r="10333" spans="1:1">
      <c r="A10333" s="4">
        <v>13169</v>
      </c>
    </row>
    <row r="10334" spans="1:1">
      <c r="A10334" s="4">
        <v>13170</v>
      </c>
    </row>
    <row r="10335" spans="1:1">
      <c r="A10335" s="4">
        <v>13171</v>
      </c>
    </row>
    <row r="10336" spans="1:1">
      <c r="A10336" s="4">
        <v>13172</v>
      </c>
    </row>
    <row r="10337" spans="1:1">
      <c r="A10337" s="4">
        <v>13173</v>
      </c>
    </row>
    <row r="10338" spans="1:1">
      <c r="A10338" s="4">
        <v>13174</v>
      </c>
    </row>
    <row r="10339" spans="1:1">
      <c r="A10339" s="4">
        <v>13175</v>
      </c>
    </row>
    <row r="10340" spans="1:1">
      <c r="A10340" s="4">
        <v>13176</v>
      </c>
    </row>
    <row r="10341" spans="1:1">
      <c r="A10341" s="4">
        <v>13177</v>
      </c>
    </row>
    <row r="10342" spans="1:1">
      <c r="A10342" s="4">
        <v>13178</v>
      </c>
    </row>
    <row r="10343" spans="1:1">
      <c r="A10343" s="4">
        <v>13179</v>
      </c>
    </row>
    <row r="10344" spans="1:1">
      <c r="A10344" s="4">
        <v>13180</v>
      </c>
    </row>
    <row r="10345" spans="1:1">
      <c r="A10345" s="4">
        <v>13181</v>
      </c>
    </row>
    <row r="10346" spans="1:1">
      <c r="A10346" s="4">
        <v>13182</v>
      </c>
    </row>
    <row r="10347" spans="1:1">
      <c r="A10347" s="4">
        <v>13183</v>
      </c>
    </row>
    <row r="10348" spans="1:1">
      <c r="A10348" s="4">
        <v>13184</v>
      </c>
    </row>
    <row r="10349" spans="1:1">
      <c r="A10349" s="4">
        <v>13185</v>
      </c>
    </row>
    <row r="10350" spans="1:1">
      <c r="A10350" s="4">
        <v>13186</v>
      </c>
    </row>
    <row r="10351" spans="1:1">
      <c r="A10351" s="4">
        <v>13187</v>
      </c>
    </row>
    <row r="10352" spans="1:1">
      <c r="A10352" s="4">
        <v>13188</v>
      </c>
    </row>
    <row r="10353" spans="1:1">
      <c r="A10353" s="4">
        <v>13189</v>
      </c>
    </row>
    <row r="10354" spans="1:1">
      <c r="A10354" s="4">
        <v>13190</v>
      </c>
    </row>
    <row r="10355" spans="1:1">
      <c r="A10355" s="4">
        <v>13191</v>
      </c>
    </row>
    <row r="10356" spans="1:1">
      <c r="A10356" s="4">
        <v>13192</v>
      </c>
    </row>
    <row r="10357" spans="1:1">
      <c r="A10357" s="4">
        <v>13193</v>
      </c>
    </row>
    <row r="10358" spans="1:1">
      <c r="A10358" s="4">
        <v>13194</v>
      </c>
    </row>
    <row r="10359" spans="1:1">
      <c r="A10359" s="4">
        <v>13195</v>
      </c>
    </row>
    <row r="10360" spans="1:1">
      <c r="A10360" s="4">
        <v>13196</v>
      </c>
    </row>
    <row r="10361" spans="1:1">
      <c r="A10361" s="4">
        <v>13197</v>
      </c>
    </row>
    <row r="10362" spans="1:1">
      <c r="A10362" s="4">
        <v>13198</v>
      </c>
    </row>
    <row r="10363" spans="1:1">
      <c r="A10363" s="4">
        <v>13199</v>
      </c>
    </row>
    <row r="10364" spans="1:1">
      <c r="A10364" s="4">
        <v>13200</v>
      </c>
    </row>
    <row r="10365" spans="1:1">
      <c r="A10365" s="4">
        <v>13201</v>
      </c>
    </row>
    <row r="10366" spans="1:1">
      <c r="A10366" s="4">
        <v>13202</v>
      </c>
    </row>
    <row r="10367" spans="1:1">
      <c r="A10367" s="4">
        <v>13203</v>
      </c>
    </row>
    <row r="10368" spans="1:1">
      <c r="A10368" s="4">
        <v>13204</v>
      </c>
    </row>
    <row r="10369" spans="1:1">
      <c r="A10369" s="4">
        <v>13205</v>
      </c>
    </row>
    <row r="10370" spans="1:1">
      <c r="A10370" s="4">
        <v>13206</v>
      </c>
    </row>
    <row r="10371" spans="1:1">
      <c r="A10371" s="4">
        <v>13207</v>
      </c>
    </row>
    <row r="10372" spans="1:1">
      <c r="A10372" s="4">
        <v>13208</v>
      </c>
    </row>
    <row r="10373" spans="1:1">
      <c r="A10373" s="4">
        <v>13209</v>
      </c>
    </row>
    <row r="10374" spans="1:1">
      <c r="A10374" s="4">
        <v>13210</v>
      </c>
    </row>
    <row r="10375" spans="1:1">
      <c r="A10375" s="4">
        <v>13211</v>
      </c>
    </row>
    <row r="10376" spans="1:1">
      <c r="A10376" s="4">
        <v>13212</v>
      </c>
    </row>
    <row r="10377" spans="1:1">
      <c r="A10377" s="4">
        <v>13213</v>
      </c>
    </row>
    <row r="10378" spans="1:1">
      <c r="A10378" s="4">
        <v>13214</v>
      </c>
    </row>
    <row r="10379" spans="1:1">
      <c r="A10379" s="4">
        <v>13215</v>
      </c>
    </row>
    <row r="10380" spans="1:1">
      <c r="A10380" s="4">
        <v>13216</v>
      </c>
    </row>
    <row r="10381" spans="1:1">
      <c r="A10381" s="4">
        <v>13217</v>
      </c>
    </row>
    <row r="10382" spans="1:1">
      <c r="A10382" s="4">
        <v>13218</v>
      </c>
    </row>
    <row r="10383" spans="1:1">
      <c r="A10383" s="4">
        <v>13219</v>
      </c>
    </row>
    <row r="10384" spans="1:1">
      <c r="A10384" s="4">
        <v>13220</v>
      </c>
    </row>
    <row r="10385" spans="1:1">
      <c r="A10385" s="4">
        <v>13221</v>
      </c>
    </row>
    <row r="10386" spans="1:1">
      <c r="A10386" s="4">
        <v>13222</v>
      </c>
    </row>
    <row r="10387" spans="1:1">
      <c r="A10387" s="4">
        <v>13223</v>
      </c>
    </row>
    <row r="10388" spans="1:1">
      <c r="A10388" s="4">
        <v>13224</v>
      </c>
    </row>
    <row r="10389" spans="1:1">
      <c r="A10389" s="4">
        <v>13225</v>
      </c>
    </row>
    <row r="10390" spans="1:1">
      <c r="A10390" s="4">
        <v>13226</v>
      </c>
    </row>
    <row r="10391" spans="1:1">
      <c r="A10391" s="4">
        <v>13227</v>
      </c>
    </row>
    <row r="10392" spans="1:1">
      <c r="A10392" s="4">
        <v>13228</v>
      </c>
    </row>
    <row r="10393" spans="1:1">
      <c r="A10393" s="4">
        <v>13229</v>
      </c>
    </row>
    <row r="10394" spans="1:1">
      <c r="A10394" s="4">
        <v>13230</v>
      </c>
    </row>
    <row r="10395" spans="1:1">
      <c r="A10395" s="4">
        <v>13231</v>
      </c>
    </row>
    <row r="10396" spans="1:1">
      <c r="A10396" s="4">
        <v>13232</v>
      </c>
    </row>
    <row r="10397" spans="1:1">
      <c r="A10397" s="4">
        <v>13233</v>
      </c>
    </row>
    <row r="10398" spans="1:1">
      <c r="A10398" s="4">
        <v>13234</v>
      </c>
    </row>
    <row r="10399" spans="1:1">
      <c r="A10399" s="4">
        <v>13235</v>
      </c>
    </row>
    <row r="10400" spans="1:1">
      <c r="A10400" s="4">
        <v>13236</v>
      </c>
    </row>
    <row r="10401" spans="1:1">
      <c r="A10401" s="4">
        <v>13237</v>
      </c>
    </row>
    <row r="10402" spans="1:1">
      <c r="A10402" s="4">
        <v>13238</v>
      </c>
    </row>
    <row r="10403" spans="1:1">
      <c r="A10403" s="4">
        <v>13239</v>
      </c>
    </row>
    <row r="10404" spans="1:1">
      <c r="A10404" s="4">
        <v>13240</v>
      </c>
    </row>
    <row r="10405" spans="1:1">
      <c r="A10405" s="4">
        <v>13241</v>
      </c>
    </row>
    <row r="10406" spans="1:1">
      <c r="A10406" s="4">
        <v>13242</v>
      </c>
    </row>
    <row r="10407" spans="1:1">
      <c r="A10407" s="4">
        <v>13243</v>
      </c>
    </row>
    <row r="10408" spans="1:1">
      <c r="A10408" s="4">
        <v>13244</v>
      </c>
    </row>
    <row r="10409" spans="1:1">
      <c r="A10409" s="4">
        <v>13245</v>
      </c>
    </row>
    <row r="10410" spans="1:1">
      <c r="A10410" s="4">
        <v>13246</v>
      </c>
    </row>
    <row r="10411" spans="1:1">
      <c r="A10411" s="4">
        <v>13247</v>
      </c>
    </row>
    <row r="10412" spans="1:1">
      <c r="A10412" s="4">
        <v>13248</v>
      </c>
    </row>
    <row r="10413" spans="1:1">
      <c r="A10413" s="4">
        <v>13249</v>
      </c>
    </row>
    <row r="10414" spans="1:1">
      <c r="A10414" s="4">
        <v>13250</v>
      </c>
    </row>
    <row r="10415" spans="1:1">
      <c r="A10415" s="4">
        <v>13251</v>
      </c>
    </row>
    <row r="10416" spans="1:1">
      <c r="A10416" s="4">
        <v>13252</v>
      </c>
    </row>
    <row r="10417" spans="1:1">
      <c r="A10417" s="4">
        <v>13253</v>
      </c>
    </row>
    <row r="10418" spans="1:1">
      <c r="A10418" s="4">
        <v>13254</v>
      </c>
    </row>
    <row r="10419" spans="1:1">
      <c r="A10419" s="4">
        <v>13255</v>
      </c>
    </row>
    <row r="10420" spans="1:1">
      <c r="A10420" s="4">
        <v>13256</v>
      </c>
    </row>
    <row r="10421" spans="1:1">
      <c r="A10421" s="4">
        <v>13257</v>
      </c>
    </row>
    <row r="10422" spans="1:1">
      <c r="A10422" s="4">
        <v>13258</v>
      </c>
    </row>
    <row r="10423" spans="1:1">
      <c r="A10423" s="4">
        <v>13259</v>
      </c>
    </row>
    <row r="10424" spans="1:1">
      <c r="A10424" s="4">
        <v>13260</v>
      </c>
    </row>
    <row r="10425" spans="1:1">
      <c r="A10425" s="4">
        <v>13261</v>
      </c>
    </row>
    <row r="10426" spans="1:1">
      <c r="A10426" s="4">
        <v>13262</v>
      </c>
    </row>
    <row r="10427" spans="1:1">
      <c r="A10427" s="4">
        <v>13263</v>
      </c>
    </row>
    <row r="10428" spans="1:1">
      <c r="A10428" s="4">
        <v>13264</v>
      </c>
    </row>
    <row r="10429" spans="1:1">
      <c r="A10429" s="4">
        <v>13265</v>
      </c>
    </row>
    <row r="10430" spans="1:1">
      <c r="A10430" s="4">
        <v>13266</v>
      </c>
    </row>
    <row r="10431" spans="1:1">
      <c r="A10431" s="4">
        <v>13267</v>
      </c>
    </row>
    <row r="10432" spans="1:1">
      <c r="A10432" s="4">
        <v>13268</v>
      </c>
    </row>
    <row r="10433" spans="1:1">
      <c r="A10433" s="4">
        <v>13269</v>
      </c>
    </row>
    <row r="10434" spans="1:1">
      <c r="A10434" s="4">
        <v>13270</v>
      </c>
    </row>
    <row r="10435" spans="1:1">
      <c r="A10435" s="4">
        <v>13271</v>
      </c>
    </row>
    <row r="10436" spans="1:1">
      <c r="A10436" s="4">
        <v>13272</v>
      </c>
    </row>
    <row r="10437" spans="1:1">
      <c r="A10437" s="4">
        <v>13273</v>
      </c>
    </row>
    <row r="10438" spans="1:1">
      <c r="A10438" s="4">
        <v>13274</v>
      </c>
    </row>
    <row r="10439" spans="1:1">
      <c r="A10439" s="4">
        <v>13275</v>
      </c>
    </row>
    <row r="10440" spans="1:1">
      <c r="A10440" s="4">
        <v>13276</v>
      </c>
    </row>
    <row r="10441" spans="1:1">
      <c r="A10441" s="4">
        <v>13277</v>
      </c>
    </row>
    <row r="10442" spans="1:1">
      <c r="A10442" s="4">
        <v>13278</v>
      </c>
    </row>
    <row r="10443" spans="1:1">
      <c r="A10443" s="4">
        <v>13279</v>
      </c>
    </row>
    <row r="10444" spans="1:1">
      <c r="A10444" s="4">
        <v>13280</v>
      </c>
    </row>
    <row r="10445" spans="1:1">
      <c r="A10445" s="4">
        <v>13281</v>
      </c>
    </row>
    <row r="10446" spans="1:1">
      <c r="A10446" s="4">
        <v>13282</v>
      </c>
    </row>
    <row r="10447" spans="1:1">
      <c r="A10447" s="4">
        <v>13283</v>
      </c>
    </row>
    <row r="10448" spans="1:1">
      <c r="A10448" s="4">
        <v>13284</v>
      </c>
    </row>
    <row r="10449" spans="1:1">
      <c r="A10449" s="4">
        <v>13285</v>
      </c>
    </row>
    <row r="10450" spans="1:1">
      <c r="A10450" s="4">
        <v>13286</v>
      </c>
    </row>
    <row r="10451" spans="1:1">
      <c r="A10451" s="4">
        <v>13287</v>
      </c>
    </row>
    <row r="10452" spans="1:1">
      <c r="A10452" s="4">
        <v>13288</v>
      </c>
    </row>
    <row r="10453" spans="1:1">
      <c r="A10453" s="4">
        <v>13289</v>
      </c>
    </row>
    <row r="10454" spans="1:1">
      <c r="A10454" s="4">
        <v>13290</v>
      </c>
    </row>
    <row r="10455" spans="1:1">
      <c r="A10455" s="4">
        <v>13291</v>
      </c>
    </row>
    <row r="10456" spans="1:1">
      <c r="A10456" s="4">
        <v>13292</v>
      </c>
    </row>
    <row r="10457" spans="1:1">
      <c r="A10457" s="4">
        <v>13293</v>
      </c>
    </row>
    <row r="10458" spans="1:1">
      <c r="A10458" s="4">
        <v>13294</v>
      </c>
    </row>
    <row r="10459" spans="1:1">
      <c r="A10459" s="4">
        <v>13295</v>
      </c>
    </row>
    <row r="10460" spans="1:1">
      <c r="A10460" s="4">
        <v>13296</v>
      </c>
    </row>
    <row r="10461" spans="1:1">
      <c r="A10461" s="4">
        <v>13297</v>
      </c>
    </row>
    <row r="10462" spans="1:1">
      <c r="A10462" s="4">
        <v>13298</v>
      </c>
    </row>
    <row r="10463" spans="1:1">
      <c r="A10463" s="4">
        <v>13299</v>
      </c>
    </row>
    <row r="10464" spans="1:1">
      <c r="A10464" s="4">
        <v>13300</v>
      </c>
    </row>
    <row r="10465" spans="1:1">
      <c r="A10465" s="4">
        <v>13301</v>
      </c>
    </row>
    <row r="10466" spans="1:1">
      <c r="A10466" s="4">
        <v>13302</v>
      </c>
    </row>
    <row r="10467" spans="1:1">
      <c r="A10467" s="4">
        <v>13303</v>
      </c>
    </row>
    <row r="10468" spans="1:1">
      <c r="A10468" s="4">
        <v>13304</v>
      </c>
    </row>
    <row r="10469" spans="1:1">
      <c r="A10469" s="4">
        <v>13305</v>
      </c>
    </row>
    <row r="10470" spans="1:1">
      <c r="A10470" s="4">
        <v>13306</v>
      </c>
    </row>
    <row r="10471" spans="1:1">
      <c r="A10471" s="4">
        <v>13307</v>
      </c>
    </row>
    <row r="10472" spans="1:1">
      <c r="A10472" s="4">
        <v>13308</v>
      </c>
    </row>
    <row r="10473" spans="1:1">
      <c r="A10473" s="4">
        <v>13309</v>
      </c>
    </row>
    <row r="10474" spans="1:1">
      <c r="A10474" s="4">
        <v>13310</v>
      </c>
    </row>
    <row r="10475" spans="1:1">
      <c r="A10475" s="4">
        <v>13311</v>
      </c>
    </row>
    <row r="10476" spans="1:1">
      <c r="A10476" s="4">
        <v>13312</v>
      </c>
    </row>
    <row r="10477" spans="1:1">
      <c r="A10477" s="4">
        <v>13313</v>
      </c>
    </row>
    <row r="10478" spans="1:1">
      <c r="A10478" s="4">
        <v>13314</v>
      </c>
    </row>
    <row r="10479" spans="1:1">
      <c r="A10479" s="4">
        <v>13315</v>
      </c>
    </row>
    <row r="10480" spans="1:1">
      <c r="A10480" s="4">
        <v>13316</v>
      </c>
    </row>
    <row r="10481" spans="1:1">
      <c r="A10481" s="4">
        <v>13317</v>
      </c>
    </row>
    <row r="10482" spans="1:1">
      <c r="A10482" s="4">
        <v>13318</v>
      </c>
    </row>
    <row r="10483" spans="1:1">
      <c r="A10483" s="4">
        <v>13319</v>
      </c>
    </row>
    <row r="10484" spans="1:1">
      <c r="A10484" s="4">
        <v>13320</v>
      </c>
    </row>
    <row r="10485" spans="1:1">
      <c r="A10485" s="4">
        <v>13321</v>
      </c>
    </row>
    <row r="10486" spans="1:1">
      <c r="A10486" s="4">
        <v>13322</v>
      </c>
    </row>
    <row r="10487" spans="1:1">
      <c r="A10487" s="4">
        <v>13323</v>
      </c>
    </row>
    <row r="10488" spans="1:1">
      <c r="A10488" s="4">
        <v>13324</v>
      </c>
    </row>
    <row r="10489" spans="1:1">
      <c r="A10489" s="4">
        <v>13325</v>
      </c>
    </row>
    <row r="10490" spans="1:1">
      <c r="A10490" s="4">
        <v>13326</v>
      </c>
    </row>
    <row r="10491" spans="1:1">
      <c r="A10491" s="4">
        <v>13327</v>
      </c>
    </row>
    <row r="10492" spans="1:1">
      <c r="A10492" s="4">
        <v>13328</v>
      </c>
    </row>
    <row r="10493" spans="1:1">
      <c r="A10493" s="4">
        <v>13329</v>
      </c>
    </row>
    <row r="10494" spans="1:1">
      <c r="A10494" s="4">
        <v>13330</v>
      </c>
    </row>
    <row r="10495" spans="1:1">
      <c r="A10495" s="4">
        <v>13331</v>
      </c>
    </row>
    <row r="10496" spans="1:1">
      <c r="A10496" s="4">
        <v>13332</v>
      </c>
    </row>
    <row r="10497" spans="1:1">
      <c r="A10497" s="4">
        <v>13333</v>
      </c>
    </row>
    <row r="10498" spans="1:1">
      <c r="A10498" s="4">
        <v>13334</v>
      </c>
    </row>
    <row r="10499" spans="1:1">
      <c r="A10499" s="4">
        <v>13335</v>
      </c>
    </row>
    <row r="10500" spans="1:1">
      <c r="A10500" s="4">
        <v>13336</v>
      </c>
    </row>
    <row r="10501" spans="1:1">
      <c r="A10501" s="4">
        <v>13337</v>
      </c>
    </row>
    <row r="10502" spans="1:1">
      <c r="A10502" s="4">
        <v>13338</v>
      </c>
    </row>
    <row r="10503" spans="1:1">
      <c r="A10503" s="4">
        <v>13339</v>
      </c>
    </row>
    <row r="10504" spans="1:1">
      <c r="A10504" s="4">
        <v>13340</v>
      </c>
    </row>
    <row r="10505" spans="1:1">
      <c r="A10505" s="4">
        <v>13341</v>
      </c>
    </row>
    <row r="10506" spans="1:1">
      <c r="A10506" s="4">
        <v>13342</v>
      </c>
    </row>
    <row r="10507" spans="1:1">
      <c r="A10507" s="4">
        <v>13343</v>
      </c>
    </row>
    <row r="10508" spans="1:1">
      <c r="A10508" s="4">
        <v>13344</v>
      </c>
    </row>
    <row r="10509" spans="1:1">
      <c r="A10509" s="4">
        <v>13345</v>
      </c>
    </row>
    <row r="10510" spans="1:1">
      <c r="A10510" s="4">
        <v>13346</v>
      </c>
    </row>
    <row r="10511" spans="1:1">
      <c r="A10511" s="4">
        <v>13347</v>
      </c>
    </row>
    <row r="10512" spans="1:1">
      <c r="A10512" s="4">
        <v>13348</v>
      </c>
    </row>
    <row r="10513" spans="1:1">
      <c r="A10513" s="4">
        <v>13349</v>
      </c>
    </row>
    <row r="10514" spans="1:1">
      <c r="A10514" s="4">
        <v>13350</v>
      </c>
    </row>
    <row r="10515" spans="1:1">
      <c r="A10515" s="4">
        <v>13351</v>
      </c>
    </row>
    <row r="10516" spans="1:1">
      <c r="A10516" s="4">
        <v>13352</v>
      </c>
    </row>
    <row r="10517" spans="1:1">
      <c r="A10517" s="4">
        <v>13353</v>
      </c>
    </row>
    <row r="10518" spans="1:1">
      <c r="A10518" s="4">
        <v>13354</v>
      </c>
    </row>
    <row r="10519" spans="1:1">
      <c r="A10519" s="4">
        <v>13355</v>
      </c>
    </row>
    <row r="10520" spans="1:1">
      <c r="A10520" s="4">
        <v>13356</v>
      </c>
    </row>
    <row r="10521" spans="1:1">
      <c r="A10521" s="4">
        <v>13357</v>
      </c>
    </row>
    <row r="10522" spans="1:1">
      <c r="A10522" s="4">
        <v>13358</v>
      </c>
    </row>
    <row r="10523" spans="1:1">
      <c r="A10523" s="4">
        <v>13359</v>
      </c>
    </row>
    <row r="10524" spans="1:1">
      <c r="A10524" s="4">
        <v>13360</v>
      </c>
    </row>
    <row r="10525" spans="1:1">
      <c r="A10525" s="4">
        <v>13361</v>
      </c>
    </row>
    <row r="10526" spans="1:1">
      <c r="A10526" s="4">
        <v>13362</v>
      </c>
    </row>
    <row r="10527" spans="1:1">
      <c r="A10527" s="4">
        <v>13363</v>
      </c>
    </row>
    <row r="10528" spans="1:1">
      <c r="A10528" s="4">
        <v>13364</v>
      </c>
    </row>
    <row r="10529" spans="1:1">
      <c r="A10529" s="4">
        <v>13365</v>
      </c>
    </row>
    <row r="10530" spans="1:1">
      <c r="A10530" s="4">
        <v>13366</v>
      </c>
    </row>
    <row r="10531" spans="1:1">
      <c r="A10531" s="4">
        <v>13367</v>
      </c>
    </row>
    <row r="10532" spans="1:1">
      <c r="A10532" s="4">
        <v>13368</v>
      </c>
    </row>
    <row r="10533" spans="1:1">
      <c r="A10533" s="4">
        <v>13369</v>
      </c>
    </row>
    <row r="10534" spans="1:1">
      <c r="A10534" s="4">
        <v>13370</v>
      </c>
    </row>
    <row r="10535" spans="1:1">
      <c r="A10535" s="4">
        <v>13371</v>
      </c>
    </row>
    <row r="10536" spans="1:1">
      <c r="A10536" s="4">
        <v>13372</v>
      </c>
    </row>
    <row r="10537" spans="1:1">
      <c r="A10537" s="4">
        <v>13373</v>
      </c>
    </row>
    <row r="10538" spans="1:1">
      <c r="A10538" s="4">
        <v>13374</v>
      </c>
    </row>
    <row r="10539" spans="1:1">
      <c r="A10539" s="4">
        <v>13375</v>
      </c>
    </row>
    <row r="10540" spans="1:1">
      <c r="A10540" s="4">
        <v>13376</v>
      </c>
    </row>
    <row r="10541" spans="1:1">
      <c r="A10541" s="4">
        <v>13377</v>
      </c>
    </row>
    <row r="10542" spans="1:1">
      <c r="A10542" s="4">
        <v>13378</v>
      </c>
    </row>
    <row r="10543" spans="1:1">
      <c r="A10543" s="4">
        <v>13379</v>
      </c>
    </row>
    <row r="10544" spans="1:1">
      <c r="A10544" s="4">
        <v>13380</v>
      </c>
    </row>
    <row r="10545" spans="1:1">
      <c r="A10545" s="4">
        <v>13381</v>
      </c>
    </row>
    <row r="10546" spans="1:1">
      <c r="A10546" s="4">
        <v>13382</v>
      </c>
    </row>
    <row r="10547" spans="1:1">
      <c r="A10547" s="4">
        <v>13383</v>
      </c>
    </row>
    <row r="10548" spans="1:1">
      <c r="A10548" s="4">
        <v>13384</v>
      </c>
    </row>
    <row r="10549" spans="1:1">
      <c r="A10549" s="4">
        <v>13385</v>
      </c>
    </row>
    <row r="10550" spans="1:1">
      <c r="A10550" s="4">
        <v>13386</v>
      </c>
    </row>
    <row r="10551" spans="1:1">
      <c r="A10551" s="4">
        <v>13387</v>
      </c>
    </row>
    <row r="10552" spans="1:1">
      <c r="A10552" s="4">
        <v>13388</v>
      </c>
    </row>
    <row r="10553" spans="1:1">
      <c r="A10553" s="4">
        <v>13389</v>
      </c>
    </row>
    <row r="10554" spans="1:1">
      <c r="A10554" s="4">
        <v>13390</v>
      </c>
    </row>
    <row r="10555" spans="1:1">
      <c r="A10555" s="4">
        <v>13391</v>
      </c>
    </row>
    <row r="10556" spans="1:1">
      <c r="A10556" s="4">
        <v>13392</v>
      </c>
    </row>
    <row r="10557" spans="1:1">
      <c r="A10557" s="4">
        <v>13393</v>
      </c>
    </row>
    <row r="10558" spans="1:1">
      <c r="A10558" s="4">
        <v>13394</v>
      </c>
    </row>
    <row r="10559" spans="1:1">
      <c r="A10559" s="4">
        <v>13395</v>
      </c>
    </row>
    <row r="10560" spans="1:1">
      <c r="A10560" s="4">
        <v>13396</v>
      </c>
    </row>
    <row r="10561" spans="1:1">
      <c r="A10561" s="4">
        <v>13397</v>
      </c>
    </row>
    <row r="10562" spans="1:1">
      <c r="A10562" s="4">
        <v>13398</v>
      </c>
    </row>
    <row r="10563" spans="1:1">
      <c r="A10563" s="4">
        <v>13399</v>
      </c>
    </row>
    <row r="10564" spans="1:1">
      <c r="A10564" s="4">
        <v>13400</v>
      </c>
    </row>
    <row r="10565" spans="1:1">
      <c r="A10565" s="4">
        <v>13401</v>
      </c>
    </row>
    <row r="10566" spans="1:1">
      <c r="A10566" s="4">
        <v>13402</v>
      </c>
    </row>
    <row r="10567" spans="1:1">
      <c r="A10567" s="4">
        <v>13403</v>
      </c>
    </row>
    <row r="10568" spans="1:1">
      <c r="A10568" s="4">
        <v>13404</v>
      </c>
    </row>
    <row r="10569" spans="1:1">
      <c r="A10569" s="4">
        <v>13405</v>
      </c>
    </row>
    <row r="10570" spans="1:1">
      <c r="A10570" s="4">
        <v>13406</v>
      </c>
    </row>
    <row r="10571" spans="1:1">
      <c r="A10571" s="4">
        <v>13407</v>
      </c>
    </row>
    <row r="10572" spans="1:1">
      <c r="A10572" s="4">
        <v>13408</v>
      </c>
    </row>
    <row r="10573" spans="1:1">
      <c r="A10573" s="4">
        <v>13409</v>
      </c>
    </row>
    <row r="10574" spans="1:1">
      <c r="A10574" s="4">
        <v>13410</v>
      </c>
    </row>
    <row r="10575" spans="1:1">
      <c r="A10575" s="4">
        <v>13411</v>
      </c>
    </row>
    <row r="10576" spans="1:1">
      <c r="A10576" s="4">
        <v>13412</v>
      </c>
    </row>
    <row r="10577" spans="1:1">
      <c r="A10577" s="4">
        <v>13413</v>
      </c>
    </row>
    <row r="10578" spans="1:1">
      <c r="A10578" s="4">
        <v>13414</v>
      </c>
    </row>
    <row r="10579" spans="1:1">
      <c r="A10579" s="4">
        <v>13415</v>
      </c>
    </row>
    <row r="10580" spans="1:1">
      <c r="A10580" s="4">
        <v>13416</v>
      </c>
    </row>
    <row r="10581" spans="1:1">
      <c r="A10581" s="4">
        <v>13417</v>
      </c>
    </row>
    <row r="10582" spans="1:1">
      <c r="A10582" s="4">
        <v>13418</v>
      </c>
    </row>
    <row r="10583" spans="1:1">
      <c r="A10583" s="4">
        <v>13419</v>
      </c>
    </row>
    <row r="10584" spans="1:1">
      <c r="A10584" s="4">
        <v>13420</v>
      </c>
    </row>
    <row r="10585" spans="1:1">
      <c r="A10585" s="4">
        <v>13421</v>
      </c>
    </row>
    <row r="10586" spans="1:1">
      <c r="A10586" s="4">
        <v>13422</v>
      </c>
    </row>
    <row r="10587" spans="1:1">
      <c r="A10587" s="4">
        <v>13423</v>
      </c>
    </row>
    <row r="10588" spans="1:1">
      <c r="A10588" s="4">
        <v>13424</v>
      </c>
    </row>
    <row r="10589" spans="1:1">
      <c r="A10589" s="4">
        <v>13425</v>
      </c>
    </row>
    <row r="10590" spans="1:1">
      <c r="A10590" s="4">
        <v>13426</v>
      </c>
    </row>
    <row r="10591" spans="1:1">
      <c r="A10591" s="4">
        <v>13427</v>
      </c>
    </row>
    <row r="10592" spans="1:1">
      <c r="A10592" s="4">
        <v>13428</v>
      </c>
    </row>
    <row r="10593" spans="1:1">
      <c r="A10593" s="4">
        <v>13429</v>
      </c>
    </row>
    <row r="10594" spans="1:1">
      <c r="A10594" s="4">
        <v>13430</v>
      </c>
    </row>
    <row r="10595" spans="1:1">
      <c r="A10595" s="4">
        <v>13431</v>
      </c>
    </row>
    <row r="10596" spans="1:1">
      <c r="A10596" s="4">
        <v>13432</v>
      </c>
    </row>
    <row r="10597" spans="1:1">
      <c r="A10597" s="4">
        <v>13433</v>
      </c>
    </row>
    <row r="10598" spans="1:1">
      <c r="A10598" s="4">
        <v>13434</v>
      </c>
    </row>
    <row r="10599" spans="1:1">
      <c r="A10599" s="4">
        <v>13435</v>
      </c>
    </row>
    <row r="10600" spans="1:1">
      <c r="A10600" s="4">
        <v>13436</v>
      </c>
    </row>
    <row r="10601" spans="1:1">
      <c r="A10601" s="4">
        <v>13437</v>
      </c>
    </row>
    <row r="10602" spans="1:1">
      <c r="A10602" s="4">
        <v>13438</v>
      </c>
    </row>
    <row r="10603" spans="1:1">
      <c r="A10603" s="4">
        <v>13439</v>
      </c>
    </row>
    <row r="10604" spans="1:1">
      <c r="A10604" s="4">
        <v>13440</v>
      </c>
    </row>
    <row r="10605" spans="1:1">
      <c r="A10605" s="4">
        <v>13441</v>
      </c>
    </row>
    <row r="10606" spans="1:1">
      <c r="A10606" s="4">
        <v>13442</v>
      </c>
    </row>
    <row r="10607" spans="1:1">
      <c r="A10607" s="4">
        <v>13443</v>
      </c>
    </row>
    <row r="10608" spans="1:1">
      <c r="A10608" s="4">
        <v>13444</v>
      </c>
    </row>
    <row r="10609" spans="1:1">
      <c r="A10609" s="4">
        <v>13445</v>
      </c>
    </row>
    <row r="10610" spans="1:1">
      <c r="A10610" s="4">
        <v>13446</v>
      </c>
    </row>
    <row r="10611" spans="1:1">
      <c r="A10611" s="4">
        <v>13447</v>
      </c>
    </row>
    <row r="10612" spans="1:1">
      <c r="A10612" s="4">
        <v>13448</v>
      </c>
    </row>
    <row r="10613" spans="1:1">
      <c r="A10613" s="4">
        <v>13449</v>
      </c>
    </row>
    <row r="10614" spans="1:1">
      <c r="A10614" s="4">
        <v>13450</v>
      </c>
    </row>
    <row r="10615" spans="1:1">
      <c r="A10615" s="4">
        <v>13451</v>
      </c>
    </row>
    <row r="10616" spans="1:1">
      <c r="A10616" s="4">
        <v>13452</v>
      </c>
    </row>
    <row r="10617" spans="1:1">
      <c r="A10617" s="4">
        <v>13453</v>
      </c>
    </row>
    <row r="10618" spans="1:1">
      <c r="A10618" s="4">
        <v>13454</v>
      </c>
    </row>
    <row r="10619" spans="1:1">
      <c r="A10619" s="4">
        <v>13455</v>
      </c>
    </row>
    <row r="10620" spans="1:1">
      <c r="A10620" s="4">
        <v>13456</v>
      </c>
    </row>
    <row r="10621" spans="1:1">
      <c r="A10621" s="4">
        <v>13457</v>
      </c>
    </row>
    <row r="10622" spans="1:1">
      <c r="A10622" s="4">
        <v>13458</v>
      </c>
    </row>
    <row r="10623" spans="1:1">
      <c r="A10623" s="4">
        <v>13459</v>
      </c>
    </row>
    <row r="10624" spans="1:1">
      <c r="A10624" s="4">
        <v>13460</v>
      </c>
    </row>
    <row r="10625" spans="1:1">
      <c r="A10625" s="4">
        <v>13461</v>
      </c>
    </row>
    <row r="10626" spans="1:1">
      <c r="A10626" s="4">
        <v>13462</v>
      </c>
    </row>
    <row r="10627" spans="1:1">
      <c r="A10627" s="4">
        <v>13463</v>
      </c>
    </row>
    <row r="10628" spans="1:1">
      <c r="A10628" s="4">
        <v>13464</v>
      </c>
    </row>
    <row r="10629" spans="1:1">
      <c r="A10629" s="4">
        <v>13465</v>
      </c>
    </row>
    <row r="10630" spans="1:1">
      <c r="A10630" s="4">
        <v>13466</v>
      </c>
    </row>
    <row r="10631" spans="1:1">
      <c r="A10631" s="4">
        <v>13467</v>
      </c>
    </row>
    <row r="10632" spans="1:1">
      <c r="A10632" s="4">
        <v>13468</v>
      </c>
    </row>
    <row r="10633" spans="1:1">
      <c r="A10633" s="4">
        <v>13469</v>
      </c>
    </row>
    <row r="10634" spans="1:1">
      <c r="A10634" s="4">
        <v>13470</v>
      </c>
    </row>
    <row r="10635" spans="1:1">
      <c r="A10635" s="4">
        <v>13471</v>
      </c>
    </row>
    <row r="10636" spans="1:1">
      <c r="A10636" s="4">
        <v>13472</v>
      </c>
    </row>
    <row r="10637" spans="1:1">
      <c r="A10637" s="4">
        <v>13473</v>
      </c>
    </row>
    <row r="10638" spans="1:1">
      <c r="A10638" s="4">
        <v>13474</v>
      </c>
    </row>
    <row r="10639" spans="1:1">
      <c r="A10639" s="4">
        <v>13475</v>
      </c>
    </row>
    <row r="10640" spans="1:1">
      <c r="A10640" s="4">
        <v>13476</v>
      </c>
    </row>
    <row r="10641" spans="1:1">
      <c r="A10641" s="4">
        <v>13477</v>
      </c>
    </row>
    <row r="10642" spans="1:1">
      <c r="A10642" s="4">
        <v>13478</v>
      </c>
    </row>
    <row r="10643" spans="1:1">
      <c r="A10643" s="4">
        <v>13479</v>
      </c>
    </row>
    <row r="10644" spans="1:1">
      <c r="A10644" s="4">
        <v>13480</v>
      </c>
    </row>
    <row r="10645" spans="1:1">
      <c r="A10645" s="4">
        <v>13481</v>
      </c>
    </row>
    <row r="10646" spans="1:1">
      <c r="A10646" s="4">
        <v>13482</v>
      </c>
    </row>
    <row r="10647" spans="1:1">
      <c r="A10647" s="4">
        <v>13483</v>
      </c>
    </row>
    <row r="10648" spans="1:1">
      <c r="A10648" s="4">
        <v>13484</v>
      </c>
    </row>
    <row r="10649" spans="1:1">
      <c r="A10649" s="4">
        <v>13485</v>
      </c>
    </row>
    <row r="10650" spans="1:1">
      <c r="A10650" s="4">
        <v>13486</v>
      </c>
    </row>
    <row r="10651" spans="1:1">
      <c r="A10651" s="4">
        <v>13487</v>
      </c>
    </row>
    <row r="10652" spans="1:1">
      <c r="A10652" s="4">
        <v>13488</v>
      </c>
    </row>
    <row r="10653" spans="1:1">
      <c r="A10653" s="4">
        <v>13489</v>
      </c>
    </row>
    <row r="10654" spans="1:1">
      <c r="A10654" s="4">
        <v>13490</v>
      </c>
    </row>
    <row r="10655" spans="1:1">
      <c r="A10655" s="4">
        <v>13491</v>
      </c>
    </row>
    <row r="10656" spans="1:1">
      <c r="A10656" s="4">
        <v>13492</v>
      </c>
    </row>
    <row r="10657" spans="1:1">
      <c r="A10657" s="4">
        <v>13493</v>
      </c>
    </row>
    <row r="10658" spans="1:1">
      <c r="A10658" s="4">
        <v>13494</v>
      </c>
    </row>
    <row r="10659" spans="1:1">
      <c r="A10659" s="4">
        <v>13495</v>
      </c>
    </row>
    <row r="10660" spans="1:1">
      <c r="A10660" s="4">
        <v>13496</v>
      </c>
    </row>
    <row r="10661" spans="1:1">
      <c r="A10661" s="4">
        <v>13497</v>
      </c>
    </row>
    <row r="10662" spans="1:1">
      <c r="A10662" s="4">
        <v>13498</v>
      </c>
    </row>
    <row r="10663" spans="1:1">
      <c r="A10663" s="4">
        <v>13499</v>
      </c>
    </row>
    <row r="10664" spans="1:1">
      <c r="A10664" s="4">
        <v>13500</v>
      </c>
    </row>
    <row r="10665" spans="1:1">
      <c r="A10665" s="4">
        <v>13501</v>
      </c>
    </row>
    <row r="10666" spans="1:1">
      <c r="A10666" s="4">
        <v>13502</v>
      </c>
    </row>
    <row r="10667" spans="1:1">
      <c r="A10667" s="4">
        <v>13503</v>
      </c>
    </row>
    <row r="10668" spans="1:1">
      <c r="A10668" s="4">
        <v>13504</v>
      </c>
    </row>
    <row r="10669" spans="1:1">
      <c r="A10669" s="4">
        <v>13505</v>
      </c>
    </row>
    <row r="10670" spans="1:1">
      <c r="A10670" s="4">
        <v>13506</v>
      </c>
    </row>
    <row r="10671" spans="1:1">
      <c r="A10671" s="4">
        <v>13507</v>
      </c>
    </row>
    <row r="10672" spans="1:1">
      <c r="A10672" s="4">
        <v>13508</v>
      </c>
    </row>
    <row r="10673" spans="1:1">
      <c r="A10673" s="4">
        <v>13509</v>
      </c>
    </row>
    <row r="10674" spans="1:1">
      <c r="A10674" s="4">
        <v>13510</v>
      </c>
    </row>
    <row r="10675" spans="1:1">
      <c r="A10675" s="4">
        <v>13511</v>
      </c>
    </row>
    <row r="10676" spans="1:1">
      <c r="A10676" s="4">
        <v>13512</v>
      </c>
    </row>
    <row r="10677" spans="1:1">
      <c r="A10677" s="4">
        <v>13513</v>
      </c>
    </row>
    <row r="10678" spans="1:1">
      <c r="A10678" s="4">
        <v>13514</v>
      </c>
    </row>
    <row r="10679" spans="1:1">
      <c r="A10679" s="4">
        <v>13515</v>
      </c>
    </row>
    <row r="10680" spans="1:1">
      <c r="A10680" s="4">
        <v>13516</v>
      </c>
    </row>
    <row r="10681" spans="1:1">
      <c r="A10681" s="4">
        <v>13517</v>
      </c>
    </row>
    <row r="10682" spans="1:1">
      <c r="A10682" s="4">
        <v>13518</v>
      </c>
    </row>
    <row r="10683" spans="1:1">
      <c r="A10683" s="4">
        <v>13519</v>
      </c>
    </row>
    <row r="10684" spans="1:1">
      <c r="A10684" s="4">
        <v>13520</v>
      </c>
    </row>
    <row r="10685" spans="1:1">
      <c r="A10685" s="4">
        <v>13521</v>
      </c>
    </row>
    <row r="10686" spans="1:1">
      <c r="A10686" s="4">
        <v>13522</v>
      </c>
    </row>
    <row r="10687" spans="1:1">
      <c r="A10687" s="4">
        <v>13523</v>
      </c>
    </row>
    <row r="10688" spans="1:1">
      <c r="A10688" s="4">
        <v>13524</v>
      </c>
    </row>
    <row r="10689" spans="1:1">
      <c r="A10689" s="4">
        <v>13525</v>
      </c>
    </row>
    <row r="10690" spans="1:1">
      <c r="A10690" s="4">
        <v>13526</v>
      </c>
    </row>
    <row r="10691" spans="1:1">
      <c r="A10691" s="4">
        <v>13527</v>
      </c>
    </row>
    <row r="10692" spans="1:1">
      <c r="A10692" s="4">
        <v>13528</v>
      </c>
    </row>
    <row r="10693" spans="1:1">
      <c r="A10693" s="4">
        <v>13529</v>
      </c>
    </row>
    <row r="10694" spans="1:1">
      <c r="A10694" s="4">
        <v>13530</v>
      </c>
    </row>
    <row r="10695" spans="1:1">
      <c r="A10695" s="4">
        <v>13531</v>
      </c>
    </row>
    <row r="10696" spans="1:1">
      <c r="A10696" s="4">
        <v>13532</v>
      </c>
    </row>
    <row r="10697" spans="1:1">
      <c r="A10697" s="4">
        <v>13533</v>
      </c>
    </row>
    <row r="10698" spans="1:1">
      <c r="A10698" s="4">
        <v>13534</v>
      </c>
    </row>
    <row r="10699" spans="1:1">
      <c r="A10699" s="4">
        <v>13535</v>
      </c>
    </row>
    <row r="10700" spans="1:1">
      <c r="A10700" s="4">
        <v>13536</v>
      </c>
    </row>
    <row r="10701" spans="1:1">
      <c r="A10701" s="4">
        <v>13537</v>
      </c>
    </row>
    <row r="10702" spans="1:1">
      <c r="A10702" s="4">
        <v>13538</v>
      </c>
    </row>
    <row r="10703" spans="1:1">
      <c r="A10703" s="4">
        <v>13539</v>
      </c>
    </row>
    <row r="10704" spans="1:1">
      <c r="A10704" s="4">
        <v>13540</v>
      </c>
    </row>
    <row r="10705" spans="1:1">
      <c r="A10705" s="4">
        <v>13541</v>
      </c>
    </row>
    <row r="10706" spans="1:1">
      <c r="A10706" s="4">
        <v>13542</v>
      </c>
    </row>
    <row r="10707" spans="1:1">
      <c r="A10707" s="4">
        <v>13543</v>
      </c>
    </row>
    <row r="10708" spans="1:1">
      <c r="A10708" s="4">
        <v>13544</v>
      </c>
    </row>
    <row r="10709" spans="1:1">
      <c r="A10709" s="4">
        <v>13545</v>
      </c>
    </row>
    <row r="10710" spans="1:1">
      <c r="A10710" s="4">
        <v>13546</v>
      </c>
    </row>
    <row r="10711" spans="1:1">
      <c r="A10711" s="4">
        <v>13547</v>
      </c>
    </row>
    <row r="10712" spans="1:1">
      <c r="A10712" s="4">
        <v>13548</v>
      </c>
    </row>
    <row r="10713" spans="1:1">
      <c r="A10713" s="4">
        <v>13549</v>
      </c>
    </row>
    <row r="10714" spans="1:1">
      <c r="A10714" s="4">
        <v>13550</v>
      </c>
    </row>
    <row r="10715" spans="1:1">
      <c r="A10715" s="4">
        <v>13551</v>
      </c>
    </row>
    <row r="10716" spans="1:1">
      <c r="A10716" s="4">
        <v>13552</v>
      </c>
    </row>
    <row r="10717" spans="1:1">
      <c r="A10717" s="4">
        <v>13553</v>
      </c>
    </row>
    <row r="10718" spans="1:1">
      <c r="A10718" s="4">
        <v>13554</v>
      </c>
    </row>
    <row r="10719" spans="1:1">
      <c r="A10719" s="4">
        <v>13555</v>
      </c>
    </row>
    <row r="10720" spans="1:1">
      <c r="A10720" s="4">
        <v>13556</v>
      </c>
    </row>
    <row r="10721" spans="1:1">
      <c r="A10721" s="4">
        <v>13557</v>
      </c>
    </row>
    <row r="10722" spans="1:1">
      <c r="A10722" s="4">
        <v>13558</v>
      </c>
    </row>
    <row r="10723" spans="1:1">
      <c r="A10723" s="4">
        <v>13559</v>
      </c>
    </row>
    <row r="10724" spans="1:1">
      <c r="A10724" s="4">
        <v>13560</v>
      </c>
    </row>
    <row r="10725" spans="1:1">
      <c r="A10725" s="4">
        <v>13561</v>
      </c>
    </row>
    <row r="10726" spans="1:1">
      <c r="A10726" s="4">
        <v>13562</v>
      </c>
    </row>
    <row r="10727" spans="1:1">
      <c r="A10727" s="4">
        <v>13563</v>
      </c>
    </row>
    <row r="10728" spans="1:1">
      <c r="A10728" s="4">
        <v>13564</v>
      </c>
    </row>
    <row r="10729" spans="1:1">
      <c r="A10729" s="4">
        <v>13565</v>
      </c>
    </row>
    <row r="10730" spans="1:1">
      <c r="A10730" s="4">
        <v>13566</v>
      </c>
    </row>
    <row r="10731" spans="1:1">
      <c r="A10731" s="4">
        <v>13567</v>
      </c>
    </row>
    <row r="10732" spans="1:1">
      <c r="A10732" s="4">
        <v>13568</v>
      </c>
    </row>
    <row r="10733" spans="1:1">
      <c r="A10733" s="4">
        <v>13569</v>
      </c>
    </row>
    <row r="10734" spans="1:1">
      <c r="A10734" s="4">
        <v>13570</v>
      </c>
    </row>
    <row r="10735" spans="1:1">
      <c r="A10735" s="4">
        <v>13571</v>
      </c>
    </row>
    <row r="10736" spans="1:1">
      <c r="A10736" s="4">
        <v>13572</v>
      </c>
    </row>
    <row r="10737" spans="1:1">
      <c r="A10737" s="4">
        <v>13573</v>
      </c>
    </row>
    <row r="10738" spans="1:1">
      <c r="A10738" s="4">
        <v>13574</v>
      </c>
    </row>
    <row r="10739" spans="1:1">
      <c r="A10739" s="4">
        <v>13575</v>
      </c>
    </row>
    <row r="10740" spans="1:1">
      <c r="A10740" s="4">
        <v>13576</v>
      </c>
    </row>
    <row r="10741" spans="1:1">
      <c r="A10741" s="4">
        <v>13577</v>
      </c>
    </row>
    <row r="10742" spans="1:1">
      <c r="A10742" s="4">
        <v>13578</v>
      </c>
    </row>
    <row r="10743" spans="1:1">
      <c r="A10743" s="4">
        <v>13579</v>
      </c>
    </row>
    <row r="10744" spans="1:1">
      <c r="A10744" s="4">
        <v>13580</v>
      </c>
    </row>
    <row r="10745" spans="1:1">
      <c r="A10745" s="4">
        <v>13581</v>
      </c>
    </row>
    <row r="10746" spans="1:1">
      <c r="A10746" s="4">
        <v>13582</v>
      </c>
    </row>
    <row r="10747" spans="1:1">
      <c r="A10747" s="4">
        <v>13583</v>
      </c>
    </row>
    <row r="10748" spans="1:1">
      <c r="A10748" s="4">
        <v>13584</v>
      </c>
    </row>
    <row r="10749" spans="1:1">
      <c r="A10749" s="4">
        <v>13585</v>
      </c>
    </row>
    <row r="10750" spans="1:1">
      <c r="A10750" s="4">
        <v>13586</v>
      </c>
    </row>
    <row r="10751" spans="1:1">
      <c r="A10751" s="4">
        <v>13587</v>
      </c>
    </row>
    <row r="10752" spans="1:1">
      <c r="A10752" s="4">
        <v>13588</v>
      </c>
    </row>
    <row r="10753" spans="1:1">
      <c r="A10753" s="4">
        <v>13589</v>
      </c>
    </row>
    <row r="10754" spans="1:1">
      <c r="A10754" s="4">
        <v>13590</v>
      </c>
    </row>
    <row r="10755" spans="1:1">
      <c r="A10755" s="4">
        <v>13591</v>
      </c>
    </row>
    <row r="10756" spans="1:1">
      <c r="A10756" s="4">
        <v>13592</v>
      </c>
    </row>
    <row r="10757" spans="1:1">
      <c r="A10757" s="4">
        <v>13593</v>
      </c>
    </row>
    <row r="10758" spans="1:1">
      <c r="A10758" s="4">
        <v>13594</v>
      </c>
    </row>
    <row r="10759" spans="1:1">
      <c r="A10759" s="4">
        <v>13595</v>
      </c>
    </row>
    <row r="10760" spans="1:1">
      <c r="A10760" s="4">
        <v>13596</v>
      </c>
    </row>
    <row r="10761" spans="1:1">
      <c r="A10761" s="4">
        <v>13597</v>
      </c>
    </row>
    <row r="10762" spans="1:1">
      <c r="A10762" s="4">
        <v>13598</v>
      </c>
    </row>
    <row r="10763" spans="1:1">
      <c r="A10763" s="4">
        <v>13599</v>
      </c>
    </row>
    <row r="10764" spans="1:1">
      <c r="A10764" s="4">
        <v>13600</v>
      </c>
    </row>
    <row r="10765" spans="1:1">
      <c r="A10765" s="4">
        <v>13601</v>
      </c>
    </row>
    <row r="10766" spans="1:1">
      <c r="A10766" s="4">
        <v>13602</v>
      </c>
    </row>
    <row r="10767" spans="1:1">
      <c r="A10767" s="4">
        <v>13603</v>
      </c>
    </row>
    <row r="10768" spans="1:1">
      <c r="A10768" s="4">
        <v>13604</v>
      </c>
    </row>
    <row r="10769" spans="1:1">
      <c r="A10769" s="4">
        <v>13605</v>
      </c>
    </row>
    <row r="10770" spans="1:1">
      <c r="A10770" s="4">
        <v>13606</v>
      </c>
    </row>
    <row r="10771" spans="1:1">
      <c r="A10771" s="4">
        <v>13607</v>
      </c>
    </row>
    <row r="10772" spans="1:1">
      <c r="A10772" s="4">
        <v>13608</v>
      </c>
    </row>
    <row r="10773" spans="1:1">
      <c r="A10773" s="4">
        <v>13609</v>
      </c>
    </row>
    <row r="10774" spans="1:1">
      <c r="A10774" s="4">
        <v>13610</v>
      </c>
    </row>
    <row r="10775" spans="1:1">
      <c r="A10775" s="4">
        <v>13611</v>
      </c>
    </row>
    <row r="10776" spans="1:1">
      <c r="A10776" s="4">
        <v>13612</v>
      </c>
    </row>
    <row r="10777" spans="1:1">
      <c r="A10777" s="4">
        <v>13613</v>
      </c>
    </row>
    <row r="10778" spans="1:1">
      <c r="A10778" s="4">
        <v>13614</v>
      </c>
    </row>
    <row r="10779" spans="1:1">
      <c r="A10779" s="4">
        <v>13615</v>
      </c>
    </row>
    <row r="10780" spans="1:1">
      <c r="A10780" s="4">
        <v>13616</v>
      </c>
    </row>
    <row r="10781" spans="1:1">
      <c r="A10781" s="4">
        <v>13617</v>
      </c>
    </row>
    <row r="10782" spans="1:1">
      <c r="A10782" s="4">
        <v>13618</v>
      </c>
    </row>
    <row r="10783" spans="1:1">
      <c r="A10783" s="4">
        <v>13619</v>
      </c>
    </row>
    <row r="10784" spans="1:1">
      <c r="A10784" s="4">
        <v>13620</v>
      </c>
    </row>
    <row r="10785" spans="1:1">
      <c r="A10785" s="4">
        <v>13621</v>
      </c>
    </row>
    <row r="10786" spans="1:1">
      <c r="A10786" s="4">
        <v>13622</v>
      </c>
    </row>
    <row r="10787" spans="1:1">
      <c r="A10787" s="4">
        <v>13623</v>
      </c>
    </row>
    <row r="10788" spans="1:1">
      <c r="A10788" s="4">
        <v>13624</v>
      </c>
    </row>
    <row r="10789" spans="1:1">
      <c r="A10789" s="4">
        <v>13625</v>
      </c>
    </row>
    <row r="10790" spans="1:1">
      <c r="A10790" s="4">
        <v>13626</v>
      </c>
    </row>
    <row r="10791" spans="1:1">
      <c r="A10791" s="4">
        <v>13627</v>
      </c>
    </row>
    <row r="10792" spans="1:1">
      <c r="A10792" s="4">
        <v>13628</v>
      </c>
    </row>
    <row r="10793" spans="1:1">
      <c r="A10793" s="4">
        <v>13629</v>
      </c>
    </row>
    <row r="10794" spans="1:1">
      <c r="A10794" s="4">
        <v>13630</v>
      </c>
    </row>
    <row r="10795" spans="1:1">
      <c r="A10795" s="4">
        <v>13631</v>
      </c>
    </row>
    <row r="10796" spans="1:1">
      <c r="A10796" s="4">
        <v>13632</v>
      </c>
    </row>
    <row r="10797" spans="1:1">
      <c r="A10797" s="4">
        <v>13633</v>
      </c>
    </row>
    <row r="10798" spans="1:1">
      <c r="A10798" s="4">
        <v>13634</v>
      </c>
    </row>
    <row r="10799" spans="1:1">
      <c r="A10799" s="4">
        <v>13635</v>
      </c>
    </row>
    <row r="10800" spans="1:1">
      <c r="A10800" s="4">
        <v>13636</v>
      </c>
    </row>
    <row r="10801" spans="1:1">
      <c r="A10801" s="4">
        <v>13637</v>
      </c>
    </row>
    <row r="10802" spans="1:1">
      <c r="A10802" s="4">
        <v>13638</v>
      </c>
    </row>
    <row r="10803" spans="1:1">
      <c r="A10803" s="4">
        <v>13639</v>
      </c>
    </row>
    <row r="10804" spans="1:1">
      <c r="A10804" s="4">
        <v>13640</v>
      </c>
    </row>
    <row r="10805" spans="1:1">
      <c r="A10805" s="4">
        <v>13641</v>
      </c>
    </row>
    <row r="10806" spans="1:1">
      <c r="A10806" s="4">
        <v>13642</v>
      </c>
    </row>
    <row r="10807" spans="1:1">
      <c r="A10807" s="4">
        <v>13643</v>
      </c>
    </row>
    <row r="10808" spans="1:1">
      <c r="A10808" s="4">
        <v>13644</v>
      </c>
    </row>
    <row r="10809" spans="1:1">
      <c r="A10809" s="4">
        <v>13645</v>
      </c>
    </row>
    <row r="10810" spans="1:1">
      <c r="A10810" s="4">
        <v>13646</v>
      </c>
    </row>
    <row r="10811" spans="1:1">
      <c r="A10811" s="4">
        <v>13647</v>
      </c>
    </row>
    <row r="10812" spans="1:1">
      <c r="A10812" s="4">
        <v>13648</v>
      </c>
    </row>
    <row r="10813" spans="1:1">
      <c r="A10813" s="4">
        <v>13649</v>
      </c>
    </row>
    <row r="10814" spans="1:1">
      <c r="A10814" s="4">
        <v>13650</v>
      </c>
    </row>
    <row r="10815" spans="1:1">
      <c r="A10815" s="4">
        <v>13651</v>
      </c>
    </row>
    <row r="10816" spans="1:1">
      <c r="A10816" s="4">
        <v>13652</v>
      </c>
    </row>
    <row r="10817" spans="1:1">
      <c r="A10817" s="4">
        <v>13653</v>
      </c>
    </row>
    <row r="10818" spans="1:1">
      <c r="A10818" s="4">
        <v>13654</v>
      </c>
    </row>
    <row r="10819" spans="1:1">
      <c r="A10819" s="4">
        <v>13655</v>
      </c>
    </row>
    <row r="10820" spans="1:1">
      <c r="A10820" s="4">
        <v>13656</v>
      </c>
    </row>
    <row r="10821" spans="1:1">
      <c r="A10821" s="4">
        <v>13657</v>
      </c>
    </row>
    <row r="10822" spans="1:1">
      <c r="A10822" s="4">
        <v>13658</v>
      </c>
    </row>
    <row r="10823" spans="1:1">
      <c r="A10823" s="4">
        <v>13659</v>
      </c>
    </row>
    <row r="10824" spans="1:1">
      <c r="A10824" s="4">
        <v>13660</v>
      </c>
    </row>
    <row r="10825" spans="1:1">
      <c r="A10825" s="4">
        <v>13661</v>
      </c>
    </row>
    <row r="10826" spans="1:1">
      <c r="A10826" s="4">
        <v>13662</v>
      </c>
    </row>
    <row r="10827" spans="1:1">
      <c r="A10827" s="4">
        <v>13663</v>
      </c>
    </row>
    <row r="10828" spans="1:1">
      <c r="A10828" s="4">
        <v>13664</v>
      </c>
    </row>
    <row r="10829" spans="1:1">
      <c r="A10829" s="4">
        <v>13665</v>
      </c>
    </row>
    <row r="10830" spans="1:1">
      <c r="A10830" s="4">
        <v>13666</v>
      </c>
    </row>
    <row r="10831" spans="1:1">
      <c r="A10831" s="4">
        <v>13667</v>
      </c>
    </row>
    <row r="10832" spans="1:1">
      <c r="A10832" s="4">
        <v>13668</v>
      </c>
    </row>
    <row r="10833" spans="1:1">
      <c r="A10833" s="4">
        <v>13669</v>
      </c>
    </row>
    <row r="10834" spans="1:1">
      <c r="A10834" s="4">
        <v>13670</v>
      </c>
    </row>
    <row r="10835" spans="1:1">
      <c r="A10835" s="4">
        <v>13671</v>
      </c>
    </row>
    <row r="10836" spans="1:1">
      <c r="A10836" s="4">
        <v>13672</v>
      </c>
    </row>
    <row r="10837" spans="1:1">
      <c r="A10837" s="4">
        <v>13673</v>
      </c>
    </row>
    <row r="10838" spans="1:1">
      <c r="A10838" s="4">
        <v>13674</v>
      </c>
    </row>
    <row r="10839" spans="1:1">
      <c r="A10839" s="4">
        <v>13675</v>
      </c>
    </row>
    <row r="10840" spans="1:1">
      <c r="A10840" s="4">
        <v>13676</v>
      </c>
    </row>
    <row r="10841" spans="1:1">
      <c r="A10841" s="4">
        <v>13677</v>
      </c>
    </row>
    <row r="10842" spans="1:1">
      <c r="A10842" s="4">
        <v>13678</v>
      </c>
    </row>
    <row r="10843" spans="1:1">
      <c r="A10843" s="4">
        <v>13679</v>
      </c>
    </row>
    <row r="10844" spans="1:1">
      <c r="A10844" s="4">
        <v>13680</v>
      </c>
    </row>
    <row r="10845" spans="1:1">
      <c r="A10845" s="4">
        <v>13681</v>
      </c>
    </row>
    <row r="10846" spans="1:1">
      <c r="A10846" s="4">
        <v>13682</v>
      </c>
    </row>
    <row r="10847" spans="1:1">
      <c r="A10847" s="4">
        <v>13683</v>
      </c>
    </row>
    <row r="10848" spans="1:1">
      <c r="A10848" s="4">
        <v>13684</v>
      </c>
    </row>
    <row r="10849" spans="1:1">
      <c r="A10849" s="4">
        <v>13685</v>
      </c>
    </row>
    <row r="10850" spans="1:1">
      <c r="A10850" s="4">
        <v>13686</v>
      </c>
    </row>
    <row r="10851" spans="1:1">
      <c r="A10851" s="4">
        <v>13687</v>
      </c>
    </row>
    <row r="10852" spans="1:1">
      <c r="A10852" s="4">
        <v>13688</v>
      </c>
    </row>
    <row r="10853" spans="1:1">
      <c r="A10853" s="4">
        <v>13689</v>
      </c>
    </row>
    <row r="10854" spans="1:1">
      <c r="A10854" s="4">
        <v>13690</v>
      </c>
    </row>
    <row r="10855" spans="1:1">
      <c r="A10855" s="4">
        <v>13691</v>
      </c>
    </row>
    <row r="10856" spans="1:1">
      <c r="A10856" s="4">
        <v>13692</v>
      </c>
    </row>
    <row r="10857" spans="1:1">
      <c r="A10857" s="4">
        <v>13693</v>
      </c>
    </row>
    <row r="10858" spans="1:1">
      <c r="A10858" s="4">
        <v>13694</v>
      </c>
    </row>
    <row r="10859" spans="1:1">
      <c r="A10859" s="4">
        <v>13695</v>
      </c>
    </row>
    <row r="10860" spans="1:1">
      <c r="A10860" s="4">
        <v>13696</v>
      </c>
    </row>
    <row r="10861" spans="1:1">
      <c r="A10861" s="4">
        <v>13697</v>
      </c>
    </row>
    <row r="10862" spans="1:1">
      <c r="A10862" s="4">
        <v>13698</v>
      </c>
    </row>
    <row r="10863" spans="1:1">
      <c r="A10863" s="4">
        <v>13699</v>
      </c>
    </row>
    <row r="10864" spans="1:1">
      <c r="A10864" s="4">
        <v>13700</v>
      </c>
    </row>
    <row r="10865" spans="1:1">
      <c r="A10865" s="4">
        <v>13701</v>
      </c>
    </row>
    <row r="10866" spans="1:1">
      <c r="A10866" s="4">
        <v>13702</v>
      </c>
    </row>
    <row r="10867" spans="1:1">
      <c r="A10867" s="4">
        <v>13703</v>
      </c>
    </row>
    <row r="10868" spans="1:1">
      <c r="A10868" s="4">
        <v>13704</v>
      </c>
    </row>
    <row r="10869" spans="1:1">
      <c r="A10869" s="4">
        <v>13705</v>
      </c>
    </row>
    <row r="10870" spans="1:1">
      <c r="A10870" s="4">
        <v>13706</v>
      </c>
    </row>
    <row r="10871" spans="1:1">
      <c r="A10871" s="4">
        <v>13707</v>
      </c>
    </row>
    <row r="10872" spans="1:1">
      <c r="A10872" s="4">
        <v>13708</v>
      </c>
    </row>
    <row r="10873" spans="1:1">
      <c r="A10873" s="4">
        <v>13709</v>
      </c>
    </row>
    <row r="10874" spans="1:1">
      <c r="A10874" s="4">
        <v>13710</v>
      </c>
    </row>
    <row r="10875" spans="1:1">
      <c r="A10875" s="4">
        <v>13711</v>
      </c>
    </row>
    <row r="10876" spans="1:1">
      <c r="A10876" s="4">
        <v>13712</v>
      </c>
    </row>
    <row r="10877" spans="1:1">
      <c r="A10877" s="4">
        <v>13713</v>
      </c>
    </row>
    <row r="10878" spans="1:1">
      <c r="A10878" s="4">
        <v>13714</v>
      </c>
    </row>
    <row r="10879" spans="1:1">
      <c r="A10879" s="4">
        <v>13715</v>
      </c>
    </row>
    <row r="10880" spans="1:1">
      <c r="A10880" s="4">
        <v>13716</v>
      </c>
    </row>
    <row r="10881" spans="1:1">
      <c r="A10881" s="4">
        <v>13717</v>
      </c>
    </row>
    <row r="10882" spans="1:1">
      <c r="A10882" s="4">
        <v>13718</v>
      </c>
    </row>
    <row r="10883" spans="1:1">
      <c r="A10883" s="4">
        <v>13719</v>
      </c>
    </row>
    <row r="10884" spans="1:1">
      <c r="A10884" s="4">
        <v>13720</v>
      </c>
    </row>
    <row r="10885" spans="1:1">
      <c r="A10885" s="4">
        <v>13721</v>
      </c>
    </row>
    <row r="10886" spans="1:1">
      <c r="A10886" s="4">
        <v>13722</v>
      </c>
    </row>
    <row r="10887" spans="1:1">
      <c r="A10887" s="4">
        <v>13723</v>
      </c>
    </row>
    <row r="10888" spans="1:1">
      <c r="A10888" s="4">
        <v>13724</v>
      </c>
    </row>
    <row r="10889" spans="1:1">
      <c r="A10889" s="4">
        <v>13725</v>
      </c>
    </row>
    <row r="10890" spans="1:1">
      <c r="A10890" s="4">
        <v>13726</v>
      </c>
    </row>
    <row r="10891" spans="1:1">
      <c r="A10891" s="4">
        <v>13727</v>
      </c>
    </row>
    <row r="10892" spans="1:1">
      <c r="A10892" s="4">
        <v>13728</v>
      </c>
    </row>
    <row r="10893" spans="1:1">
      <c r="A10893" s="4">
        <v>13729</v>
      </c>
    </row>
    <row r="10894" spans="1:1">
      <c r="A10894" s="4">
        <v>13730</v>
      </c>
    </row>
    <row r="10895" spans="1:1">
      <c r="A10895" s="4">
        <v>13731</v>
      </c>
    </row>
    <row r="10896" spans="1:1">
      <c r="A10896" s="4">
        <v>13732</v>
      </c>
    </row>
    <row r="10897" spans="1:1">
      <c r="A10897" s="4">
        <v>13733</v>
      </c>
    </row>
    <row r="10898" spans="1:1">
      <c r="A10898" s="4">
        <v>13734</v>
      </c>
    </row>
    <row r="10899" spans="1:1">
      <c r="A10899" s="4">
        <v>13735</v>
      </c>
    </row>
    <row r="10900" spans="1:1">
      <c r="A10900" s="4">
        <v>13736</v>
      </c>
    </row>
    <row r="10901" spans="1:1">
      <c r="A10901" s="4">
        <v>13737</v>
      </c>
    </row>
    <row r="10902" spans="1:1">
      <c r="A10902" s="4">
        <v>13738</v>
      </c>
    </row>
    <row r="10903" spans="1:1">
      <c r="A10903" s="4">
        <v>13739</v>
      </c>
    </row>
    <row r="10904" spans="1:1">
      <c r="A10904" s="4">
        <v>13740</v>
      </c>
    </row>
    <row r="10905" spans="1:1">
      <c r="A10905" s="4">
        <v>13741</v>
      </c>
    </row>
    <row r="10906" spans="1:1">
      <c r="A10906" s="4">
        <v>13742</v>
      </c>
    </row>
    <row r="10907" spans="1:1">
      <c r="A10907" s="4">
        <v>13743</v>
      </c>
    </row>
    <row r="10908" spans="1:1">
      <c r="A10908" s="4">
        <v>13744</v>
      </c>
    </row>
    <row r="10909" spans="1:1">
      <c r="A10909" s="4">
        <v>13745</v>
      </c>
    </row>
    <row r="10910" spans="1:1">
      <c r="A10910" s="4">
        <v>13746</v>
      </c>
    </row>
    <row r="10911" spans="1:1">
      <c r="A10911" s="4">
        <v>13747</v>
      </c>
    </row>
    <row r="10912" spans="1:1">
      <c r="A10912" s="4">
        <v>13748</v>
      </c>
    </row>
    <row r="10913" spans="1:1">
      <c r="A10913" s="4">
        <v>13749</v>
      </c>
    </row>
    <row r="10914" spans="1:1">
      <c r="A10914" s="4">
        <v>13750</v>
      </c>
    </row>
    <row r="10915" spans="1:1">
      <c r="A10915" s="4">
        <v>13751</v>
      </c>
    </row>
    <row r="10916" spans="1:1">
      <c r="A10916" s="4">
        <v>13752</v>
      </c>
    </row>
    <row r="10917" spans="1:1">
      <c r="A10917" s="4">
        <v>13753</v>
      </c>
    </row>
    <row r="10918" spans="1:1">
      <c r="A10918" s="4">
        <v>13754</v>
      </c>
    </row>
    <row r="10919" spans="1:1">
      <c r="A10919" s="4">
        <v>13755</v>
      </c>
    </row>
    <row r="10920" spans="1:1">
      <c r="A10920" s="4">
        <v>13756</v>
      </c>
    </row>
    <row r="10921" spans="1:1">
      <c r="A10921" s="4">
        <v>13757</v>
      </c>
    </row>
    <row r="10922" spans="1:1">
      <c r="A10922" s="4">
        <v>13758</v>
      </c>
    </row>
    <row r="10923" spans="1:1">
      <c r="A10923" s="4">
        <v>13759</v>
      </c>
    </row>
    <row r="10924" spans="1:1">
      <c r="A10924" s="4">
        <v>13760</v>
      </c>
    </row>
    <row r="10925" spans="1:1">
      <c r="A10925" s="4">
        <v>13761</v>
      </c>
    </row>
    <row r="10926" spans="1:1">
      <c r="A10926" s="4">
        <v>13762</v>
      </c>
    </row>
    <row r="10927" spans="1:1">
      <c r="A10927" s="4">
        <v>13763</v>
      </c>
    </row>
    <row r="10928" spans="1:1">
      <c r="A10928" s="4">
        <v>13764</v>
      </c>
    </row>
    <row r="10929" spans="1:1">
      <c r="A10929" s="4">
        <v>13765</v>
      </c>
    </row>
    <row r="10930" spans="1:1">
      <c r="A10930" s="4">
        <v>13766</v>
      </c>
    </row>
    <row r="10931" spans="1:1">
      <c r="A10931" s="4">
        <v>13767</v>
      </c>
    </row>
    <row r="10932" spans="1:1">
      <c r="A10932" s="4">
        <v>13768</v>
      </c>
    </row>
    <row r="10933" spans="1:1">
      <c r="A10933" s="4">
        <v>13769</v>
      </c>
    </row>
    <row r="10934" spans="1:1">
      <c r="A10934" s="4">
        <v>13770</v>
      </c>
    </row>
    <row r="10935" spans="1:1">
      <c r="A10935" s="4">
        <v>13771</v>
      </c>
    </row>
    <row r="10936" spans="1:1">
      <c r="A10936" s="4">
        <v>13772</v>
      </c>
    </row>
    <row r="10937" spans="1:1">
      <c r="A10937" s="4">
        <v>13773</v>
      </c>
    </row>
    <row r="10938" spans="1:1">
      <c r="A10938" s="4">
        <v>13774</v>
      </c>
    </row>
    <row r="10939" spans="1:1">
      <c r="A10939" s="4">
        <v>13775</v>
      </c>
    </row>
    <row r="10940" spans="1:1">
      <c r="A10940" s="4">
        <v>13776</v>
      </c>
    </row>
    <row r="10941" spans="1:1">
      <c r="A10941" s="4">
        <v>13777</v>
      </c>
    </row>
    <row r="10942" spans="1:1">
      <c r="A10942" s="4">
        <v>13778</v>
      </c>
    </row>
    <row r="10943" spans="1:1">
      <c r="A10943" s="4">
        <v>13779</v>
      </c>
    </row>
    <row r="10944" spans="1:1">
      <c r="A10944" s="4">
        <v>13780</v>
      </c>
    </row>
    <row r="10945" spans="1:1">
      <c r="A10945" s="4">
        <v>13781</v>
      </c>
    </row>
    <row r="10946" spans="1:1">
      <c r="A10946" s="4">
        <v>13782</v>
      </c>
    </row>
    <row r="10947" spans="1:1">
      <c r="A10947" s="4">
        <v>13783</v>
      </c>
    </row>
    <row r="10948" spans="1:1">
      <c r="A10948" s="4">
        <v>13784</v>
      </c>
    </row>
    <row r="10949" spans="1:1">
      <c r="A10949" s="4">
        <v>13785</v>
      </c>
    </row>
    <row r="10950" spans="1:1">
      <c r="A10950" s="4">
        <v>13786</v>
      </c>
    </row>
    <row r="10951" spans="1:1">
      <c r="A10951" s="4">
        <v>13787</v>
      </c>
    </row>
    <row r="10952" spans="1:1">
      <c r="A10952" s="4">
        <v>13788</v>
      </c>
    </row>
    <row r="10953" spans="1:1">
      <c r="A10953" s="4">
        <v>13789</v>
      </c>
    </row>
    <row r="10954" spans="1:1">
      <c r="A10954" s="4">
        <v>13790</v>
      </c>
    </row>
    <row r="10955" spans="1:1">
      <c r="A10955" s="4">
        <v>13791</v>
      </c>
    </row>
    <row r="10956" spans="1:1">
      <c r="A10956" s="4">
        <v>13792</v>
      </c>
    </row>
    <row r="10957" spans="1:1">
      <c r="A10957" s="4">
        <v>13793</v>
      </c>
    </row>
    <row r="10958" spans="1:1">
      <c r="A10958" s="4">
        <v>13794</v>
      </c>
    </row>
    <row r="10959" spans="1:1">
      <c r="A10959" s="4">
        <v>13795</v>
      </c>
    </row>
    <row r="10960" spans="1:1">
      <c r="A10960" s="4">
        <v>13796</v>
      </c>
    </row>
    <row r="10961" spans="1:1">
      <c r="A10961" s="4">
        <v>13797</v>
      </c>
    </row>
    <row r="10962" spans="1:1">
      <c r="A10962" s="4">
        <v>13798</v>
      </c>
    </row>
    <row r="10963" spans="1:1">
      <c r="A10963" s="4">
        <v>13799</v>
      </c>
    </row>
    <row r="10964" spans="1:1">
      <c r="A10964" s="4">
        <v>13800</v>
      </c>
    </row>
    <row r="10965" spans="1:1">
      <c r="A10965" s="4">
        <v>13801</v>
      </c>
    </row>
    <row r="10966" spans="1:1">
      <c r="A10966" s="4">
        <v>13802</v>
      </c>
    </row>
    <row r="10967" spans="1:1">
      <c r="A10967" s="4">
        <v>13803</v>
      </c>
    </row>
    <row r="10968" spans="1:1">
      <c r="A10968" s="4">
        <v>13804</v>
      </c>
    </row>
    <row r="10969" spans="1:1">
      <c r="A10969" s="4">
        <v>13805</v>
      </c>
    </row>
    <row r="10970" spans="1:1">
      <c r="A10970" s="4">
        <v>13806</v>
      </c>
    </row>
    <row r="10971" spans="1:1">
      <c r="A10971" s="4">
        <v>13807</v>
      </c>
    </row>
    <row r="10972" spans="1:1">
      <c r="A10972" s="4">
        <v>13808</v>
      </c>
    </row>
    <row r="10973" spans="1:1">
      <c r="A10973" s="4">
        <v>13809</v>
      </c>
    </row>
    <row r="10974" spans="1:1">
      <c r="A10974" s="4">
        <v>13810</v>
      </c>
    </row>
    <row r="10975" spans="1:1">
      <c r="A10975" s="4">
        <v>13811</v>
      </c>
    </row>
    <row r="10976" spans="1:1">
      <c r="A10976" s="4">
        <v>13812</v>
      </c>
    </row>
    <row r="10977" spans="1:1">
      <c r="A10977" s="4">
        <v>13813</v>
      </c>
    </row>
    <row r="10978" spans="1:1">
      <c r="A10978" s="4">
        <v>13814</v>
      </c>
    </row>
    <row r="10979" spans="1:1">
      <c r="A10979" s="4">
        <v>13815</v>
      </c>
    </row>
    <row r="10980" spans="1:1">
      <c r="A10980" s="4">
        <v>13816</v>
      </c>
    </row>
    <row r="10981" spans="1:1">
      <c r="A10981" s="4">
        <v>13817</v>
      </c>
    </row>
    <row r="10982" spans="1:1">
      <c r="A10982" s="4">
        <v>13818</v>
      </c>
    </row>
    <row r="10983" spans="1:1">
      <c r="A10983" s="4">
        <v>13819</v>
      </c>
    </row>
    <row r="10984" spans="1:1">
      <c r="A10984" s="4">
        <v>13820</v>
      </c>
    </row>
    <row r="10985" spans="1:1">
      <c r="A10985" s="4">
        <v>13821</v>
      </c>
    </row>
    <row r="10986" spans="1:1">
      <c r="A10986" s="4">
        <v>13822</v>
      </c>
    </row>
    <row r="10987" spans="1:1">
      <c r="A10987" s="4">
        <v>13823</v>
      </c>
    </row>
    <row r="10988" spans="1:1">
      <c r="A10988" s="4">
        <v>13824</v>
      </c>
    </row>
    <row r="10989" spans="1:1">
      <c r="A10989" s="4">
        <v>13825</v>
      </c>
    </row>
    <row r="10990" spans="1:1">
      <c r="A10990" s="4">
        <v>13826</v>
      </c>
    </row>
    <row r="10991" spans="1:1">
      <c r="A10991" s="4">
        <v>13827</v>
      </c>
    </row>
    <row r="10992" spans="1:1">
      <c r="A10992" s="4">
        <v>13828</v>
      </c>
    </row>
    <row r="10993" spans="1:1">
      <c r="A10993" s="4">
        <v>13829</v>
      </c>
    </row>
    <row r="10994" spans="1:1">
      <c r="A10994" s="4">
        <v>13830</v>
      </c>
    </row>
    <row r="10995" spans="1:1">
      <c r="A10995" s="4">
        <v>13831</v>
      </c>
    </row>
    <row r="10996" spans="1:1">
      <c r="A10996" s="4">
        <v>13832</v>
      </c>
    </row>
    <row r="10997" spans="1:1">
      <c r="A10997" s="4">
        <v>13833</v>
      </c>
    </row>
    <row r="10998" spans="1:1">
      <c r="A10998" s="4">
        <v>13834</v>
      </c>
    </row>
    <row r="10999" spans="1:1">
      <c r="A10999" s="4">
        <v>13835</v>
      </c>
    </row>
    <row r="11000" spans="1:1">
      <c r="A11000" s="4">
        <v>13836</v>
      </c>
    </row>
    <row r="11001" spans="1:1">
      <c r="A11001" s="4">
        <v>13837</v>
      </c>
    </row>
    <row r="11002" spans="1:1">
      <c r="A11002" s="4">
        <v>13838</v>
      </c>
    </row>
    <row r="11003" spans="1:1">
      <c r="A11003" s="4">
        <v>13839</v>
      </c>
    </row>
    <row r="11004" spans="1:1">
      <c r="A11004" s="4">
        <v>13840</v>
      </c>
    </row>
    <row r="11005" spans="1:1">
      <c r="A11005" s="4">
        <v>13841</v>
      </c>
    </row>
    <row r="11006" spans="1:1">
      <c r="A11006" s="4">
        <v>13842</v>
      </c>
    </row>
    <row r="11007" spans="1:1">
      <c r="A11007" s="4">
        <v>13843</v>
      </c>
    </row>
    <row r="11008" spans="1:1">
      <c r="A11008" s="4">
        <v>13844</v>
      </c>
    </row>
    <row r="11009" spans="1:1">
      <c r="A11009" s="4">
        <v>13845</v>
      </c>
    </row>
    <row r="11010" spans="1:1">
      <c r="A11010" s="4">
        <v>13846</v>
      </c>
    </row>
    <row r="11011" spans="1:1">
      <c r="A11011" s="4">
        <v>13847</v>
      </c>
    </row>
    <row r="11012" spans="1:1">
      <c r="A11012" s="4">
        <v>13848</v>
      </c>
    </row>
    <row r="11013" spans="1:1">
      <c r="A11013" s="4">
        <v>13849</v>
      </c>
    </row>
    <row r="11014" spans="1:1">
      <c r="A11014" s="4">
        <v>13850</v>
      </c>
    </row>
    <row r="11015" spans="1:1">
      <c r="A11015" s="4">
        <v>13851</v>
      </c>
    </row>
    <row r="11016" spans="1:1">
      <c r="A11016" s="4">
        <v>13852</v>
      </c>
    </row>
    <row r="11017" spans="1:1">
      <c r="A11017" s="4">
        <v>13853</v>
      </c>
    </row>
    <row r="11018" spans="1:1">
      <c r="A11018" s="4">
        <v>13854</v>
      </c>
    </row>
    <row r="11019" spans="1:1">
      <c r="A11019" s="4">
        <v>13855</v>
      </c>
    </row>
    <row r="11020" spans="1:1">
      <c r="A11020" s="4">
        <v>13856</v>
      </c>
    </row>
    <row r="11021" spans="1:1">
      <c r="A11021" s="4">
        <v>13857</v>
      </c>
    </row>
    <row r="11022" spans="1:1">
      <c r="A11022" s="4">
        <v>13858</v>
      </c>
    </row>
    <row r="11023" spans="1:1">
      <c r="A11023" s="4">
        <v>13859</v>
      </c>
    </row>
    <row r="11024" spans="1:1">
      <c r="A11024" s="4">
        <v>13860</v>
      </c>
    </row>
    <row r="11025" spans="1:1">
      <c r="A11025" s="4">
        <v>13861</v>
      </c>
    </row>
    <row r="11026" spans="1:1">
      <c r="A11026" s="4">
        <v>13862</v>
      </c>
    </row>
    <row r="11027" spans="1:1">
      <c r="A11027" s="4">
        <v>13863</v>
      </c>
    </row>
    <row r="11028" spans="1:1">
      <c r="A11028" s="4">
        <v>13864</v>
      </c>
    </row>
    <row r="11029" spans="1:1">
      <c r="A11029" s="4">
        <v>13865</v>
      </c>
    </row>
    <row r="11030" spans="1:1">
      <c r="A11030" s="4">
        <v>13866</v>
      </c>
    </row>
    <row r="11031" spans="1:1">
      <c r="A11031" s="4">
        <v>13867</v>
      </c>
    </row>
    <row r="11032" spans="1:1">
      <c r="A11032" s="4">
        <v>13868</v>
      </c>
    </row>
    <row r="11033" spans="1:1">
      <c r="A11033" s="4">
        <v>13869</v>
      </c>
    </row>
    <row r="11034" spans="1:1">
      <c r="A11034" s="4">
        <v>13870</v>
      </c>
    </row>
    <row r="11035" spans="1:1">
      <c r="A11035" s="4">
        <v>13871</v>
      </c>
    </row>
    <row r="11036" spans="1:1">
      <c r="A11036" s="4">
        <v>13872</v>
      </c>
    </row>
    <row r="11037" spans="1:1">
      <c r="A11037" s="4">
        <v>13873</v>
      </c>
    </row>
    <row r="11038" spans="1:1">
      <c r="A11038" s="4">
        <v>13874</v>
      </c>
    </row>
    <row r="11039" spans="1:1">
      <c r="A11039" s="4">
        <v>13875</v>
      </c>
    </row>
    <row r="11040" spans="1:1">
      <c r="A11040" s="4">
        <v>13876</v>
      </c>
    </row>
    <row r="11041" spans="1:1">
      <c r="A11041" s="4">
        <v>13877</v>
      </c>
    </row>
    <row r="11042" spans="1:1">
      <c r="A11042" s="4">
        <v>13878</v>
      </c>
    </row>
    <row r="11043" spans="1:1">
      <c r="A11043" s="4">
        <v>13879</v>
      </c>
    </row>
    <row r="11044" spans="1:1">
      <c r="A11044" s="4">
        <v>13880</v>
      </c>
    </row>
    <row r="11045" spans="1:1">
      <c r="A11045" s="4">
        <v>13881</v>
      </c>
    </row>
    <row r="11046" spans="1:1">
      <c r="A11046" s="4">
        <v>13882</v>
      </c>
    </row>
    <row r="11047" spans="1:1">
      <c r="A11047" s="4">
        <v>13883</v>
      </c>
    </row>
    <row r="11048" spans="1:1">
      <c r="A11048" s="4">
        <v>13884</v>
      </c>
    </row>
    <row r="11049" spans="1:1">
      <c r="A11049" s="4">
        <v>13885</v>
      </c>
    </row>
    <row r="11050" spans="1:1">
      <c r="A11050" s="4">
        <v>13886</v>
      </c>
    </row>
    <row r="11051" spans="1:1">
      <c r="A11051" s="4">
        <v>13887</v>
      </c>
    </row>
    <row r="11052" spans="1:1">
      <c r="A11052" s="4">
        <v>13888</v>
      </c>
    </row>
    <row r="11053" spans="1:1">
      <c r="A11053" s="4">
        <v>13889</v>
      </c>
    </row>
    <row r="11054" spans="1:1">
      <c r="A11054" s="4">
        <v>13890</v>
      </c>
    </row>
    <row r="11055" spans="1:1">
      <c r="A11055" s="4">
        <v>13891</v>
      </c>
    </row>
    <row r="11056" spans="1:1">
      <c r="A11056" s="4">
        <v>13892</v>
      </c>
    </row>
    <row r="11057" spans="1:1">
      <c r="A11057" s="4">
        <v>13893</v>
      </c>
    </row>
    <row r="11058" spans="1:1">
      <c r="A11058" s="4">
        <v>13894</v>
      </c>
    </row>
    <row r="11059" spans="1:1">
      <c r="A11059" s="4">
        <v>13895</v>
      </c>
    </row>
    <row r="11060" spans="1:1">
      <c r="A11060" s="4">
        <v>13896</v>
      </c>
    </row>
    <row r="11061" spans="1:1">
      <c r="A11061" s="4">
        <v>13897</v>
      </c>
    </row>
    <row r="11062" spans="1:1">
      <c r="A11062" s="4">
        <v>13898</v>
      </c>
    </row>
    <row r="11063" spans="1:1">
      <c r="A11063" s="4">
        <v>13899</v>
      </c>
    </row>
    <row r="11064" spans="1:1">
      <c r="A11064" s="4">
        <v>13900</v>
      </c>
    </row>
    <row r="11065" spans="1:1">
      <c r="A11065" s="4">
        <v>13901</v>
      </c>
    </row>
    <row r="11066" spans="1:1">
      <c r="A11066" s="4">
        <v>13902</v>
      </c>
    </row>
    <row r="11067" spans="1:1">
      <c r="A11067" s="4">
        <v>13903</v>
      </c>
    </row>
    <row r="11068" spans="1:1">
      <c r="A11068" s="4">
        <v>13904</v>
      </c>
    </row>
    <row r="11069" spans="1:1">
      <c r="A11069" s="4">
        <v>13905</v>
      </c>
    </row>
    <row r="11070" spans="1:1">
      <c r="A11070" s="4">
        <v>13906</v>
      </c>
    </row>
    <row r="11071" spans="1:1">
      <c r="A11071" s="4">
        <v>13907</v>
      </c>
    </row>
    <row r="11072" spans="1:1">
      <c r="A11072" s="4">
        <v>13908</v>
      </c>
    </row>
    <row r="11073" spans="1:1">
      <c r="A11073" s="4">
        <v>13909</v>
      </c>
    </row>
    <row r="11074" spans="1:1">
      <c r="A11074" s="4">
        <v>13910</v>
      </c>
    </row>
    <row r="11075" spans="1:1">
      <c r="A11075" s="4">
        <v>13911</v>
      </c>
    </row>
    <row r="11076" spans="1:1">
      <c r="A11076" s="4">
        <v>13912</v>
      </c>
    </row>
    <row r="11077" spans="1:1">
      <c r="A11077" s="4">
        <v>13913</v>
      </c>
    </row>
    <row r="11078" spans="1:1">
      <c r="A11078" s="4">
        <v>13914</v>
      </c>
    </row>
    <row r="11079" spans="1:1">
      <c r="A11079" s="4">
        <v>13915</v>
      </c>
    </row>
    <row r="11080" spans="1:1">
      <c r="A11080" s="4">
        <v>13916</v>
      </c>
    </row>
    <row r="11081" spans="1:1">
      <c r="A11081" s="4">
        <v>13917</v>
      </c>
    </row>
    <row r="11082" spans="1:1">
      <c r="A11082" s="4">
        <v>13918</v>
      </c>
    </row>
    <row r="11083" spans="1:1">
      <c r="A11083" s="4">
        <v>13919</v>
      </c>
    </row>
    <row r="11084" spans="1:1">
      <c r="A11084" s="4">
        <v>13920</v>
      </c>
    </row>
    <row r="11085" spans="1:1">
      <c r="A11085" s="4">
        <v>13921</v>
      </c>
    </row>
    <row r="11086" spans="1:1">
      <c r="A11086" s="4">
        <v>13922</v>
      </c>
    </row>
    <row r="11087" spans="1:1">
      <c r="A11087" s="4">
        <v>13923</v>
      </c>
    </row>
    <row r="11088" spans="1:1">
      <c r="A11088" s="4">
        <v>13924</v>
      </c>
    </row>
    <row r="11089" spans="1:1">
      <c r="A11089" s="4">
        <v>13925</v>
      </c>
    </row>
    <row r="11090" spans="1:1">
      <c r="A11090" s="4">
        <v>13926</v>
      </c>
    </row>
    <row r="11091" spans="1:1">
      <c r="A11091" s="4">
        <v>13927</v>
      </c>
    </row>
    <row r="11092" spans="1:1">
      <c r="A11092" s="4">
        <v>13928</v>
      </c>
    </row>
    <row r="11093" spans="1:1">
      <c r="A11093" s="4">
        <v>13929</v>
      </c>
    </row>
    <row r="11094" spans="1:1">
      <c r="A11094" s="4">
        <v>13930</v>
      </c>
    </row>
    <row r="11095" spans="1:1">
      <c r="A11095" s="4">
        <v>13931</v>
      </c>
    </row>
    <row r="11096" spans="1:1">
      <c r="A11096" s="4">
        <v>13932</v>
      </c>
    </row>
    <row r="11097" spans="1:1">
      <c r="A11097" s="4">
        <v>13933</v>
      </c>
    </row>
    <row r="11098" spans="1:1">
      <c r="A11098" s="4">
        <v>13934</v>
      </c>
    </row>
    <row r="11099" spans="1:1">
      <c r="A11099" s="4">
        <v>13935</v>
      </c>
    </row>
    <row r="11100" spans="1:1">
      <c r="A11100" s="4">
        <v>13936</v>
      </c>
    </row>
    <row r="11101" spans="1:1">
      <c r="A11101" s="4">
        <v>13937</v>
      </c>
    </row>
    <row r="11102" spans="1:1">
      <c r="A11102" s="4">
        <v>13938</v>
      </c>
    </row>
    <row r="11103" spans="1:1">
      <c r="A11103" s="4">
        <v>13939</v>
      </c>
    </row>
    <row r="11104" spans="1:1">
      <c r="A11104" s="4">
        <v>13940</v>
      </c>
    </row>
    <row r="11105" spans="1:1">
      <c r="A11105" s="4">
        <v>13941</v>
      </c>
    </row>
    <row r="11106" spans="1:1">
      <c r="A11106" s="4">
        <v>13942</v>
      </c>
    </row>
    <row r="11107" spans="1:1">
      <c r="A11107" s="4">
        <v>13943</v>
      </c>
    </row>
    <row r="11108" spans="1:1">
      <c r="A11108" s="4">
        <v>13944</v>
      </c>
    </row>
    <row r="11109" spans="1:1">
      <c r="A11109" s="4">
        <v>13945</v>
      </c>
    </row>
    <row r="11110" spans="1:1">
      <c r="A11110" s="4">
        <v>13946</v>
      </c>
    </row>
    <row r="11111" spans="1:1">
      <c r="A11111" s="4">
        <v>13947</v>
      </c>
    </row>
    <row r="11112" spans="1:1">
      <c r="A11112" s="4">
        <v>13948</v>
      </c>
    </row>
    <row r="11113" spans="1:1">
      <c r="A11113" s="4">
        <v>13949</v>
      </c>
    </row>
    <row r="11114" spans="1:1">
      <c r="A11114" s="4">
        <v>13950</v>
      </c>
    </row>
    <row r="11115" spans="1:1">
      <c r="A11115" s="4">
        <v>13951</v>
      </c>
    </row>
    <row r="11116" spans="1:1">
      <c r="A11116" s="4">
        <v>13952</v>
      </c>
    </row>
    <row r="11117" spans="1:1">
      <c r="A11117" s="4">
        <v>13953</v>
      </c>
    </row>
    <row r="11118" spans="1:1">
      <c r="A11118" s="4">
        <v>13954</v>
      </c>
    </row>
    <row r="11119" spans="1:1">
      <c r="A11119" s="4">
        <v>13955</v>
      </c>
    </row>
    <row r="11120" spans="1:1">
      <c r="A11120" s="4">
        <v>13956</v>
      </c>
    </row>
    <row r="11121" spans="1:1">
      <c r="A11121" s="4">
        <v>13957</v>
      </c>
    </row>
    <row r="11122" spans="1:1">
      <c r="A11122" s="4">
        <v>13958</v>
      </c>
    </row>
    <row r="11123" spans="1:1">
      <c r="A11123" s="4">
        <v>13959</v>
      </c>
    </row>
    <row r="11124" spans="1:1">
      <c r="A11124" s="4">
        <v>13960</v>
      </c>
    </row>
    <row r="11125" spans="1:1">
      <c r="A11125" s="4">
        <v>13961</v>
      </c>
    </row>
    <row r="11126" spans="1:1">
      <c r="A11126" s="4">
        <v>13962</v>
      </c>
    </row>
    <row r="11127" spans="1:1">
      <c r="A11127" s="4">
        <v>13963</v>
      </c>
    </row>
    <row r="11128" spans="1:1">
      <c r="A11128" s="4">
        <v>13964</v>
      </c>
    </row>
    <row r="11129" spans="1:1">
      <c r="A11129" s="4">
        <v>13965</v>
      </c>
    </row>
    <row r="11130" spans="1:1">
      <c r="A11130" s="4">
        <v>13966</v>
      </c>
    </row>
    <row r="11131" spans="1:1">
      <c r="A11131" s="4">
        <v>13967</v>
      </c>
    </row>
    <row r="11132" spans="1:1">
      <c r="A11132" s="4">
        <v>13968</v>
      </c>
    </row>
    <row r="11133" spans="1:1">
      <c r="A11133" s="4">
        <v>13969</v>
      </c>
    </row>
    <row r="11134" spans="1:1">
      <c r="A11134" s="4">
        <v>13970</v>
      </c>
    </row>
    <row r="11135" spans="1:1">
      <c r="A11135" s="4">
        <v>13971</v>
      </c>
    </row>
    <row r="11136" spans="1:1">
      <c r="A11136" s="4">
        <v>13972</v>
      </c>
    </row>
    <row r="11137" spans="1:1">
      <c r="A11137" s="4">
        <v>13973</v>
      </c>
    </row>
    <row r="11138" spans="1:1">
      <c r="A11138" s="4">
        <v>13974</v>
      </c>
    </row>
    <row r="11139" spans="1:1">
      <c r="A11139" s="4">
        <v>13975</v>
      </c>
    </row>
    <row r="11140" spans="1:1">
      <c r="A11140" s="4">
        <v>13976</v>
      </c>
    </row>
    <row r="11141" spans="1:1">
      <c r="A11141" s="4">
        <v>13977</v>
      </c>
    </row>
    <row r="11142" spans="1:1">
      <c r="A11142" s="4">
        <v>13978</v>
      </c>
    </row>
    <row r="11143" spans="1:1">
      <c r="A11143" s="4">
        <v>13979</v>
      </c>
    </row>
    <row r="11144" spans="1:1">
      <c r="A11144" s="4">
        <v>13980</v>
      </c>
    </row>
    <row r="11145" spans="1:1">
      <c r="A11145" s="4">
        <v>13981</v>
      </c>
    </row>
    <row r="11146" spans="1:1">
      <c r="A11146" s="4">
        <v>13982</v>
      </c>
    </row>
    <row r="11147" spans="1:1">
      <c r="A11147" s="4">
        <v>13983</v>
      </c>
    </row>
    <row r="11148" spans="1:1">
      <c r="A11148" s="4">
        <v>13984</v>
      </c>
    </row>
    <row r="11149" spans="1:1">
      <c r="A11149" s="4">
        <v>13985</v>
      </c>
    </row>
    <row r="11150" spans="1:1">
      <c r="A11150" s="4">
        <v>13986</v>
      </c>
    </row>
    <row r="11151" spans="1:1">
      <c r="A11151" s="4">
        <v>13987</v>
      </c>
    </row>
    <row r="11152" spans="1:1">
      <c r="A11152" s="4">
        <v>13988</v>
      </c>
    </row>
    <row r="11153" spans="1:1">
      <c r="A11153" s="4">
        <v>13989</v>
      </c>
    </row>
    <row r="11154" spans="1:1">
      <c r="A11154" s="4">
        <v>13990</v>
      </c>
    </row>
    <row r="11155" spans="1:1">
      <c r="A11155" s="4">
        <v>13991</v>
      </c>
    </row>
    <row r="11156" spans="1:1">
      <c r="A11156" s="4">
        <v>13992</v>
      </c>
    </row>
    <row r="11157" spans="1:1">
      <c r="A11157" s="4">
        <v>13993</v>
      </c>
    </row>
    <row r="11158" spans="1:1">
      <c r="A11158" s="4">
        <v>13994</v>
      </c>
    </row>
    <row r="11159" spans="1:1">
      <c r="A11159" s="4">
        <v>13995</v>
      </c>
    </row>
    <row r="11160" spans="1:1">
      <c r="A11160" s="4">
        <v>13996</v>
      </c>
    </row>
    <row r="11161" spans="1:1">
      <c r="A11161" s="4">
        <v>13997</v>
      </c>
    </row>
    <row r="11162" spans="1:1">
      <c r="A11162" s="4">
        <v>13998</v>
      </c>
    </row>
    <row r="11163" spans="1:1">
      <c r="A11163" s="4">
        <v>13999</v>
      </c>
    </row>
    <row r="11164" spans="1:1">
      <c r="A11164" s="4">
        <v>14000</v>
      </c>
    </row>
    <row r="11165" spans="1:1">
      <c r="A11165" s="4">
        <v>14001</v>
      </c>
    </row>
    <row r="11166" spans="1:1">
      <c r="A11166" s="4">
        <v>14002</v>
      </c>
    </row>
    <row r="11167" spans="1:1">
      <c r="A11167" s="4">
        <v>14003</v>
      </c>
    </row>
    <row r="11168" spans="1:1">
      <c r="A11168" s="4">
        <v>14004</v>
      </c>
    </row>
    <row r="11169" spans="1:1">
      <c r="A11169" s="4">
        <v>14005</v>
      </c>
    </row>
    <row r="11170" spans="1:1">
      <c r="A11170" s="4">
        <v>14006</v>
      </c>
    </row>
    <row r="11171" spans="1:1">
      <c r="A11171" s="4">
        <v>14007</v>
      </c>
    </row>
    <row r="11172" spans="1:1">
      <c r="A11172" s="4">
        <v>14008</v>
      </c>
    </row>
    <row r="11173" spans="1:1">
      <c r="A11173" s="4">
        <v>14009</v>
      </c>
    </row>
    <row r="11174" spans="1:1">
      <c r="A11174" s="4">
        <v>14010</v>
      </c>
    </row>
    <row r="11175" spans="1:1">
      <c r="A11175" s="4">
        <v>14011</v>
      </c>
    </row>
    <row r="11176" spans="1:1">
      <c r="A11176" s="4">
        <v>14012</v>
      </c>
    </row>
    <row r="11177" spans="1:1">
      <c r="A11177" s="4">
        <v>14013</v>
      </c>
    </row>
    <row r="11178" spans="1:1">
      <c r="A11178" s="4">
        <v>14014</v>
      </c>
    </row>
    <row r="11179" spans="1:1">
      <c r="A11179" s="4">
        <v>14015</v>
      </c>
    </row>
    <row r="11180" spans="1:1">
      <c r="A11180" s="4">
        <v>14016</v>
      </c>
    </row>
    <row r="11181" spans="1:1">
      <c r="A11181" s="4">
        <v>14017</v>
      </c>
    </row>
    <row r="11182" spans="1:1">
      <c r="A11182" s="4">
        <v>14018</v>
      </c>
    </row>
    <row r="11183" spans="1:1">
      <c r="A11183" s="4">
        <v>14019</v>
      </c>
    </row>
    <row r="11184" spans="1:1">
      <c r="A11184" s="4">
        <v>14020</v>
      </c>
    </row>
    <row r="11185" spans="1:1">
      <c r="A11185" s="4">
        <v>14021</v>
      </c>
    </row>
    <row r="11186" spans="1:1">
      <c r="A11186" s="4">
        <v>14022</v>
      </c>
    </row>
    <row r="11187" spans="1:1">
      <c r="A11187" s="4">
        <v>14023</v>
      </c>
    </row>
    <row r="11188" spans="1:1">
      <c r="A11188" s="4">
        <v>14024</v>
      </c>
    </row>
    <row r="11189" spans="1:1">
      <c r="A11189" s="4">
        <v>14025</v>
      </c>
    </row>
    <row r="11190" spans="1:1">
      <c r="A11190" s="4">
        <v>14026</v>
      </c>
    </row>
    <row r="11191" spans="1:1">
      <c r="A11191" s="4">
        <v>14027</v>
      </c>
    </row>
    <row r="11192" spans="1:1">
      <c r="A11192" s="4">
        <v>14028</v>
      </c>
    </row>
    <row r="11193" spans="1:1">
      <c r="A11193" s="4">
        <v>14029</v>
      </c>
    </row>
    <row r="11194" spans="1:1">
      <c r="A11194" s="4">
        <v>14030</v>
      </c>
    </row>
    <row r="11195" spans="1:1">
      <c r="A11195" s="4">
        <v>14031</v>
      </c>
    </row>
    <row r="11196" spans="1:1">
      <c r="A11196" s="4">
        <v>14032</v>
      </c>
    </row>
    <row r="11197" spans="1:1">
      <c r="A11197" s="4">
        <v>14033</v>
      </c>
    </row>
    <row r="11198" spans="1:1">
      <c r="A11198" s="4">
        <v>14034</v>
      </c>
    </row>
    <row r="11199" spans="1:1">
      <c r="A11199" s="4">
        <v>14035</v>
      </c>
    </row>
    <row r="11200" spans="1:1">
      <c r="A11200" s="4">
        <v>14036</v>
      </c>
    </row>
    <row r="11201" spans="1:1">
      <c r="A11201" s="4">
        <v>14037</v>
      </c>
    </row>
    <row r="11202" spans="1:1">
      <c r="A11202" s="4">
        <v>14038</v>
      </c>
    </row>
    <row r="11203" spans="1:1">
      <c r="A11203" s="4">
        <v>14039</v>
      </c>
    </row>
    <row r="11204" spans="1:1">
      <c r="A11204" s="4">
        <v>14040</v>
      </c>
    </row>
    <row r="11205" spans="1:1">
      <c r="A11205" s="4">
        <v>14041</v>
      </c>
    </row>
    <row r="11206" spans="1:1">
      <c r="A11206" s="4">
        <v>14042</v>
      </c>
    </row>
    <row r="11207" spans="1:1">
      <c r="A11207" s="4">
        <v>14043</v>
      </c>
    </row>
    <row r="11208" spans="1:1">
      <c r="A11208" s="4">
        <v>14044</v>
      </c>
    </row>
    <row r="11209" spans="1:1">
      <c r="A11209" s="4">
        <v>14045</v>
      </c>
    </row>
    <row r="11210" spans="1:1">
      <c r="A11210" s="4">
        <v>14046</v>
      </c>
    </row>
    <row r="11211" spans="1:1">
      <c r="A11211" s="4">
        <v>14047</v>
      </c>
    </row>
    <row r="11212" spans="1:1">
      <c r="A11212" s="4">
        <v>14048</v>
      </c>
    </row>
    <row r="11213" spans="1:1">
      <c r="A11213" s="4">
        <v>14049</v>
      </c>
    </row>
    <row r="11214" spans="1:1">
      <c r="A11214" s="4">
        <v>14050</v>
      </c>
    </row>
    <row r="11215" spans="1:1">
      <c r="A11215" s="4">
        <v>14051</v>
      </c>
    </row>
    <row r="11216" spans="1:1">
      <c r="A11216" s="4">
        <v>14052</v>
      </c>
    </row>
    <row r="11217" spans="1:1">
      <c r="A11217" s="4">
        <v>14053</v>
      </c>
    </row>
    <row r="11218" spans="1:1">
      <c r="A11218" s="4">
        <v>14054</v>
      </c>
    </row>
    <row r="11219" spans="1:1">
      <c r="A11219" s="4">
        <v>14055</v>
      </c>
    </row>
    <row r="11220" spans="1:1">
      <c r="A11220" s="4">
        <v>14056</v>
      </c>
    </row>
    <row r="11221" spans="1:1">
      <c r="A11221" s="4">
        <v>14057</v>
      </c>
    </row>
    <row r="11222" spans="1:1">
      <c r="A11222" s="4">
        <v>14058</v>
      </c>
    </row>
    <row r="11223" spans="1:1">
      <c r="A11223" s="4">
        <v>14059</v>
      </c>
    </row>
    <row r="11224" spans="1:1">
      <c r="A11224" s="4">
        <v>14060</v>
      </c>
    </row>
    <row r="11225" spans="1:1">
      <c r="A11225" s="4">
        <v>14061</v>
      </c>
    </row>
    <row r="11226" spans="1:1">
      <c r="A11226" s="4">
        <v>14062</v>
      </c>
    </row>
    <row r="11227" spans="1:1">
      <c r="A11227" s="4">
        <v>14063</v>
      </c>
    </row>
    <row r="11228" spans="1:1">
      <c r="A11228" s="4">
        <v>14064</v>
      </c>
    </row>
    <row r="11229" spans="1:1">
      <c r="A11229" s="4">
        <v>14065</v>
      </c>
    </row>
    <row r="11230" spans="1:1">
      <c r="A11230" s="4">
        <v>14066</v>
      </c>
    </row>
    <row r="11231" spans="1:1">
      <c r="A11231" s="4">
        <v>14067</v>
      </c>
    </row>
    <row r="11232" spans="1:1">
      <c r="A11232" s="4">
        <v>14068</v>
      </c>
    </row>
    <row r="11233" spans="1:1">
      <c r="A11233" s="4">
        <v>14069</v>
      </c>
    </row>
    <row r="11234" spans="1:1">
      <c r="A11234" s="4">
        <v>14070</v>
      </c>
    </row>
    <row r="11235" spans="1:1">
      <c r="A11235" s="4">
        <v>14071</v>
      </c>
    </row>
    <row r="11236" spans="1:1">
      <c r="A11236" s="4">
        <v>14072</v>
      </c>
    </row>
    <row r="11237" spans="1:1">
      <c r="A11237" s="4">
        <v>14073</v>
      </c>
    </row>
    <row r="11238" spans="1:1">
      <c r="A11238" s="4">
        <v>14074</v>
      </c>
    </row>
    <row r="11239" spans="1:1">
      <c r="A11239" s="4">
        <v>14075</v>
      </c>
    </row>
    <row r="11240" spans="1:1">
      <c r="A11240" s="4">
        <v>14076</v>
      </c>
    </row>
    <row r="11241" spans="1:1">
      <c r="A11241" s="4">
        <v>14077</v>
      </c>
    </row>
    <row r="11242" spans="1:1">
      <c r="A11242" s="4">
        <v>14078</v>
      </c>
    </row>
    <row r="11243" spans="1:1">
      <c r="A11243" s="4">
        <v>14079</v>
      </c>
    </row>
    <row r="11244" spans="1:1">
      <c r="A11244" s="4">
        <v>14080</v>
      </c>
    </row>
    <row r="11245" spans="1:1">
      <c r="A11245" s="4">
        <v>14081</v>
      </c>
    </row>
    <row r="11246" spans="1:1">
      <c r="A11246" s="4">
        <v>14082</v>
      </c>
    </row>
    <row r="11247" spans="1:1">
      <c r="A11247" s="4">
        <v>14083</v>
      </c>
    </row>
    <row r="11248" spans="1:1">
      <c r="A11248" s="4">
        <v>14084</v>
      </c>
    </row>
    <row r="11249" spans="1:1">
      <c r="A11249" s="4">
        <v>14085</v>
      </c>
    </row>
    <row r="11250" spans="1:1">
      <c r="A11250" s="4">
        <v>14086</v>
      </c>
    </row>
    <row r="11251" spans="1:1">
      <c r="A11251" s="4">
        <v>14087</v>
      </c>
    </row>
    <row r="11252" spans="1:1">
      <c r="A11252" s="4">
        <v>14088</v>
      </c>
    </row>
    <row r="11253" spans="1:1">
      <c r="A11253" s="4">
        <v>14089</v>
      </c>
    </row>
    <row r="11254" spans="1:1">
      <c r="A11254" s="4">
        <v>14090</v>
      </c>
    </row>
    <row r="11255" spans="1:1">
      <c r="A11255" s="4">
        <v>14091</v>
      </c>
    </row>
    <row r="11256" spans="1:1">
      <c r="A11256" s="4">
        <v>14092</v>
      </c>
    </row>
    <row r="11257" spans="1:1">
      <c r="A11257" s="4">
        <v>14093</v>
      </c>
    </row>
    <row r="11258" spans="1:1">
      <c r="A11258" s="4">
        <v>14094</v>
      </c>
    </row>
    <row r="11259" spans="1:1">
      <c r="A11259" s="4">
        <v>14095</v>
      </c>
    </row>
    <row r="11260" spans="1:1">
      <c r="A11260" s="4">
        <v>14096</v>
      </c>
    </row>
    <row r="11261" spans="1:1">
      <c r="A11261" s="4">
        <v>14097</v>
      </c>
    </row>
    <row r="11262" spans="1:1">
      <c r="A11262" s="4">
        <v>14098</v>
      </c>
    </row>
    <row r="11263" spans="1:1">
      <c r="A11263" s="4">
        <v>14099</v>
      </c>
    </row>
    <row r="11264" spans="1:1">
      <c r="A11264" s="4">
        <v>14100</v>
      </c>
    </row>
    <row r="11265" spans="1:1">
      <c r="A11265" s="4">
        <v>14101</v>
      </c>
    </row>
    <row r="11266" spans="1:1">
      <c r="A11266" s="4">
        <v>14102</v>
      </c>
    </row>
    <row r="11267" spans="1:1">
      <c r="A11267" s="4">
        <v>14103</v>
      </c>
    </row>
    <row r="11268" spans="1:1">
      <c r="A11268" s="4">
        <v>14104</v>
      </c>
    </row>
    <row r="11269" spans="1:1">
      <c r="A11269" s="4">
        <v>14105</v>
      </c>
    </row>
    <row r="11270" spans="1:1">
      <c r="A11270" s="4">
        <v>14106</v>
      </c>
    </row>
    <row r="11271" spans="1:1">
      <c r="A11271" s="4">
        <v>14107</v>
      </c>
    </row>
    <row r="11272" spans="1:1">
      <c r="A11272" s="4">
        <v>14108</v>
      </c>
    </row>
    <row r="11273" spans="1:1">
      <c r="A11273" s="4">
        <v>14109</v>
      </c>
    </row>
    <row r="11274" spans="1:1">
      <c r="A11274" s="4">
        <v>14110</v>
      </c>
    </row>
    <row r="11275" spans="1:1">
      <c r="A11275" s="4">
        <v>14111</v>
      </c>
    </row>
    <row r="11276" spans="1:1">
      <c r="A11276" s="4">
        <v>14112</v>
      </c>
    </row>
    <row r="11277" spans="1:1">
      <c r="A11277" s="4">
        <v>14113</v>
      </c>
    </row>
    <row r="11278" spans="1:1">
      <c r="A11278" s="4">
        <v>14114</v>
      </c>
    </row>
    <row r="11279" spans="1:1">
      <c r="A11279" s="4">
        <v>14115</v>
      </c>
    </row>
    <row r="11280" spans="1:1">
      <c r="A11280" s="4">
        <v>14116</v>
      </c>
    </row>
    <row r="11281" spans="1:1">
      <c r="A11281" s="4">
        <v>14117</v>
      </c>
    </row>
    <row r="11282" spans="1:1">
      <c r="A11282" s="4">
        <v>14118</v>
      </c>
    </row>
    <row r="11283" spans="1:1">
      <c r="A11283" s="4">
        <v>14119</v>
      </c>
    </row>
    <row r="11284" spans="1:1">
      <c r="A11284" s="4">
        <v>14120</v>
      </c>
    </row>
    <row r="11285" spans="1:1">
      <c r="A11285" s="4">
        <v>14121</v>
      </c>
    </row>
    <row r="11286" spans="1:1">
      <c r="A11286" s="4">
        <v>14122</v>
      </c>
    </row>
    <row r="11287" spans="1:1">
      <c r="A11287" s="4">
        <v>14123</v>
      </c>
    </row>
    <row r="11288" spans="1:1">
      <c r="A11288" s="4">
        <v>14124</v>
      </c>
    </row>
    <row r="11289" spans="1:1">
      <c r="A11289" s="4">
        <v>14125</v>
      </c>
    </row>
    <row r="11290" spans="1:1">
      <c r="A11290" s="4">
        <v>14126</v>
      </c>
    </row>
    <row r="11291" spans="1:1">
      <c r="A11291" s="4">
        <v>14127</v>
      </c>
    </row>
    <row r="11292" spans="1:1">
      <c r="A11292" s="4">
        <v>14128</v>
      </c>
    </row>
    <row r="11293" spans="1:1">
      <c r="A11293" s="4">
        <v>14129</v>
      </c>
    </row>
    <row r="11294" spans="1:1">
      <c r="A11294" s="4">
        <v>14130</v>
      </c>
    </row>
    <row r="11295" spans="1:1">
      <c r="A11295" s="4">
        <v>14131</v>
      </c>
    </row>
    <row r="11296" spans="1:1">
      <c r="A11296" s="4">
        <v>14132</v>
      </c>
    </row>
    <row r="11297" spans="1:1">
      <c r="A11297" s="4">
        <v>14133</v>
      </c>
    </row>
    <row r="11298" spans="1:1">
      <c r="A11298" s="4">
        <v>14134</v>
      </c>
    </row>
    <row r="11299" spans="1:1">
      <c r="A11299" s="4">
        <v>14135</v>
      </c>
    </row>
    <row r="11300" spans="1:1">
      <c r="A11300" s="4">
        <v>14136</v>
      </c>
    </row>
    <row r="11301" spans="1:1">
      <c r="A11301" s="4">
        <v>14137</v>
      </c>
    </row>
    <row r="11302" spans="1:1">
      <c r="A11302" s="4">
        <v>14138</v>
      </c>
    </row>
    <row r="11303" spans="1:1">
      <c r="A11303" s="4">
        <v>14139</v>
      </c>
    </row>
    <row r="11304" spans="1:1">
      <c r="A11304" s="4">
        <v>14140</v>
      </c>
    </row>
    <row r="11305" spans="1:1">
      <c r="A11305" s="4">
        <v>14141</v>
      </c>
    </row>
    <row r="11306" spans="1:1">
      <c r="A11306" s="4">
        <v>14142</v>
      </c>
    </row>
    <row r="11307" spans="1:1">
      <c r="A11307" s="4">
        <v>14143</v>
      </c>
    </row>
    <row r="11308" spans="1:1">
      <c r="A11308" s="4">
        <v>14144</v>
      </c>
    </row>
    <row r="11309" spans="1:1">
      <c r="A11309" s="4">
        <v>14145</v>
      </c>
    </row>
    <row r="11310" spans="1:1">
      <c r="A11310" s="4">
        <v>14146</v>
      </c>
    </row>
    <row r="11311" spans="1:1">
      <c r="A11311" s="4">
        <v>14147</v>
      </c>
    </row>
    <row r="11312" spans="1:1">
      <c r="A11312" s="4">
        <v>14148</v>
      </c>
    </row>
    <row r="11313" spans="1:1">
      <c r="A11313" s="4">
        <v>14149</v>
      </c>
    </row>
    <row r="11314" spans="1:1">
      <c r="A11314" s="4">
        <v>14150</v>
      </c>
    </row>
    <row r="11315" spans="1:1">
      <c r="A11315" s="4">
        <v>14151</v>
      </c>
    </row>
    <row r="11316" spans="1:1">
      <c r="A11316" s="4">
        <v>14152</v>
      </c>
    </row>
    <row r="11317" spans="1:1">
      <c r="A11317" s="4">
        <v>14153</v>
      </c>
    </row>
    <row r="11318" spans="1:1">
      <c r="A11318" s="4">
        <v>14154</v>
      </c>
    </row>
    <row r="11319" spans="1:1">
      <c r="A11319" s="4">
        <v>14155</v>
      </c>
    </row>
    <row r="11320" spans="1:1">
      <c r="A11320" s="4">
        <v>14156</v>
      </c>
    </row>
    <row r="11321" spans="1:1">
      <c r="A11321" s="4">
        <v>14157</v>
      </c>
    </row>
    <row r="11322" spans="1:1">
      <c r="A11322" s="4">
        <v>14158</v>
      </c>
    </row>
    <row r="11323" spans="1:1">
      <c r="A11323" s="4">
        <v>14159</v>
      </c>
    </row>
    <row r="11324" spans="1:1">
      <c r="A11324" s="4">
        <v>14160</v>
      </c>
    </row>
    <row r="11325" spans="1:1">
      <c r="A11325" s="4">
        <v>14161</v>
      </c>
    </row>
    <row r="11326" spans="1:1">
      <c r="A11326" s="4">
        <v>14162</v>
      </c>
    </row>
    <row r="11327" spans="1:1">
      <c r="A11327" s="4">
        <v>14163</v>
      </c>
    </row>
    <row r="11328" spans="1:1">
      <c r="A11328" s="4">
        <v>14164</v>
      </c>
    </row>
    <row r="11329" spans="1:1">
      <c r="A11329" s="4">
        <v>14165</v>
      </c>
    </row>
    <row r="11330" spans="1:1">
      <c r="A11330" s="4">
        <v>14166</v>
      </c>
    </row>
    <row r="11331" spans="1:1">
      <c r="A11331" s="4">
        <v>14167</v>
      </c>
    </row>
    <row r="11332" spans="1:1">
      <c r="A11332" s="4">
        <v>14168</v>
      </c>
    </row>
    <row r="11333" spans="1:1">
      <c r="A11333" s="4">
        <v>14169</v>
      </c>
    </row>
    <row r="11334" spans="1:1">
      <c r="A11334" s="4">
        <v>14170</v>
      </c>
    </row>
    <row r="11335" spans="1:1">
      <c r="A11335" s="4">
        <v>14171</v>
      </c>
    </row>
    <row r="11336" spans="1:1">
      <c r="A11336" s="4">
        <v>14172</v>
      </c>
    </row>
    <row r="11337" spans="1:1">
      <c r="A11337" s="4">
        <v>14173</v>
      </c>
    </row>
    <row r="11338" spans="1:1">
      <c r="A11338" s="4">
        <v>14174</v>
      </c>
    </row>
    <row r="11339" spans="1:1">
      <c r="A11339" s="4">
        <v>14175</v>
      </c>
    </row>
    <row r="11340" spans="1:1">
      <c r="A11340" s="4">
        <v>14176</v>
      </c>
    </row>
    <row r="11341" spans="1:1">
      <c r="A11341" s="4">
        <v>14177</v>
      </c>
    </row>
    <row r="11342" spans="1:1">
      <c r="A11342" s="4">
        <v>14178</v>
      </c>
    </row>
    <row r="11343" spans="1:1">
      <c r="A11343" s="4">
        <v>14179</v>
      </c>
    </row>
    <row r="11344" spans="1:1">
      <c r="A11344" s="4">
        <v>14180</v>
      </c>
    </row>
    <row r="11345" spans="1:1">
      <c r="A11345" s="4">
        <v>14181</v>
      </c>
    </row>
    <row r="11346" spans="1:1">
      <c r="A11346" s="4">
        <v>14182</v>
      </c>
    </row>
    <row r="11347" spans="1:1">
      <c r="A11347" s="4">
        <v>14183</v>
      </c>
    </row>
    <row r="11348" spans="1:1">
      <c r="A11348" s="4">
        <v>14184</v>
      </c>
    </row>
    <row r="11349" spans="1:1">
      <c r="A11349" s="4">
        <v>14185</v>
      </c>
    </row>
    <row r="11350" spans="1:1">
      <c r="A11350" s="4">
        <v>14186</v>
      </c>
    </row>
    <row r="11351" spans="1:1">
      <c r="A11351" s="4">
        <v>14187</v>
      </c>
    </row>
    <row r="11352" spans="1:1">
      <c r="A11352" s="4">
        <v>14188</v>
      </c>
    </row>
    <row r="11353" spans="1:1">
      <c r="A11353" s="4">
        <v>14189</v>
      </c>
    </row>
    <row r="11354" spans="1:1">
      <c r="A11354" s="4">
        <v>14190</v>
      </c>
    </row>
    <row r="11355" spans="1:1">
      <c r="A11355" s="4">
        <v>14191</v>
      </c>
    </row>
    <row r="11356" spans="1:1">
      <c r="A11356" s="4">
        <v>14192</v>
      </c>
    </row>
    <row r="11357" spans="1:1">
      <c r="A11357" s="4">
        <v>14193</v>
      </c>
    </row>
    <row r="11358" spans="1:1">
      <c r="A11358" s="4">
        <v>14194</v>
      </c>
    </row>
    <row r="11359" spans="1:1">
      <c r="A11359" s="4">
        <v>14195</v>
      </c>
    </row>
    <row r="11360" spans="1:1">
      <c r="A11360" s="4">
        <v>14196</v>
      </c>
    </row>
    <row r="11361" spans="1:1">
      <c r="A11361" s="4">
        <v>14197</v>
      </c>
    </row>
    <row r="11362" spans="1:1">
      <c r="A11362" s="4">
        <v>14198</v>
      </c>
    </row>
    <row r="11363" spans="1:1">
      <c r="A11363" s="4">
        <v>14199</v>
      </c>
    </row>
    <row r="11364" spans="1:1">
      <c r="A11364" s="4">
        <v>14200</v>
      </c>
    </row>
    <row r="11365" spans="1:1">
      <c r="A11365" s="4">
        <v>14201</v>
      </c>
    </row>
    <row r="11366" spans="1:1">
      <c r="A11366" s="4">
        <v>14202</v>
      </c>
    </row>
    <row r="11367" spans="1:1">
      <c r="A11367" s="4">
        <v>14203</v>
      </c>
    </row>
    <row r="11368" spans="1:1">
      <c r="A11368" s="4">
        <v>14204</v>
      </c>
    </row>
    <row r="11369" spans="1:1">
      <c r="A11369" s="4">
        <v>14205</v>
      </c>
    </row>
    <row r="11370" spans="1:1">
      <c r="A11370" s="4">
        <v>14206</v>
      </c>
    </row>
    <row r="11371" spans="1:1">
      <c r="A11371" s="4">
        <v>14207</v>
      </c>
    </row>
    <row r="11372" spans="1:1">
      <c r="A11372" s="4">
        <v>14208</v>
      </c>
    </row>
    <row r="11373" spans="1:1">
      <c r="A11373" s="4">
        <v>14209</v>
      </c>
    </row>
    <row r="11374" spans="1:1">
      <c r="A11374" s="4">
        <v>14210</v>
      </c>
    </row>
    <row r="11375" spans="1:1">
      <c r="A11375" s="4">
        <v>14211</v>
      </c>
    </row>
    <row r="11376" spans="1:1">
      <c r="A11376" s="4">
        <v>14212</v>
      </c>
    </row>
    <row r="11377" spans="1:1">
      <c r="A11377" s="4">
        <v>14213</v>
      </c>
    </row>
    <row r="11378" spans="1:1">
      <c r="A11378" s="4">
        <v>14214</v>
      </c>
    </row>
    <row r="11379" spans="1:1">
      <c r="A11379" s="4">
        <v>14215</v>
      </c>
    </row>
    <row r="11380" spans="1:1">
      <c r="A11380" s="4">
        <v>14216</v>
      </c>
    </row>
    <row r="11381" spans="1:1">
      <c r="A11381" s="4">
        <v>14217</v>
      </c>
    </row>
    <row r="11382" spans="1:1">
      <c r="A11382" s="4">
        <v>14218</v>
      </c>
    </row>
    <row r="11383" spans="1:1">
      <c r="A11383" s="4">
        <v>14219</v>
      </c>
    </row>
    <row r="11384" spans="1:1">
      <c r="A11384" s="4">
        <v>14220</v>
      </c>
    </row>
    <row r="11385" spans="1:1">
      <c r="A11385" s="4">
        <v>14221</v>
      </c>
    </row>
    <row r="11386" spans="1:1">
      <c r="A11386" s="4">
        <v>14222</v>
      </c>
    </row>
    <row r="11387" spans="1:1">
      <c r="A11387" s="4">
        <v>14223</v>
      </c>
    </row>
    <row r="11388" spans="1:1">
      <c r="A11388" s="4">
        <v>14224</v>
      </c>
    </row>
    <row r="11389" spans="1:1">
      <c r="A11389" s="4">
        <v>14225</v>
      </c>
    </row>
    <row r="11390" spans="1:1">
      <c r="A11390" s="4">
        <v>14226</v>
      </c>
    </row>
    <row r="11391" spans="1:1">
      <c r="A11391" s="4">
        <v>14227</v>
      </c>
    </row>
    <row r="11392" spans="1:1">
      <c r="A11392" s="4">
        <v>14228</v>
      </c>
    </row>
    <row r="11393" spans="1:1">
      <c r="A11393" s="4">
        <v>14229</v>
      </c>
    </row>
    <row r="11394" spans="1:1">
      <c r="A11394" s="4">
        <v>14230</v>
      </c>
    </row>
    <row r="11395" spans="1:1">
      <c r="A11395" s="4">
        <v>14231</v>
      </c>
    </row>
    <row r="11396" spans="1:1">
      <c r="A11396" s="4">
        <v>14232</v>
      </c>
    </row>
    <row r="11397" spans="1:1">
      <c r="A11397" s="4">
        <v>14233</v>
      </c>
    </row>
    <row r="11398" spans="1:1">
      <c r="A11398" s="4">
        <v>14234</v>
      </c>
    </row>
    <row r="11399" spans="1:1">
      <c r="A11399" s="4">
        <v>14235</v>
      </c>
    </row>
    <row r="11400" spans="1:1">
      <c r="A11400" s="4">
        <v>14236</v>
      </c>
    </row>
    <row r="11401" spans="1:1">
      <c r="A11401" s="4">
        <v>14237</v>
      </c>
    </row>
    <row r="11402" spans="1:1">
      <c r="A11402" s="4">
        <v>14238</v>
      </c>
    </row>
    <row r="11403" spans="1:1">
      <c r="A11403" s="4">
        <v>14239</v>
      </c>
    </row>
    <row r="11404" spans="1:1">
      <c r="A11404" s="4">
        <v>14240</v>
      </c>
    </row>
    <row r="11405" spans="1:1">
      <c r="A11405" s="4">
        <v>14241</v>
      </c>
    </row>
    <row r="11406" spans="1:1">
      <c r="A11406" s="4">
        <v>14242</v>
      </c>
    </row>
    <row r="11407" spans="1:1">
      <c r="A11407" s="4">
        <v>14243</v>
      </c>
    </row>
    <row r="11408" spans="1:1">
      <c r="A11408" s="4">
        <v>14244</v>
      </c>
    </row>
    <row r="11409" spans="1:1">
      <c r="A11409" s="4">
        <v>14245</v>
      </c>
    </row>
    <row r="11410" spans="1:1">
      <c r="A11410" s="4">
        <v>14246</v>
      </c>
    </row>
    <row r="11411" spans="1:1">
      <c r="A11411" s="4">
        <v>14247</v>
      </c>
    </row>
    <row r="11412" spans="1:1">
      <c r="A11412" s="4">
        <v>14248</v>
      </c>
    </row>
    <row r="11413" spans="1:1">
      <c r="A11413" s="4">
        <v>14249</v>
      </c>
    </row>
    <row r="11414" spans="1:1">
      <c r="A11414" s="4">
        <v>14250</v>
      </c>
    </row>
    <row r="11415" spans="1:1">
      <c r="A11415" s="4">
        <v>14251</v>
      </c>
    </row>
    <row r="11416" spans="1:1">
      <c r="A11416" s="4">
        <v>14252</v>
      </c>
    </row>
    <row r="11417" spans="1:1">
      <c r="A11417" s="4">
        <v>14253</v>
      </c>
    </row>
    <row r="11418" spans="1:1">
      <c r="A11418" s="4">
        <v>14254</v>
      </c>
    </row>
    <row r="11419" spans="1:1">
      <c r="A11419" s="4">
        <v>14255</v>
      </c>
    </row>
    <row r="11420" spans="1:1">
      <c r="A11420" s="4">
        <v>14256</v>
      </c>
    </row>
    <row r="11421" spans="1:1">
      <c r="A11421" s="4">
        <v>14257</v>
      </c>
    </row>
    <row r="11422" spans="1:1">
      <c r="A11422" s="4">
        <v>14258</v>
      </c>
    </row>
    <row r="11423" spans="1:1">
      <c r="A11423" s="4">
        <v>14259</v>
      </c>
    </row>
    <row r="11424" spans="1:1">
      <c r="A11424" s="4">
        <v>14260</v>
      </c>
    </row>
    <row r="11425" spans="1:1">
      <c r="A11425" s="4">
        <v>14261</v>
      </c>
    </row>
    <row r="11426" spans="1:1">
      <c r="A11426" s="4">
        <v>14262</v>
      </c>
    </row>
    <row r="11427" spans="1:1">
      <c r="A11427" s="4">
        <v>14263</v>
      </c>
    </row>
    <row r="11428" spans="1:1">
      <c r="A11428" s="4">
        <v>14264</v>
      </c>
    </row>
    <row r="11429" spans="1:1">
      <c r="A11429" s="4">
        <v>14265</v>
      </c>
    </row>
    <row r="11430" spans="1:1">
      <c r="A11430" s="4">
        <v>14266</v>
      </c>
    </row>
    <row r="11431" spans="1:1">
      <c r="A11431" s="4">
        <v>14267</v>
      </c>
    </row>
    <row r="11432" spans="1:1">
      <c r="A11432" s="4">
        <v>14268</v>
      </c>
    </row>
    <row r="11433" spans="1:1">
      <c r="A11433" s="4">
        <v>14269</v>
      </c>
    </row>
    <row r="11434" spans="1:1">
      <c r="A11434" s="4">
        <v>14270</v>
      </c>
    </row>
    <row r="11435" spans="1:1">
      <c r="A11435" s="4">
        <v>14271</v>
      </c>
    </row>
    <row r="11436" spans="1:1">
      <c r="A11436" s="4">
        <v>14272</v>
      </c>
    </row>
    <row r="11437" spans="1:1">
      <c r="A11437" s="4">
        <v>14273</v>
      </c>
    </row>
    <row r="11438" spans="1:1">
      <c r="A11438" s="4">
        <v>14274</v>
      </c>
    </row>
    <row r="11439" spans="1:1">
      <c r="A11439" s="4">
        <v>14275</v>
      </c>
    </row>
    <row r="11440" spans="1:1">
      <c r="A11440" s="4">
        <v>14276</v>
      </c>
    </row>
    <row r="11441" spans="1:1">
      <c r="A11441" s="4">
        <v>14277</v>
      </c>
    </row>
    <row r="11442" spans="1:1">
      <c r="A11442" s="4">
        <v>14278</v>
      </c>
    </row>
    <row r="11443" spans="1:1">
      <c r="A11443" s="4">
        <v>14279</v>
      </c>
    </row>
    <row r="11444" spans="1:1">
      <c r="A11444" s="4">
        <v>14280</v>
      </c>
    </row>
    <row r="11445" spans="1:1">
      <c r="A11445" s="4">
        <v>14281</v>
      </c>
    </row>
    <row r="11446" spans="1:1">
      <c r="A11446" s="4">
        <v>14282</v>
      </c>
    </row>
    <row r="11447" spans="1:1">
      <c r="A11447" s="4">
        <v>14283</v>
      </c>
    </row>
    <row r="11448" spans="1:1">
      <c r="A11448" s="4">
        <v>14284</v>
      </c>
    </row>
    <row r="11449" spans="1:1">
      <c r="A11449" s="4">
        <v>14285</v>
      </c>
    </row>
    <row r="11450" spans="1:1">
      <c r="A11450" s="4">
        <v>14286</v>
      </c>
    </row>
    <row r="11451" spans="1:1">
      <c r="A11451" s="4">
        <v>14287</v>
      </c>
    </row>
    <row r="11452" spans="1:1">
      <c r="A11452" s="4">
        <v>14288</v>
      </c>
    </row>
    <row r="11453" spans="1:1">
      <c r="A11453" s="4">
        <v>14289</v>
      </c>
    </row>
    <row r="11454" spans="1:1">
      <c r="A11454" s="4">
        <v>14290</v>
      </c>
    </row>
    <row r="11455" spans="1:1">
      <c r="A11455" s="4">
        <v>14291</v>
      </c>
    </row>
    <row r="11456" spans="1:1">
      <c r="A11456" s="4">
        <v>14292</v>
      </c>
    </row>
    <row r="11457" spans="1:1">
      <c r="A11457" s="4">
        <v>14293</v>
      </c>
    </row>
    <row r="11458" spans="1:1">
      <c r="A11458" s="4">
        <v>14294</v>
      </c>
    </row>
    <row r="11459" spans="1:1">
      <c r="A11459" s="4">
        <v>14295</v>
      </c>
    </row>
    <row r="11460" spans="1:1">
      <c r="A11460" s="4">
        <v>14296</v>
      </c>
    </row>
    <row r="11461" spans="1:1">
      <c r="A11461" s="4">
        <v>14297</v>
      </c>
    </row>
    <row r="11462" spans="1:1">
      <c r="A11462" s="4">
        <v>14298</v>
      </c>
    </row>
    <row r="11463" spans="1:1">
      <c r="A11463" s="4">
        <v>14299</v>
      </c>
    </row>
    <row r="11464" spans="1:1">
      <c r="A11464" s="4">
        <v>14300</v>
      </c>
    </row>
    <row r="11465" spans="1:1">
      <c r="A11465" s="4">
        <v>14301</v>
      </c>
    </row>
    <row r="11466" spans="1:1">
      <c r="A11466" s="4">
        <v>14302</v>
      </c>
    </row>
    <row r="11467" spans="1:1">
      <c r="A11467" s="4">
        <v>14303</v>
      </c>
    </row>
    <row r="11468" spans="1:1">
      <c r="A11468" s="4">
        <v>14304</v>
      </c>
    </row>
    <row r="11469" spans="1:1">
      <c r="A11469" s="4">
        <v>14305</v>
      </c>
    </row>
    <row r="11470" spans="1:1">
      <c r="A11470" s="4">
        <v>14306</v>
      </c>
    </row>
    <row r="11471" spans="1:1">
      <c r="A11471" s="4">
        <v>14307</v>
      </c>
    </row>
    <row r="11472" spans="1:1">
      <c r="A11472" s="4">
        <v>14308</v>
      </c>
    </row>
    <row r="11473" spans="1:1">
      <c r="A11473" s="4">
        <v>14309</v>
      </c>
    </row>
    <row r="11474" spans="1:1">
      <c r="A11474" s="4">
        <v>14310</v>
      </c>
    </row>
    <row r="11475" spans="1:1">
      <c r="A11475" s="4">
        <v>14311</v>
      </c>
    </row>
    <row r="11476" spans="1:1">
      <c r="A11476" s="4">
        <v>14312</v>
      </c>
    </row>
    <row r="11477" spans="1:1">
      <c r="A11477" s="4">
        <v>14313</v>
      </c>
    </row>
    <row r="11478" spans="1:1">
      <c r="A11478" s="4">
        <v>14314</v>
      </c>
    </row>
    <row r="11479" spans="1:1">
      <c r="A11479" s="4">
        <v>14315</v>
      </c>
    </row>
    <row r="11480" spans="1:1">
      <c r="A11480" s="4">
        <v>14316</v>
      </c>
    </row>
    <row r="11481" spans="1:1">
      <c r="A11481" s="4">
        <v>14317</v>
      </c>
    </row>
    <row r="11482" spans="1:1">
      <c r="A11482" s="4">
        <v>14318</v>
      </c>
    </row>
    <row r="11483" spans="1:1">
      <c r="A11483" s="4">
        <v>14319</v>
      </c>
    </row>
    <row r="11484" spans="1:1">
      <c r="A11484" s="4">
        <v>14320</v>
      </c>
    </row>
    <row r="11485" spans="1:1">
      <c r="A11485" s="4">
        <v>14321</v>
      </c>
    </row>
    <row r="11486" spans="1:1">
      <c r="A11486" s="4">
        <v>14322</v>
      </c>
    </row>
    <row r="11487" spans="1:1">
      <c r="A11487" s="4">
        <v>14323</v>
      </c>
    </row>
    <row r="11488" spans="1:1">
      <c r="A11488" s="4">
        <v>14324</v>
      </c>
    </row>
    <row r="11489" spans="1:1">
      <c r="A11489" s="4">
        <v>14325</v>
      </c>
    </row>
    <row r="11490" spans="1:1">
      <c r="A11490" s="4">
        <v>14326</v>
      </c>
    </row>
    <row r="11491" spans="1:1">
      <c r="A11491" s="4">
        <v>14327</v>
      </c>
    </row>
    <row r="11492" spans="1:1">
      <c r="A11492" s="4">
        <v>14328</v>
      </c>
    </row>
    <row r="11493" spans="1:1">
      <c r="A11493" s="4">
        <v>14329</v>
      </c>
    </row>
    <row r="11494" spans="1:1">
      <c r="A11494" s="4">
        <v>14330</v>
      </c>
    </row>
    <row r="11495" spans="1:1">
      <c r="A11495" s="4">
        <v>14331</v>
      </c>
    </row>
    <row r="11496" spans="1:1">
      <c r="A11496" s="4">
        <v>14332</v>
      </c>
    </row>
    <row r="11497" spans="1:1">
      <c r="A11497" s="4">
        <v>14333</v>
      </c>
    </row>
    <row r="11498" spans="1:1">
      <c r="A11498" s="4">
        <v>14334</v>
      </c>
    </row>
    <row r="11499" spans="1:1">
      <c r="A11499" s="4">
        <v>14335</v>
      </c>
    </row>
    <row r="11500" spans="1:1">
      <c r="A11500" s="4">
        <v>14336</v>
      </c>
    </row>
    <row r="11501" spans="1:1">
      <c r="A11501" s="4">
        <v>14337</v>
      </c>
    </row>
    <row r="11502" spans="1:1">
      <c r="A11502" s="4">
        <v>14338</v>
      </c>
    </row>
    <row r="11503" spans="1:1">
      <c r="A11503" s="4">
        <v>14339</v>
      </c>
    </row>
    <row r="11504" spans="1:1">
      <c r="A11504" s="4">
        <v>14340</v>
      </c>
    </row>
    <row r="11505" spans="1:1">
      <c r="A11505" s="4">
        <v>14341</v>
      </c>
    </row>
    <row r="11506" spans="1:1">
      <c r="A11506" s="4">
        <v>14342</v>
      </c>
    </row>
    <row r="11507" spans="1:1">
      <c r="A11507" s="4">
        <v>14343</v>
      </c>
    </row>
    <row r="11508" spans="1:1">
      <c r="A11508" s="4">
        <v>14344</v>
      </c>
    </row>
    <row r="11509" spans="1:1">
      <c r="A11509" s="4">
        <v>14345</v>
      </c>
    </row>
    <row r="11510" spans="1:1">
      <c r="A11510" s="4">
        <v>14346</v>
      </c>
    </row>
    <row r="11511" spans="1:1">
      <c r="A11511" s="4">
        <v>14347</v>
      </c>
    </row>
    <row r="11512" spans="1:1">
      <c r="A11512" s="4">
        <v>14348</v>
      </c>
    </row>
    <row r="11513" spans="1:1">
      <c r="A11513" s="4">
        <v>14349</v>
      </c>
    </row>
    <row r="11514" spans="1:1">
      <c r="A11514" s="4">
        <v>14350</v>
      </c>
    </row>
    <row r="11515" spans="1:1">
      <c r="A11515" s="4">
        <v>14351</v>
      </c>
    </row>
    <row r="11516" spans="1:1">
      <c r="A11516" s="4">
        <v>14352</v>
      </c>
    </row>
    <row r="11517" spans="1:1">
      <c r="A11517" s="4">
        <v>14353</v>
      </c>
    </row>
    <row r="11518" spans="1:1">
      <c r="A11518" s="4">
        <v>14354</v>
      </c>
    </row>
    <row r="11519" spans="1:1">
      <c r="A11519" s="4">
        <v>14355</v>
      </c>
    </row>
    <row r="11520" spans="1:1">
      <c r="A11520" s="4">
        <v>14356</v>
      </c>
    </row>
    <row r="11521" spans="1:1">
      <c r="A11521" s="4">
        <v>14357</v>
      </c>
    </row>
    <row r="11522" spans="1:1">
      <c r="A11522" s="4">
        <v>14358</v>
      </c>
    </row>
    <row r="11523" spans="1:1">
      <c r="A11523" s="4">
        <v>14359</v>
      </c>
    </row>
    <row r="11524" spans="1:1">
      <c r="A11524" s="4">
        <v>14360</v>
      </c>
    </row>
    <row r="11525" spans="1:1">
      <c r="A11525" s="4">
        <v>14361</v>
      </c>
    </row>
    <row r="11526" spans="1:1">
      <c r="A11526" s="4">
        <v>14362</v>
      </c>
    </row>
    <row r="11527" spans="1:1">
      <c r="A11527" s="4">
        <v>14363</v>
      </c>
    </row>
    <row r="11528" spans="1:1">
      <c r="A11528" s="4">
        <v>14364</v>
      </c>
    </row>
    <row r="11529" spans="1:1">
      <c r="A11529" s="4">
        <v>14365</v>
      </c>
    </row>
    <row r="11530" spans="1:1">
      <c r="A11530" s="4">
        <v>14366</v>
      </c>
    </row>
    <row r="11531" spans="1:1">
      <c r="A11531" s="4">
        <v>14367</v>
      </c>
    </row>
    <row r="11532" spans="1:1">
      <c r="A11532" s="4">
        <v>14368</v>
      </c>
    </row>
    <row r="11533" spans="1:1">
      <c r="A11533" s="4">
        <v>14369</v>
      </c>
    </row>
    <row r="11534" spans="1:1">
      <c r="A11534" s="4">
        <v>14370</v>
      </c>
    </row>
    <row r="11535" spans="1:1">
      <c r="A11535" s="4">
        <v>14371</v>
      </c>
    </row>
    <row r="11536" spans="1:1">
      <c r="A11536" s="4">
        <v>14372</v>
      </c>
    </row>
    <row r="11537" spans="1:1">
      <c r="A11537" s="4">
        <v>14373</v>
      </c>
    </row>
    <row r="11538" spans="1:1">
      <c r="A11538" s="4">
        <v>14374</v>
      </c>
    </row>
    <row r="11539" spans="1:1">
      <c r="A11539" s="4">
        <v>14375</v>
      </c>
    </row>
    <row r="11540" spans="1:1">
      <c r="A11540" s="4">
        <v>14376</v>
      </c>
    </row>
    <row r="11541" spans="1:1">
      <c r="A11541" s="4">
        <v>14377</v>
      </c>
    </row>
    <row r="11542" spans="1:1">
      <c r="A11542" s="4">
        <v>14378</v>
      </c>
    </row>
    <row r="11543" spans="1:1">
      <c r="A11543" s="4">
        <v>14379</v>
      </c>
    </row>
    <row r="11544" spans="1:1">
      <c r="A11544" s="4">
        <v>14380</v>
      </c>
    </row>
    <row r="11545" spans="1:1">
      <c r="A11545" s="4">
        <v>14381</v>
      </c>
    </row>
    <row r="11546" spans="1:1">
      <c r="A11546" s="4">
        <v>14382</v>
      </c>
    </row>
    <row r="11547" spans="1:1">
      <c r="A11547" s="4">
        <v>14383</v>
      </c>
    </row>
    <row r="11548" spans="1:1">
      <c r="A11548" s="4">
        <v>14384</v>
      </c>
    </row>
    <row r="11549" spans="1:1">
      <c r="A11549" s="4">
        <v>14385</v>
      </c>
    </row>
    <row r="11550" spans="1:1">
      <c r="A11550" s="4">
        <v>14386</v>
      </c>
    </row>
    <row r="11551" spans="1:1">
      <c r="A11551" s="4">
        <v>14387</v>
      </c>
    </row>
    <row r="11552" spans="1:1">
      <c r="A11552" s="4">
        <v>14388</v>
      </c>
    </row>
    <row r="11553" spans="1:1">
      <c r="A11553" s="4">
        <v>14389</v>
      </c>
    </row>
    <row r="11554" spans="1:1">
      <c r="A11554" s="4">
        <v>14390</v>
      </c>
    </row>
    <row r="11555" spans="1:1">
      <c r="A11555" s="4">
        <v>14391</v>
      </c>
    </row>
    <row r="11556" spans="1:1">
      <c r="A11556" s="4">
        <v>14392</v>
      </c>
    </row>
    <row r="11557" spans="1:1">
      <c r="A11557" s="4">
        <v>14393</v>
      </c>
    </row>
    <row r="11558" spans="1:1">
      <c r="A11558" s="4">
        <v>14394</v>
      </c>
    </row>
    <row r="11559" spans="1:1">
      <c r="A11559" s="4">
        <v>14395</v>
      </c>
    </row>
    <row r="11560" spans="1:1">
      <c r="A11560" s="4">
        <v>14396</v>
      </c>
    </row>
    <row r="11561" spans="1:1">
      <c r="A11561" s="4">
        <v>14397</v>
      </c>
    </row>
    <row r="11562" spans="1:1">
      <c r="A11562" s="4">
        <v>14398</v>
      </c>
    </row>
    <row r="11563" spans="1:1">
      <c r="A11563" s="4">
        <v>14399</v>
      </c>
    </row>
    <row r="11564" spans="1:1">
      <c r="A11564" s="4">
        <v>14400</v>
      </c>
    </row>
    <row r="11565" spans="1:1">
      <c r="A11565" s="4">
        <v>14401</v>
      </c>
    </row>
    <row r="11566" spans="1:1">
      <c r="A11566" s="4">
        <v>14402</v>
      </c>
    </row>
    <row r="11567" spans="1:1">
      <c r="A11567" s="4">
        <v>14403</v>
      </c>
    </row>
    <row r="11568" spans="1:1">
      <c r="A11568" s="4">
        <v>14404</v>
      </c>
    </row>
    <row r="11569" spans="1:1">
      <c r="A11569" s="4">
        <v>14405</v>
      </c>
    </row>
    <row r="11570" spans="1:1">
      <c r="A11570" s="4">
        <v>14406</v>
      </c>
    </row>
    <row r="11571" spans="1:1">
      <c r="A11571" s="4">
        <v>14407</v>
      </c>
    </row>
    <row r="11572" spans="1:1">
      <c r="A11572" s="4">
        <v>14408</v>
      </c>
    </row>
    <row r="11573" spans="1:1">
      <c r="A11573" s="4">
        <v>14409</v>
      </c>
    </row>
    <row r="11574" spans="1:1">
      <c r="A11574" s="4">
        <v>14410</v>
      </c>
    </row>
    <row r="11575" spans="1:1">
      <c r="A11575" s="4">
        <v>14411</v>
      </c>
    </row>
    <row r="11576" spans="1:1">
      <c r="A11576" s="4">
        <v>14412</v>
      </c>
    </row>
    <row r="11577" spans="1:1">
      <c r="A11577" s="4">
        <v>14413</v>
      </c>
    </row>
    <row r="11578" spans="1:1">
      <c r="A11578" s="4">
        <v>14414</v>
      </c>
    </row>
    <row r="11579" spans="1:1">
      <c r="A11579" s="4">
        <v>14415</v>
      </c>
    </row>
    <row r="11580" spans="1:1">
      <c r="A11580" s="4">
        <v>14416</v>
      </c>
    </row>
    <row r="11581" spans="1:1">
      <c r="A11581" s="4">
        <v>14417</v>
      </c>
    </row>
    <row r="11582" spans="1:1">
      <c r="A11582" s="4">
        <v>14418</v>
      </c>
    </row>
    <row r="11583" spans="1:1">
      <c r="A11583" s="4">
        <v>14419</v>
      </c>
    </row>
    <row r="11584" spans="1:1">
      <c r="A11584" s="4">
        <v>14420</v>
      </c>
    </row>
    <row r="11585" spans="1:1">
      <c r="A11585" s="4">
        <v>14421</v>
      </c>
    </row>
    <row r="11586" spans="1:1">
      <c r="A11586" s="4">
        <v>14422</v>
      </c>
    </row>
    <row r="11587" spans="1:1">
      <c r="A11587" s="4">
        <v>14423</v>
      </c>
    </row>
    <row r="11588" spans="1:1">
      <c r="A11588" s="4">
        <v>14424</v>
      </c>
    </row>
    <row r="11589" spans="1:1">
      <c r="A11589" s="4">
        <v>14425</v>
      </c>
    </row>
    <row r="11590" spans="1:1">
      <c r="A11590" s="4">
        <v>14426</v>
      </c>
    </row>
    <row r="11591" spans="1:1">
      <c r="A11591" s="4">
        <v>14427</v>
      </c>
    </row>
    <row r="11592" spans="1:1">
      <c r="A11592" s="4">
        <v>14428</v>
      </c>
    </row>
    <row r="11593" spans="1:1">
      <c r="A11593" s="4">
        <v>14429</v>
      </c>
    </row>
    <row r="11594" spans="1:1">
      <c r="A11594" s="4">
        <v>14430</v>
      </c>
    </row>
    <row r="11595" spans="1:1">
      <c r="A11595" s="4">
        <v>14431</v>
      </c>
    </row>
    <row r="11596" spans="1:1">
      <c r="A11596" s="4">
        <v>14432</v>
      </c>
    </row>
    <row r="11597" spans="1:1">
      <c r="A11597" s="4">
        <v>14433</v>
      </c>
    </row>
    <row r="11598" spans="1:1">
      <c r="A11598" s="4">
        <v>14434</v>
      </c>
    </row>
    <row r="11599" spans="1:1">
      <c r="A11599" s="4">
        <v>14435</v>
      </c>
    </row>
    <row r="11600" spans="1:1">
      <c r="A11600" s="4">
        <v>14436</v>
      </c>
    </row>
    <row r="11601" spans="1:1">
      <c r="A11601" s="4">
        <v>14437</v>
      </c>
    </row>
    <row r="11602" spans="1:1">
      <c r="A11602" s="4">
        <v>14438</v>
      </c>
    </row>
    <row r="11603" spans="1:1">
      <c r="A11603" s="4">
        <v>14439</v>
      </c>
    </row>
    <row r="11604" spans="1:1">
      <c r="A11604" s="4">
        <v>14440</v>
      </c>
    </row>
    <row r="11605" spans="1:1">
      <c r="A11605" s="4">
        <v>14441</v>
      </c>
    </row>
    <row r="11606" spans="1:1">
      <c r="A11606" s="4">
        <v>14442</v>
      </c>
    </row>
    <row r="11607" spans="1:1">
      <c r="A11607" s="4">
        <v>14443</v>
      </c>
    </row>
    <row r="11608" spans="1:1">
      <c r="A11608" s="4">
        <v>14444</v>
      </c>
    </row>
    <row r="11609" spans="1:1">
      <c r="A11609" s="4">
        <v>14445</v>
      </c>
    </row>
    <row r="11610" spans="1:1">
      <c r="A11610" s="4">
        <v>14446</v>
      </c>
    </row>
    <row r="11611" spans="1:1">
      <c r="A11611" s="4">
        <v>14447</v>
      </c>
    </row>
    <row r="11612" spans="1:1">
      <c r="A11612" s="4">
        <v>14448</v>
      </c>
    </row>
    <row r="11613" spans="1:1">
      <c r="A11613" s="4">
        <v>14449</v>
      </c>
    </row>
    <row r="11614" spans="1:1">
      <c r="A11614" s="4">
        <v>14450</v>
      </c>
    </row>
    <row r="11615" spans="1:1">
      <c r="A11615" s="4">
        <v>14451</v>
      </c>
    </row>
    <row r="11616" spans="1:1">
      <c r="A11616" s="4">
        <v>14452</v>
      </c>
    </row>
    <row r="11617" spans="1:1">
      <c r="A11617" s="4">
        <v>14453</v>
      </c>
    </row>
    <row r="11618" spans="1:1">
      <c r="A11618" s="4">
        <v>14454</v>
      </c>
    </row>
    <row r="11619" spans="1:1">
      <c r="A11619" s="4">
        <v>14455</v>
      </c>
    </row>
    <row r="11620" spans="1:1">
      <c r="A11620" s="4">
        <v>14456</v>
      </c>
    </row>
    <row r="11621" spans="1:1">
      <c r="A11621" s="4">
        <v>14457</v>
      </c>
    </row>
    <row r="11622" spans="1:1">
      <c r="A11622" s="4">
        <v>14458</v>
      </c>
    </row>
    <row r="11623" spans="1:1">
      <c r="A11623" s="4">
        <v>14459</v>
      </c>
    </row>
    <row r="11624" spans="1:1">
      <c r="A11624" s="4">
        <v>14460</v>
      </c>
    </row>
    <row r="11625" spans="1:1">
      <c r="A11625" s="4">
        <v>14461</v>
      </c>
    </row>
    <row r="11626" spans="1:1">
      <c r="A11626" s="4">
        <v>14462</v>
      </c>
    </row>
    <row r="11627" spans="1:1">
      <c r="A11627" s="4">
        <v>14463</v>
      </c>
    </row>
    <row r="11628" spans="1:1">
      <c r="A11628" s="4">
        <v>14464</v>
      </c>
    </row>
    <row r="11629" spans="1:1">
      <c r="A11629" s="4">
        <v>14465</v>
      </c>
    </row>
    <row r="11630" spans="1:1">
      <c r="A11630" s="4">
        <v>14466</v>
      </c>
    </row>
    <row r="11631" spans="1:1">
      <c r="A11631" s="4">
        <v>14467</v>
      </c>
    </row>
    <row r="11632" spans="1:1">
      <c r="A11632" s="4">
        <v>14468</v>
      </c>
    </row>
    <row r="11633" spans="1:1">
      <c r="A11633" s="4">
        <v>14469</v>
      </c>
    </row>
    <row r="11634" spans="1:1">
      <c r="A11634" s="4">
        <v>14470</v>
      </c>
    </row>
    <row r="11635" spans="1:1">
      <c r="A11635" s="4">
        <v>14471</v>
      </c>
    </row>
    <row r="11636" spans="1:1">
      <c r="A11636" s="4">
        <v>14472</v>
      </c>
    </row>
    <row r="11637" spans="1:1">
      <c r="A11637" s="4">
        <v>14473</v>
      </c>
    </row>
    <row r="11638" spans="1:1">
      <c r="A11638" s="4">
        <v>14474</v>
      </c>
    </row>
    <row r="11639" spans="1:1">
      <c r="A11639" s="4">
        <v>14475</v>
      </c>
    </row>
    <row r="11640" spans="1:1">
      <c r="A11640" s="4">
        <v>14476</v>
      </c>
    </row>
    <row r="11641" spans="1:1">
      <c r="A11641" s="4">
        <v>14477</v>
      </c>
    </row>
    <row r="11642" spans="1:1">
      <c r="A11642" s="4">
        <v>14478</v>
      </c>
    </row>
    <row r="11643" spans="1:1">
      <c r="A11643" s="4">
        <v>14479</v>
      </c>
    </row>
    <row r="11644" spans="1:1">
      <c r="A11644" s="4">
        <v>14480</v>
      </c>
    </row>
    <row r="11645" spans="1:1">
      <c r="A11645" s="4">
        <v>14481</v>
      </c>
    </row>
    <row r="11646" spans="1:1">
      <c r="A11646" s="4">
        <v>14482</v>
      </c>
    </row>
    <row r="11647" spans="1:1">
      <c r="A11647" s="4">
        <v>14483</v>
      </c>
    </row>
    <row r="11648" spans="1:1">
      <c r="A11648" s="4">
        <v>14484</v>
      </c>
    </row>
    <row r="11649" spans="1:1">
      <c r="A11649" s="4">
        <v>14485</v>
      </c>
    </row>
    <row r="11650" spans="1:1">
      <c r="A11650" s="4">
        <v>14486</v>
      </c>
    </row>
    <row r="11651" spans="1:1">
      <c r="A11651" s="4">
        <v>14487</v>
      </c>
    </row>
    <row r="11652" spans="1:1">
      <c r="A11652" s="4">
        <v>14488</v>
      </c>
    </row>
    <row r="11653" spans="1:1">
      <c r="A11653" s="4">
        <v>14489</v>
      </c>
    </row>
    <row r="11654" spans="1:1">
      <c r="A11654" s="4">
        <v>14490</v>
      </c>
    </row>
    <row r="11655" spans="1:1">
      <c r="A11655" s="4">
        <v>14491</v>
      </c>
    </row>
    <row r="11656" spans="1:1">
      <c r="A11656" s="4">
        <v>14492</v>
      </c>
    </row>
    <row r="11657" spans="1:1">
      <c r="A11657" s="4">
        <v>14493</v>
      </c>
    </row>
    <row r="11658" spans="1:1">
      <c r="A11658" s="4">
        <v>14494</v>
      </c>
    </row>
    <row r="11659" spans="1:1">
      <c r="A11659" s="4">
        <v>14495</v>
      </c>
    </row>
    <row r="11660" spans="1:1">
      <c r="A11660" s="4">
        <v>14496</v>
      </c>
    </row>
    <row r="11661" spans="1:1">
      <c r="A11661" s="4">
        <v>14497</v>
      </c>
    </row>
    <row r="11662" spans="1:1">
      <c r="A11662" s="4">
        <v>14498</v>
      </c>
    </row>
    <row r="11663" spans="1:1">
      <c r="A11663" s="4">
        <v>14499</v>
      </c>
    </row>
    <row r="11664" spans="1:1">
      <c r="A11664" s="4">
        <v>14500</v>
      </c>
    </row>
    <row r="11665" spans="1:1">
      <c r="A11665" s="4">
        <v>14501</v>
      </c>
    </row>
    <row r="11666" spans="1:1">
      <c r="A11666" s="4">
        <v>14502</v>
      </c>
    </row>
    <row r="11667" spans="1:1">
      <c r="A11667" s="4">
        <v>14503</v>
      </c>
    </row>
    <row r="11668" spans="1:1">
      <c r="A11668" s="4">
        <v>14504</v>
      </c>
    </row>
    <row r="11669" spans="1:1">
      <c r="A11669" s="4">
        <v>14505</v>
      </c>
    </row>
    <row r="11670" spans="1:1">
      <c r="A11670" s="4">
        <v>14506</v>
      </c>
    </row>
    <row r="11671" spans="1:1">
      <c r="A11671" s="4">
        <v>14507</v>
      </c>
    </row>
    <row r="11672" spans="1:1">
      <c r="A11672" s="4">
        <v>14508</v>
      </c>
    </row>
    <row r="11673" spans="1:1">
      <c r="A11673" s="4">
        <v>14509</v>
      </c>
    </row>
    <row r="11674" spans="1:1">
      <c r="A11674" s="4">
        <v>14510</v>
      </c>
    </row>
    <row r="11675" spans="1:1">
      <c r="A11675" s="4">
        <v>14511</v>
      </c>
    </row>
    <row r="11676" spans="1:1">
      <c r="A11676" s="4">
        <v>14512</v>
      </c>
    </row>
    <row r="11677" spans="1:1">
      <c r="A11677" s="4">
        <v>14513</v>
      </c>
    </row>
    <row r="11678" spans="1:1">
      <c r="A11678" s="4">
        <v>14514</v>
      </c>
    </row>
    <row r="11679" spans="1:1">
      <c r="A11679" s="4">
        <v>14515</v>
      </c>
    </row>
    <row r="11680" spans="1:1">
      <c r="A11680" s="4">
        <v>14516</v>
      </c>
    </row>
    <row r="11681" spans="1:1">
      <c r="A11681" s="4">
        <v>14517</v>
      </c>
    </row>
    <row r="11682" spans="1:1">
      <c r="A11682" s="4">
        <v>14518</v>
      </c>
    </row>
    <row r="11683" spans="1:1">
      <c r="A11683" s="4">
        <v>14519</v>
      </c>
    </row>
    <row r="11684" spans="1:1">
      <c r="A11684" s="4">
        <v>14520</v>
      </c>
    </row>
    <row r="11685" spans="1:1">
      <c r="A11685" s="4">
        <v>14521</v>
      </c>
    </row>
    <row r="11686" spans="1:1">
      <c r="A11686" s="4">
        <v>14522</v>
      </c>
    </row>
    <row r="11687" spans="1:1">
      <c r="A11687" s="4">
        <v>14523</v>
      </c>
    </row>
    <row r="11688" spans="1:1">
      <c r="A11688" s="4">
        <v>14524</v>
      </c>
    </row>
    <row r="11689" spans="1:1">
      <c r="A11689" s="4">
        <v>14525</v>
      </c>
    </row>
    <row r="11690" spans="1:1">
      <c r="A11690" s="4">
        <v>14526</v>
      </c>
    </row>
    <row r="11691" spans="1:1">
      <c r="A11691" s="4">
        <v>14527</v>
      </c>
    </row>
    <row r="11692" spans="1:1">
      <c r="A11692" s="4">
        <v>14528</v>
      </c>
    </row>
    <row r="11693" spans="1:1">
      <c r="A11693" s="4">
        <v>14529</v>
      </c>
    </row>
    <row r="11694" spans="1:1">
      <c r="A11694" s="4">
        <v>14530</v>
      </c>
    </row>
    <row r="11695" spans="1:1">
      <c r="A11695" s="4">
        <v>14531</v>
      </c>
    </row>
    <row r="11696" spans="1:1">
      <c r="A11696" s="4">
        <v>14532</v>
      </c>
    </row>
    <row r="11697" spans="1:1">
      <c r="A11697" s="4">
        <v>14533</v>
      </c>
    </row>
    <row r="11698" spans="1:1">
      <c r="A11698" s="4">
        <v>14534</v>
      </c>
    </row>
    <row r="11699" spans="1:1">
      <c r="A11699" s="4">
        <v>14535</v>
      </c>
    </row>
    <row r="11700" spans="1:1">
      <c r="A11700" s="4">
        <v>14536</v>
      </c>
    </row>
    <row r="11701" spans="1:1">
      <c r="A11701" s="4">
        <v>14537</v>
      </c>
    </row>
    <row r="11702" spans="1:1">
      <c r="A11702" s="4">
        <v>14538</v>
      </c>
    </row>
    <row r="11703" spans="1:1">
      <c r="A11703" s="4">
        <v>14539</v>
      </c>
    </row>
    <row r="11704" spans="1:1">
      <c r="A11704" s="4">
        <v>14540</v>
      </c>
    </row>
    <row r="11705" spans="1:1">
      <c r="A11705" s="4">
        <v>14541</v>
      </c>
    </row>
    <row r="11706" spans="1:1">
      <c r="A11706" s="4">
        <v>14542</v>
      </c>
    </row>
    <row r="11707" spans="1:1">
      <c r="A11707" s="4">
        <v>14543</v>
      </c>
    </row>
    <row r="11708" spans="1:1">
      <c r="A11708" s="4">
        <v>14544</v>
      </c>
    </row>
    <row r="11709" spans="1:1">
      <c r="A11709" s="4">
        <v>14545</v>
      </c>
    </row>
    <row r="11710" spans="1:1">
      <c r="A11710" s="4">
        <v>14546</v>
      </c>
    </row>
    <row r="11711" spans="1:1">
      <c r="A11711" s="4">
        <v>14547</v>
      </c>
    </row>
    <row r="11712" spans="1:1">
      <c r="A11712" s="4">
        <v>14548</v>
      </c>
    </row>
    <row r="11713" spans="1:1">
      <c r="A11713" s="4">
        <v>14549</v>
      </c>
    </row>
    <row r="11714" spans="1:1">
      <c r="A11714" s="4">
        <v>14550</v>
      </c>
    </row>
    <row r="11715" spans="1:1">
      <c r="A11715" s="4">
        <v>14551</v>
      </c>
    </row>
    <row r="11716" spans="1:1">
      <c r="A11716" s="4">
        <v>14552</v>
      </c>
    </row>
    <row r="11717" spans="1:1">
      <c r="A11717" s="4">
        <v>14553</v>
      </c>
    </row>
    <row r="11718" spans="1:1">
      <c r="A11718" s="4">
        <v>14554</v>
      </c>
    </row>
    <row r="11719" spans="1:1">
      <c r="A11719" s="4">
        <v>14555</v>
      </c>
    </row>
    <row r="11720" spans="1:1">
      <c r="A11720" s="4">
        <v>14556</v>
      </c>
    </row>
    <row r="11721" spans="1:1">
      <c r="A11721" s="4">
        <v>14557</v>
      </c>
    </row>
    <row r="11722" spans="1:1">
      <c r="A11722" s="4">
        <v>14558</v>
      </c>
    </row>
    <row r="11723" spans="1:1">
      <c r="A11723" s="4">
        <v>14559</v>
      </c>
    </row>
    <row r="11724" spans="1:1">
      <c r="A11724" s="4">
        <v>14560</v>
      </c>
    </row>
    <row r="11725" spans="1:1">
      <c r="A11725" s="4">
        <v>14561</v>
      </c>
    </row>
    <row r="11726" spans="1:1">
      <c r="A11726" s="4">
        <v>14562</v>
      </c>
    </row>
    <row r="11727" spans="1:1">
      <c r="A11727" s="4">
        <v>14563</v>
      </c>
    </row>
    <row r="11728" spans="1:1">
      <c r="A11728" s="4">
        <v>14564</v>
      </c>
    </row>
    <row r="11729" spans="1:1">
      <c r="A11729" s="4">
        <v>14565</v>
      </c>
    </row>
    <row r="11730" spans="1:1">
      <c r="A11730" s="4">
        <v>14566</v>
      </c>
    </row>
    <row r="11731" spans="1:1">
      <c r="A11731" s="4">
        <v>14567</v>
      </c>
    </row>
    <row r="11732" spans="1:1">
      <c r="A11732" s="4">
        <v>14568</v>
      </c>
    </row>
    <row r="11733" spans="1:1">
      <c r="A11733" s="4">
        <v>14569</v>
      </c>
    </row>
    <row r="11734" spans="1:1">
      <c r="A11734" s="4">
        <v>14570</v>
      </c>
    </row>
    <row r="11735" spans="1:1">
      <c r="A11735" s="4">
        <v>14571</v>
      </c>
    </row>
    <row r="11736" spans="1:1">
      <c r="A11736" s="4">
        <v>14572</v>
      </c>
    </row>
    <row r="11737" spans="1:1">
      <c r="A11737" s="4">
        <v>14573</v>
      </c>
    </row>
    <row r="11738" spans="1:1">
      <c r="A11738" s="4">
        <v>14574</v>
      </c>
    </row>
    <row r="11739" spans="1:1">
      <c r="A11739" s="4">
        <v>14575</v>
      </c>
    </row>
    <row r="11740" spans="1:1">
      <c r="A11740" s="4">
        <v>14576</v>
      </c>
    </row>
    <row r="11741" spans="1:1">
      <c r="A11741" s="4">
        <v>14577</v>
      </c>
    </row>
    <row r="11742" spans="1:1">
      <c r="A11742" s="4">
        <v>14578</v>
      </c>
    </row>
    <row r="11743" spans="1:1">
      <c r="A11743" s="4">
        <v>14579</v>
      </c>
    </row>
    <row r="11744" spans="1:1">
      <c r="A11744" s="4">
        <v>14580</v>
      </c>
    </row>
    <row r="11745" spans="1:1">
      <c r="A11745" s="4">
        <v>14581</v>
      </c>
    </row>
    <row r="11746" spans="1:1">
      <c r="A11746" s="4">
        <v>14582</v>
      </c>
    </row>
    <row r="11747" spans="1:1">
      <c r="A11747" s="4">
        <v>14583</v>
      </c>
    </row>
    <row r="11748" spans="1:1">
      <c r="A11748" s="4">
        <v>14584</v>
      </c>
    </row>
    <row r="11749" spans="1:1">
      <c r="A11749" s="4">
        <v>14585</v>
      </c>
    </row>
    <row r="11750" spans="1:1">
      <c r="A11750" s="4">
        <v>14586</v>
      </c>
    </row>
    <row r="11751" spans="1:1">
      <c r="A11751" s="4">
        <v>14587</v>
      </c>
    </row>
    <row r="11752" spans="1:1">
      <c r="A11752" s="4">
        <v>14588</v>
      </c>
    </row>
    <row r="11753" spans="1:1">
      <c r="A11753" s="4">
        <v>14589</v>
      </c>
    </row>
    <row r="11754" spans="1:1">
      <c r="A11754" s="4">
        <v>14590</v>
      </c>
    </row>
    <row r="11755" spans="1:1">
      <c r="A11755" s="4">
        <v>14591</v>
      </c>
    </row>
    <row r="11756" spans="1:1">
      <c r="A11756" s="4">
        <v>14592</v>
      </c>
    </row>
    <row r="11757" spans="1:1">
      <c r="A11757" s="4">
        <v>14593</v>
      </c>
    </row>
    <row r="11758" spans="1:1">
      <c r="A11758" s="4">
        <v>14594</v>
      </c>
    </row>
    <row r="11759" spans="1:1">
      <c r="A11759" s="4">
        <v>14595</v>
      </c>
    </row>
    <row r="11760" spans="1:1">
      <c r="A11760" s="4">
        <v>14596</v>
      </c>
    </row>
    <row r="11761" spans="1:1">
      <c r="A11761" s="4">
        <v>14597</v>
      </c>
    </row>
    <row r="11762" spans="1:1">
      <c r="A11762" s="4">
        <v>14598</v>
      </c>
    </row>
    <row r="11763" spans="1:1">
      <c r="A11763" s="4">
        <v>14599</v>
      </c>
    </row>
    <row r="11764" spans="1:1">
      <c r="A11764" s="4">
        <v>14600</v>
      </c>
    </row>
    <row r="11765" spans="1:1">
      <c r="A11765" s="4">
        <v>14601</v>
      </c>
    </row>
    <row r="11766" spans="1:1">
      <c r="A11766" s="4">
        <v>14602</v>
      </c>
    </row>
    <row r="11767" spans="1:1">
      <c r="A11767" s="4">
        <v>14603</v>
      </c>
    </row>
    <row r="11768" spans="1:1">
      <c r="A11768" s="4">
        <v>14604</v>
      </c>
    </row>
    <row r="11769" spans="1:1">
      <c r="A11769" s="4">
        <v>14605</v>
      </c>
    </row>
    <row r="11770" spans="1:1">
      <c r="A11770" s="4">
        <v>14606</v>
      </c>
    </row>
    <row r="11771" spans="1:1">
      <c r="A11771" s="4">
        <v>14607</v>
      </c>
    </row>
    <row r="11772" spans="1:1">
      <c r="A11772" s="4">
        <v>14608</v>
      </c>
    </row>
    <row r="11773" spans="1:1">
      <c r="A11773" s="4">
        <v>14609</v>
      </c>
    </row>
    <row r="11774" spans="1:1">
      <c r="A11774" s="4">
        <v>14610</v>
      </c>
    </row>
    <row r="11775" spans="1:1">
      <c r="A11775" s="4">
        <v>14611</v>
      </c>
    </row>
    <row r="11776" spans="1:1">
      <c r="A11776" s="4">
        <v>14612</v>
      </c>
    </row>
    <row r="11777" spans="1:1">
      <c r="A11777" s="4">
        <v>14613</v>
      </c>
    </row>
    <row r="11778" spans="1:1">
      <c r="A11778" s="4">
        <v>14614</v>
      </c>
    </row>
    <row r="11779" spans="1:1">
      <c r="A11779" s="4">
        <v>14615</v>
      </c>
    </row>
    <row r="11780" spans="1:1">
      <c r="A11780" s="4">
        <v>14616</v>
      </c>
    </row>
    <row r="11781" spans="1:1">
      <c r="A11781" s="4">
        <v>14617</v>
      </c>
    </row>
    <row r="11782" spans="1:1">
      <c r="A11782" s="4">
        <v>14618</v>
      </c>
    </row>
    <row r="11783" spans="1:1">
      <c r="A11783" s="4">
        <v>14619</v>
      </c>
    </row>
    <row r="11784" spans="1:1">
      <c r="A11784" s="4">
        <v>14620</v>
      </c>
    </row>
    <row r="11785" spans="1:1">
      <c r="A11785" s="4">
        <v>14621</v>
      </c>
    </row>
    <row r="11786" spans="1:1">
      <c r="A11786" s="4">
        <v>14622</v>
      </c>
    </row>
    <row r="11787" spans="1:1">
      <c r="A11787" s="4">
        <v>14623</v>
      </c>
    </row>
    <row r="11788" spans="1:1">
      <c r="A11788" s="4">
        <v>14624</v>
      </c>
    </row>
    <row r="11789" spans="1:1">
      <c r="A11789" s="4">
        <v>14625</v>
      </c>
    </row>
    <row r="11790" spans="1:1">
      <c r="A11790" s="4">
        <v>14626</v>
      </c>
    </row>
    <row r="11791" spans="1:1">
      <c r="A11791" s="4">
        <v>14627</v>
      </c>
    </row>
    <row r="11792" spans="1:1">
      <c r="A11792" s="4">
        <v>14628</v>
      </c>
    </row>
    <row r="11793" spans="1:1">
      <c r="A11793" s="4">
        <v>14629</v>
      </c>
    </row>
    <row r="11794" spans="1:1">
      <c r="A11794" s="4">
        <v>14630</v>
      </c>
    </row>
    <row r="11795" spans="1:1">
      <c r="A11795" s="4">
        <v>14631</v>
      </c>
    </row>
    <row r="11796" spans="1:1">
      <c r="A11796" s="4">
        <v>14632</v>
      </c>
    </row>
    <row r="11797" spans="1:1">
      <c r="A11797" s="4">
        <v>14633</v>
      </c>
    </row>
    <row r="11798" spans="1:1">
      <c r="A11798" s="4">
        <v>14634</v>
      </c>
    </row>
    <row r="11799" spans="1:1">
      <c r="A11799" s="4">
        <v>14635</v>
      </c>
    </row>
    <row r="11800" spans="1:1">
      <c r="A11800" s="4">
        <v>14636</v>
      </c>
    </row>
    <row r="11801" spans="1:1">
      <c r="A11801" s="4">
        <v>14637</v>
      </c>
    </row>
    <row r="11802" spans="1:1">
      <c r="A11802" s="4">
        <v>14638</v>
      </c>
    </row>
    <row r="11803" spans="1:1">
      <c r="A11803" s="4">
        <v>14639</v>
      </c>
    </row>
    <row r="11804" spans="1:1">
      <c r="A11804" s="4">
        <v>14640</v>
      </c>
    </row>
    <row r="11805" spans="1:1">
      <c r="A11805" s="4">
        <v>14641</v>
      </c>
    </row>
    <row r="11806" spans="1:1">
      <c r="A11806" s="4">
        <v>14642</v>
      </c>
    </row>
    <row r="11807" spans="1:1">
      <c r="A11807" s="4">
        <v>14643</v>
      </c>
    </row>
    <row r="11808" spans="1:1">
      <c r="A11808" s="4">
        <v>14644</v>
      </c>
    </row>
    <row r="11809" spans="1:1">
      <c r="A11809" s="4">
        <v>14645</v>
      </c>
    </row>
    <row r="11810" spans="1:1">
      <c r="A11810" s="4">
        <v>14646</v>
      </c>
    </row>
    <row r="11811" spans="1:1">
      <c r="A11811" s="4">
        <v>14647</v>
      </c>
    </row>
    <row r="11812" spans="1:1">
      <c r="A11812" s="4">
        <v>14648</v>
      </c>
    </row>
    <row r="11813" spans="1:1">
      <c r="A11813" s="4">
        <v>14649</v>
      </c>
    </row>
    <row r="11814" spans="1:1">
      <c r="A11814" s="4">
        <v>14650</v>
      </c>
    </row>
    <row r="11815" spans="1:1">
      <c r="A11815" s="4">
        <v>14651</v>
      </c>
    </row>
    <row r="11816" spans="1:1">
      <c r="A11816" s="4">
        <v>14652</v>
      </c>
    </row>
    <row r="11817" spans="1:1">
      <c r="A11817" s="4">
        <v>14653</v>
      </c>
    </row>
    <row r="11818" spans="1:1">
      <c r="A11818" s="4">
        <v>14654</v>
      </c>
    </row>
    <row r="11819" spans="1:1">
      <c r="A11819" s="4">
        <v>14655</v>
      </c>
    </row>
    <row r="11820" spans="1:1">
      <c r="A11820" s="4">
        <v>14656</v>
      </c>
    </row>
    <row r="11821" spans="1:1">
      <c r="A11821" s="4">
        <v>14657</v>
      </c>
    </row>
    <row r="11822" spans="1:1">
      <c r="A11822" s="4">
        <v>14658</v>
      </c>
    </row>
    <row r="11823" spans="1:1">
      <c r="A11823" s="4">
        <v>14659</v>
      </c>
    </row>
    <row r="11824" spans="1:1">
      <c r="A11824" s="4">
        <v>14660</v>
      </c>
    </row>
    <row r="11825" spans="1:1">
      <c r="A11825" s="4">
        <v>14661</v>
      </c>
    </row>
    <row r="11826" spans="1:1">
      <c r="A11826" s="4">
        <v>14662</v>
      </c>
    </row>
    <row r="11827" spans="1:1">
      <c r="A11827" s="4">
        <v>14663</v>
      </c>
    </row>
    <row r="11828" spans="1:1">
      <c r="A11828" s="4">
        <v>14664</v>
      </c>
    </row>
    <row r="11829" spans="1:1">
      <c r="A11829" s="4">
        <v>14665</v>
      </c>
    </row>
    <row r="11830" spans="1:1">
      <c r="A11830" s="4">
        <v>14666</v>
      </c>
    </row>
    <row r="11831" spans="1:1">
      <c r="A11831" s="4">
        <v>14667</v>
      </c>
    </row>
    <row r="11832" spans="1:1">
      <c r="A11832" s="4">
        <v>14668</v>
      </c>
    </row>
    <row r="11833" spans="1:1">
      <c r="A11833" s="4">
        <v>14669</v>
      </c>
    </row>
    <row r="11834" spans="1:1">
      <c r="A11834" s="4">
        <v>14670</v>
      </c>
    </row>
    <row r="11835" spans="1:1">
      <c r="A11835" s="4">
        <v>14671</v>
      </c>
    </row>
    <row r="11836" spans="1:1">
      <c r="A11836" s="4">
        <v>14672</v>
      </c>
    </row>
    <row r="11837" spans="1:1">
      <c r="A11837" s="4">
        <v>14673</v>
      </c>
    </row>
    <row r="11838" spans="1:1">
      <c r="A11838" s="4">
        <v>14674</v>
      </c>
    </row>
    <row r="11839" spans="1:1">
      <c r="A11839" s="4">
        <v>14675</v>
      </c>
    </row>
    <row r="11840" spans="1:1">
      <c r="A11840" s="4">
        <v>14676</v>
      </c>
    </row>
    <row r="11841" spans="1:1">
      <c r="A11841" s="4">
        <v>14677</v>
      </c>
    </row>
    <row r="11842" spans="1:1">
      <c r="A11842" s="4">
        <v>14678</v>
      </c>
    </row>
    <row r="11843" spans="1:1">
      <c r="A11843" s="4">
        <v>14679</v>
      </c>
    </row>
    <row r="11844" spans="1:1">
      <c r="A11844" s="4">
        <v>14680</v>
      </c>
    </row>
    <row r="11845" spans="1:1">
      <c r="A11845" s="4">
        <v>14681</v>
      </c>
    </row>
    <row r="11846" spans="1:1">
      <c r="A11846" s="4">
        <v>14682</v>
      </c>
    </row>
    <row r="11847" spans="1:1">
      <c r="A11847" s="4">
        <v>14683</v>
      </c>
    </row>
    <row r="11848" spans="1:1">
      <c r="A11848" s="4">
        <v>14684</v>
      </c>
    </row>
    <row r="11849" spans="1:1">
      <c r="A11849" s="4">
        <v>14685</v>
      </c>
    </row>
    <row r="11850" spans="1:1">
      <c r="A11850" s="4">
        <v>14686</v>
      </c>
    </row>
    <row r="11851" spans="1:1">
      <c r="A11851" s="4">
        <v>14687</v>
      </c>
    </row>
    <row r="11852" spans="1:1">
      <c r="A11852" s="4">
        <v>14688</v>
      </c>
    </row>
    <row r="11853" spans="1:1">
      <c r="A11853" s="4">
        <v>14689</v>
      </c>
    </row>
    <row r="11854" spans="1:1">
      <c r="A11854" s="4">
        <v>14690</v>
      </c>
    </row>
    <row r="11855" spans="1:1">
      <c r="A11855" s="4">
        <v>14691</v>
      </c>
    </row>
    <row r="11856" spans="1:1">
      <c r="A11856" s="4">
        <v>14692</v>
      </c>
    </row>
    <row r="11857" spans="1:1">
      <c r="A11857" s="4">
        <v>14693</v>
      </c>
    </row>
    <row r="11858" spans="1:1">
      <c r="A11858" s="4">
        <v>14694</v>
      </c>
    </row>
    <row r="11859" spans="1:1">
      <c r="A11859" s="4">
        <v>14695</v>
      </c>
    </row>
    <row r="11860" spans="1:1">
      <c r="A11860" s="4">
        <v>14696</v>
      </c>
    </row>
    <row r="11861" spans="1:1">
      <c r="A11861" s="4">
        <v>14697</v>
      </c>
    </row>
    <row r="11862" spans="1:1">
      <c r="A11862" s="4">
        <v>14698</v>
      </c>
    </row>
    <row r="11863" spans="1:1">
      <c r="A11863" s="4">
        <v>14699</v>
      </c>
    </row>
    <row r="11864" spans="1:1">
      <c r="A11864" s="4">
        <v>14700</v>
      </c>
    </row>
    <row r="11865" spans="1:1">
      <c r="A11865" s="4">
        <v>14701</v>
      </c>
    </row>
    <row r="11866" spans="1:1">
      <c r="A11866" s="4">
        <v>14702</v>
      </c>
    </row>
    <row r="11867" spans="1:1">
      <c r="A11867" s="4">
        <v>14703</v>
      </c>
    </row>
    <row r="11868" spans="1:1">
      <c r="A11868" s="4">
        <v>14704</v>
      </c>
    </row>
    <row r="11869" spans="1:1">
      <c r="A11869" s="4">
        <v>14705</v>
      </c>
    </row>
    <row r="11870" spans="1:1">
      <c r="A11870" s="4">
        <v>14706</v>
      </c>
    </row>
    <row r="11871" spans="1:1">
      <c r="A11871" s="4">
        <v>14707</v>
      </c>
    </row>
    <row r="11872" spans="1:1">
      <c r="A11872" s="4">
        <v>14708</v>
      </c>
    </row>
    <row r="11873" spans="1:1">
      <c r="A11873" s="4">
        <v>14709</v>
      </c>
    </row>
    <row r="11874" spans="1:1">
      <c r="A11874" s="4">
        <v>14710</v>
      </c>
    </row>
    <row r="11875" spans="1:1">
      <c r="A11875" s="4">
        <v>14711</v>
      </c>
    </row>
    <row r="11876" spans="1:1">
      <c r="A11876" s="4">
        <v>14712</v>
      </c>
    </row>
    <row r="11877" spans="1:1">
      <c r="A11877" s="4">
        <v>14713</v>
      </c>
    </row>
    <row r="11878" spans="1:1">
      <c r="A11878" s="4">
        <v>14714</v>
      </c>
    </row>
    <row r="11879" spans="1:1">
      <c r="A11879" s="4">
        <v>14715</v>
      </c>
    </row>
    <row r="11880" spans="1:1">
      <c r="A11880" s="4">
        <v>14716</v>
      </c>
    </row>
    <row r="11881" spans="1:1">
      <c r="A11881" s="4">
        <v>14717</v>
      </c>
    </row>
    <row r="11882" spans="1:1">
      <c r="A11882" s="4">
        <v>14718</v>
      </c>
    </row>
    <row r="11883" spans="1:1">
      <c r="A11883" s="4">
        <v>14719</v>
      </c>
    </row>
    <row r="11884" spans="1:1">
      <c r="A11884" s="4">
        <v>14720</v>
      </c>
    </row>
    <row r="11885" spans="1:1">
      <c r="A11885" s="4">
        <v>14721</v>
      </c>
    </row>
    <row r="11886" spans="1:1">
      <c r="A11886" s="4">
        <v>14722</v>
      </c>
    </row>
    <row r="11887" spans="1:1">
      <c r="A11887" s="4">
        <v>14723</v>
      </c>
    </row>
    <row r="11888" spans="1:1">
      <c r="A11888" s="4">
        <v>14724</v>
      </c>
    </row>
    <row r="11889" spans="1:1">
      <c r="A11889" s="4">
        <v>14725</v>
      </c>
    </row>
    <row r="11890" spans="1:1">
      <c r="A11890" s="4">
        <v>14726</v>
      </c>
    </row>
    <row r="11891" spans="1:1">
      <c r="A11891" s="4">
        <v>14727</v>
      </c>
    </row>
    <row r="11892" spans="1:1">
      <c r="A11892" s="4">
        <v>14728</v>
      </c>
    </row>
    <row r="11893" spans="1:1">
      <c r="A11893" s="4">
        <v>14729</v>
      </c>
    </row>
    <row r="11894" spans="1:1">
      <c r="A11894" s="4">
        <v>14730</v>
      </c>
    </row>
    <row r="11895" spans="1:1">
      <c r="A11895" s="4">
        <v>14731</v>
      </c>
    </row>
    <row r="11896" spans="1:1">
      <c r="A11896" s="4">
        <v>14732</v>
      </c>
    </row>
    <row r="11897" spans="1:1">
      <c r="A11897" s="4">
        <v>14733</v>
      </c>
    </row>
    <row r="11898" spans="1:1">
      <c r="A11898" s="4">
        <v>14734</v>
      </c>
    </row>
    <row r="11899" spans="1:1">
      <c r="A11899" s="4">
        <v>14735</v>
      </c>
    </row>
    <row r="11900" spans="1:1">
      <c r="A11900" s="4">
        <v>14736</v>
      </c>
    </row>
    <row r="11901" spans="1:1">
      <c r="A11901" s="4">
        <v>14737</v>
      </c>
    </row>
    <row r="11902" spans="1:1">
      <c r="A11902" s="4">
        <v>14738</v>
      </c>
    </row>
    <row r="11903" spans="1:1">
      <c r="A11903" s="4">
        <v>14739</v>
      </c>
    </row>
    <row r="11904" spans="1:1">
      <c r="A11904" s="4">
        <v>14740</v>
      </c>
    </row>
    <row r="11905" spans="1:1">
      <c r="A11905" s="4">
        <v>14741</v>
      </c>
    </row>
    <row r="11906" spans="1:1">
      <c r="A11906" s="4">
        <v>14742</v>
      </c>
    </row>
    <row r="11907" spans="1:1">
      <c r="A11907" s="4">
        <v>14743</v>
      </c>
    </row>
    <row r="11908" spans="1:1">
      <c r="A11908" s="4">
        <v>14744</v>
      </c>
    </row>
    <row r="11909" spans="1:1">
      <c r="A11909" s="4">
        <v>14745</v>
      </c>
    </row>
    <row r="11910" spans="1:1">
      <c r="A11910" s="4">
        <v>14746</v>
      </c>
    </row>
    <row r="11911" spans="1:1">
      <c r="A11911" s="4">
        <v>14747</v>
      </c>
    </row>
    <row r="11912" spans="1:1">
      <c r="A11912" s="4">
        <v>14748</v>
      </c>
    </row>
    <row r="11913" spans="1:1">
      <c r="A11913" s="4">
        <v>14749</v>
      </c>
    </row>
    <row r="11914" spans="1:1">
      <c r="A11914" s="4">
        <v>14750</v>
      </c>
    </row>
    <row r="11915" spans="1:1">
      <c r="A11915" s="4">
        <v>14751</v>
      </c>
    </row>
    <row r="11916" spans="1:1">
      <c r="A11916" s="4">
        <v>14752</v>
      </c>
    </row>
    <row r="11917" spans="1:1">
      <c r="A11917" s="4">
        <v>14753</v>
      </c>
    </row>
    <row r="11918" spans="1:1">
      <c r="A11918" s="4">
        <v>14754</v>
      </c>
    </row>
    <row r="11919" spans="1:1">
      <c r="A11919" s="4">
        <v>14755</v>
      </c>
    </row>
    <row r="11920" spans="1:1">
      <c r="A11920" s="4">
        <v>14756</v>
      </c>
    </row>
    <row r="11921" spans="1:1">
      <c r="A11921" s="4">
        <v>14757</v>
      </c>
    </row>
    <row r="11922" spans="1:1">
      <c r="A11922" s="4">
        <v>14758</v>
      </c>
    </row>
    <row r="11923" spans="1:1">
      <c r="A11923" s="4">
        <v>14759</v>
      </c>
    </row>
    <row r="11924" spans="1:1">
      <c r="A11924" s="4">
        <v>14760</v>
      </c>
    </row>
    <row r="11925" spans="1:1">
      <c r="A11925" s="4">
        <v>14761</v>
      </c>
    </row>
    <row r="11926" spans="1:1">
      <c r="A11926" s="4">
        <v>14762</v>
      </c>
    </row>
    <row r="11927" spans="1:1">
      <c r="A11927" s="4">
        <v>14763</v>
      </c>
    </row>
    <row r="11928" spans="1:1">
      <c r="A11928" s="4">
        <v>14764</v>
      </c>
    </row>
    <row r="11929" spans="1:1">
      <c r="A11929" s="4">
        <v>14765</v>
      </c>
    </row>
    <row r="11930" spans="1:1">
      <c r="A11930" s="4">
        <v>14766</v>
      </c>
    </row>
    <row r="11931" spans="1:1">
      <c r="A11931" s="4">
        <v>14767</v>
      </c>
    </row>
    <row r="11932" spans="1:1">
      <c r="A11932" s="4">
        <v>14768</v>
      </c>
    </row>
    <row r="11933" spans="1:1">
      <c r="A11933" s="4">
        <v>14769</v>
      </c>
    </row>
    <row r="11934" spans="1:1">
      <c r="A11934" s="4">
        <v>14770</v>
      </c>
    </row>
    <row r="11935" spans="1:1">
      <c r="A11935" s="4">
        <v>14771</v>
      </c>
    </row>
    <row r="11936" spans="1:1">
      <c r="A11936" s="4">
        <v>14772</v>
      </c>
    </row>
    <row r="11937" spans="1:1">
      <c r="A11937" s="4">
        <v>14773</v>
      </c>
    </row>
    <row r="11938" spans="1:1">
      <c r="A11938" s="4">
        <v>14774</v>
      </c>
    </row>
    <row r="11939" spans="1:1">
      <c r="A11939" s="4">
        <v>14775</v>
      </c>
    </row>
    <row r="11940" spans="1:1">
      <c r="A11940" s="4">
        <v>14776</v>
      </c>
    </row>
    <row r="11941" spans="1:1">
      <c r="A11941" s="4">
        <v>14777</v>
      </c>
    </row>
    <row r="11942" spans="1:1">
      <c r="A11942" s="4">
        <v>14778</v>
      </c>
    </row>
    <row r="11943" spans="1:1">
      <c r="A11943" s="4">
        <v>14779</v>
      </c>
    </row>
    <row r="11944" spans="1:1">
      <c r="A11944" s="4">
        <v>14780</v>
      </c>
    </row>
    <row r="11945" spans="1:1">
      <c r="A11945" s="4">
        <v>14781</v>
      </c>
    </row>
    <row r="11946" spans="1:1">
      <c r="A11946" s="4">
        <v>14782</v>
      </c>
    </row>
    <row r="11947" spans="1:1">
      <c r="A11947" s="4">
        <v>14783</v>
      </c>
    </row>
    <row r="11948" spans="1:1">
      <c r="A11948" s="4">
        <v>14784</v>
      </c>
    </row>
    <row r="11949" spans="1:1">
      <c r="A11949" s="4">
        <v>14785</v>
      </c>
    </row>
    <row r="11950" spans="1:1">
      <c r="A11950" s="4">
        <v>14786</v>
      </c>
    </row>
    <row r="11951" spans="1:1">
      <c r="A11951" s="4">
        <v>14787</v>
      </c>
    </row>
    <row r="11952" spans="1:1">
      <c r="A11952" s="4">
        <v>14788</v>
      </c>
    </row>
    <row r="11953" spans="1:1">
      <c r="A11953" s="4">
        <v>14789</v>
      </c>
    </row>
    <row r="11954" spans="1:1">
      <c r="A11954" s="4">
        <v>14790</v>
      </c>
    </row>
    <row r="11955" spans="1:1">
      <c r="A11955" s="4">
        <v>14791</v>
      </c>
    </row>
    <row r="11956" spans="1:1">
      <c r="A11956" s="4">
        <v>14792</v>
      </c>
    </row>
    <row r="11957" spans="1:1">
      <c r="A11957" s="4">
        <v>14793</v>
      </c>
    </row>
    <row r="11958" spans="1:1">
      <c r="A11958" s="4">
        <v>14794</v>
      </c>
    </row>
    <row r="11959" spans="1:1">
      <c r="A11959" s="4">
        <v>14795</v>
      </c>
    </row>
    <row r="11960" spans="1:1">
      <c r="A11960" s="4">
        <v>14796</v>
      </c>
    </row>
    <row r="11961" spans="1:1">
      <c r="A11961" s="4">
        <v>14797</v>
      </c>
    </row>
    <row r="11962" spans="1:1">
      <c r="A11962" s="4">
        <v>14798</v>
      </c>
    </row>
    <row r="11963" spans="1:1">
      <c r="A11963" s="4">
        <v>14799</v>
      </c>
    </row>
    <row r="11964" spans="1:1">
      <c r="A11964" s="4">
        <v>14800</v>
      </c>
    </row>
    <row r="11965" spans="1:1">
      <c r="A11965" s="4">
        <v>14801</v>
      </c>
    </row>
    <row r="11966" spans="1:1">
      <c r="A11966" s="4">
        <v>14802</v>
      </c>
    </row>
    <row r="11967" spans="1:1">
      <c r="A11967" s="4">
        <v>14803</v>
      </c>
    </row>
    <row r="11968" spans="1:1">
      <c r="A11968" s="4">
        <v>14804</v>
      </c>
    </row>
    <row r="11969" spans="1:1">
      <c r="A11969" s="4">
        <v>14805</v>
      </c>
    </row>
    <row r="11970" spans="1:1">
      <c r="A11970" s="4">
        <v>14806</v>
      </c>
    </row>
    <row r="11971" spans="1:1">
      <c r="A11971" s="4">
        <v>14807</v>
      </c>
    </row>
    <row r="11972" spans="1:1">
      <c r="A11972" s="4">
        <v>14808</v>
      </c>
    </row>
    <row r="11973" spans="1:1">
      <c r="A11973" s="4">
        <v>14809</v>
      </c>
    </row>
    <row r="11974" spans="1:1">
      <c r="A11974" s="4">
        <v>14810</v>
      </c>
    </row>
    <row r="11975" spans="1:1">
      <c r="A11975" s="4">
        <v>14811</v>
      </c>
    </row>
    <row r="11976" spans="1:1">
      <c r="A11976" s="4">
        <v>14812</v>
      </c>
    </row>
    <row r="11977" spans="1:1">
      <c r="A11977" s="4">
        <v>14813</v>
      </c>
    </row>
    <row r="11978" spans="1:1">
      <c r="A11978" s="4">
        <v>14814</v>
      </c>
    </row>
    <row r="11979" spans="1:1">
      <c r="A11979" s="4">
        <v>14815</v>
      </c>
    </row>
    <row r="11980" spans="1:1">
      <c r="A11980" s="4">
        <v>14816</v>
      </c>
    </row>
    <row r="11981" spans="1:1">
      <c r="A11981" s="4">
        <v>14817</v>
      </c>
    </row>
    <row r="11982" spans="1:1">
      <c r="A11982" s="4">
        <v>14818</v>
      </c>
    </row>
    <row r="11983" spans="1:1">
      <c r="A11983" s="4">
        <v>14819</v>
      </c>
    </row>
    <row r="11984" spans="1:1">
      <c r="A11984" s="4">
        <v>14820</v>
      </c>
    </row>
    <row r="11985" spans="1:1">
      <c r="A11985" s="4">
        <v>14821</v>
      </c>
    </row>
    <row r="11986" spans="1:1">
      <c r="A11986" s="4">
        <v>14822</v>
      </c>
    </row>
    <row r="11987" spans="1:1">
      <c r="A11987" s="4">
        <v>14823</v>
      </c>
    </row>
    <row r="11988" spans="1:1">
      <c r="A11988" s="4">
        <v>14824</v>
      </c>
    </row>
    <row r="11989" spans="1:1">
      <c r="A11989" s="4">
        <v>14825</v>
      </c>
    </row>
    <row r="11990" spans="1:1">
      <c r="A11990" s="4">
        <v>14826</v>
      </c>
    </row>
    <row r="11991" spans="1:1">
      <c r="A11991" s="4">
        <v>14827</v>
      </c>
    </row>
    <row r="11992" spans="1:1">
      <c r="A11992" s="4">
        <v>14828</v>
      </c>
    </row>
    <row r="11993" spans="1:1">
      <c r="A11993" s="4">
        <v>14829</v>
      </c>
    </row>
    <row r="11994" spans="1:1">
      <c r="A11994" s="4">
        <v>14830</v>
      </c>
    </row>
    <row r="11995" spans="1:1">
      <c r="A11995" s="4">
        <v>14831</v>
      </c>
    </row>
    <row r="11996" spans="1:1">
      <c r="A11996" s="4">
        <v>14832</v>
      </c>
    </row>
    <row r="11997" spans="1:1">
      <c r="A11997" s="4">
        <v>14833</v>
      </c>
    </row>
    <row r="11998" spans="1:1">
      <c r="A11998" s="4">
        <v>14834</v>
      </c>
    </row>
    <row r="11999" spans="1:1">
      <c r="A11999" s="4">
        <v>14835</v>
      </c>
    </row>
    <row r="12000" spans="1:1">
      <c r="A12000" s="4">
        <v>14836</v>
      </c>
    </row>
    <row r="12001" spans="1:1">
      <c r="A12001" s="4">
        <v>14837</v>
      </c>
    </row>
    <row r="12002" spans="1:1">
      <c r="A12002" s="4">
        <v>14838</v>
      </c>
    </row>
    <row r="12003" spans="1:1">
      <c r="A12003" s="4">
        <v>14839</v>
      </c>
    </row>
    <row r="12004" spans="1:1">
      <c r="A12004" s="4">
        <v>14840</v>
      </c>
    </row>
    <row r="12005" spans="1:1">
      <c r="A12005" s="4">
        <v>14841</v>
      </c>
    </row>
    <row r="12006" spans="1:1">
      <c r="A12006" s="4">
        <v>14842</v>
      </c>
    </row>
    <row r="12007" spans="1:1">
      <c r="A12007" s="4">
        <v>14843</v>
      </c>
    </row>
    <row r="12008" spans="1:1">
      <c r="A12008" s="4">
        <v>14844</v>
      </c>
    </row>
    <row r="12009" spans="1:1">
      <c r="A12009" s="4">
        <v>14845</v>
      </c>
    </row>
    <row r="12010" spans="1:1">
      <c r="A12010" s="4">
        <v>14846</v>
      </c>
    </row>
    <row r="12011" spans="1:1">
      <c r="A12011" s="4">
        <v>14847</v>
      </c>
    </row>
    <row r="12012" spans="1:1">
      <c r="A12012" s="4">
        <v>14848</v>
      </c>
    </row>
    <row r="12013" spans="1:1">
      <c r="A12013" s="4">
        <v>14849</v>
      </c>
    </row>
    <row r="12014" spans="1:1">
      <c r="A12014" s="4">
        <v>14850</v>
      </c>
    </row>
    <row r="12015" spans="1:1">
      <c r="A12015" s="4">
        <v>14851</v>
      </c>
    </row>
    <row r="12016" spans="1:1">
      <c r="A12016" s="4">
        <v>14852</v>
      </c>
    </row>
    <row r="12017" spans="1:1">
      <c r="A12017" s="4">
        <v>14853</v>
      </c>
    </row>
    <row r="12018" spans="1:1">
      <c r="A12018" s="4">
        <v>14854</v>
      </c>
    </row>
    <row r="12019" spans="1:1">
      <c r="A12019" s="4">
        <v>14855</v>
      </c>
    </row>
    <row r="12020" spans="1:1">
      <c r="A12020" s="4">
        <v>14856</v>
      </c>
    </row>
    <row r="12021" spans="1:1">
      <c r="A12021" s="4">
        <v>14857</v>
      </c>
    </row>
    <row r="12022" spans="1:1">
      <c r="A12022" s="4">
        <v>14858</v>
      </c>
    </row>
    <row r="12023" spans="1:1">
      <c r="A12023" s="4">
        <v>14859</v>
      </c>
    </row>
    <row r="12024" spans="1:1">
      <c r="A12024" s="4">
        <v>14860</v>
      </c>
    </row>
    <row r="12025" spans="1:1">
      <c r="A12025" s="4">
        <v>14861</v>
      </c>
    </row>
    <row r="12026" spans="1:1">
      <c r="A12026" s="4">
        <v>14862</v>
      </c>
    </row>
    <row r="12027" spans="1:1">
      <c r="A12027" s="4">
        <v>14863</v>
      </c>
    </row>
    <row r="12028" spans="1:1">
      <c r="A12028" s="4">
        <v>14864</v>
      </c>
    </row>
    <row r="12029" spans="1:1">
      <c r="A12029" s="4">
        <v>14865</v>
      </c>
    </row>
    <row r="12030" spans="1:1">
      <c r="A12030" s="4">
        <v>14866</v>
      </c>
    </row>
    <row r="12031" spans="1:1">
      <c r="A12031" s="4">
        <v>14867</v>
      </c>
    </row>
    <row r="12032" spans="1:1">
      <c r="A12032" s="4">
        <v>14868</v>
      </c>
    </row>
    <row r="12033" spans="1:1">
      <c r="A12033" s="4">
        <v>14869</v>
      </c>
    </row>
    <row r="12034" spans="1:1">
      <c r="A12034" s="4">
        <v>14870</v>
      </c>
    </row>
    <row r="12035" spans="1:1">
      <c r="A12035" s="4">
        <v>14871</v>
      </c>
    </row>
    <row r="12036" spans="1:1">
      <c r="A12036" s="4">
        <v>14872</v>
      </c>
    </row>
    <row r="12037" spans="1:1">
      <c r="A12037" s="4">
        <v>14873</v>
      </c>
    </row>
    <row r="12038" spans="1:1">
      <c r="A12038" s="4">
        <v>14874</v>
      </c>
    </row>
    <row r="12039" spans="1:1">
      <c r="A12039" s="4">
        <v>14875</v>
      </c>
    </row>
    <row r="12040" spans="1:1">
      <c r="A12040" s="4">
        <v>14876</v>
      </c>
    </row>
    <row r="12041" spans="1:1">
      <c r="A12041" s="4">
        <v>14877</v>
      </c>
    </row>
    <row r="12042" spans="1:1">
      <c r="A12042" s="4">
        <v>14878</v>
      </c>
    </row>
    <row r="12043" spans="1:1">
      <c r="A12043" s="4">
        <v>14879</v>
      </c>
    </row>
    <row r="12044" spans="1:1">
      <c r="A12044" s="4">
        <v>14880</v>
      </c>
    </row>
    <row r="12045" spans="1:1">
      <c r="A12045" s="4">
        <v>14881</v>
      </c>
    </row>
    <row r="12046" spans="1:1">
      <c r="A12046" s="4">
        <v>14882</v>
      </c>
    </row>
    <row r="12047" spans="1:1">
      <c r="A12047" s="4">
        <v>14883</v>
      </c>
    </row>
    <row r="12048" spans="1:1">
      <c r="A12048" s="4">
        <v>14884</v>
      </c>
    </row>
    <row r="12049" spans="1:1">
      <c r="A12049" s="4">
        <v>14885</v>
      </c>
    </row>
    <row r="12050" spans="1:1">
      <c r="A12050" s="4">
        <v>14886</v>
      </c>
    </row>
    <row r="12051" spans="1:1">
      <c r="A12051" s="4">
        <v>14887</v>
      </c>
    </row>
    <row r="12052" spans="1:1">
      <c r="A12052" s="4">
        <v>14888</v>
      </c>
    </row>
    <row r="12053" spans="1:1">
      <c r="A12053" s="4">
        <v>14889</v>
      </c>
    </row>
    <row r="12054" spans="1:1">
      <c r="A12054" s="4">
        <v>14890</v>
      </c>
    </row>
    <row r="12055" spans="1:1">
      <c r="A12055" s="4">
        <v>14891</v>
      </c>
    </row>
    <row r="12056" spans="1:1">
      <c r="A12056" s="4">
        <v>14892</v>
      </c>
    </row>
    <row r="12057" spans="1:1">
      <c r="A12057" s="4">
        <v>14893</v>
      </c>
    </row>
    <row r="12058" spans="1:1">
      <c r="A12058" s="4">
        <v>14894</v>
      </c>
    </row>
    <row r="12059" spans="1:1">
      <c r="A12059" s="4">
        <v>14895</v>
      </c>
    </row>
    <row r="12060" spans="1:1">
      <c r="A12060" s="4">
        <v>14896</v>
      </c>
    </row>
    <row r="12061" spans="1:1">
      <c r="A12061" s="4">
        <v>14897</v>
      </c>
    </row>
    <row r="12062" spans="1:1">
      <c r="A12062" s="4">
        <v>14898</v>
      </c>
    </row>
    <row r="12063" spans="1:1">
      <c r="A12063" s="4">
        <v>14899</v>
      </c>
    </row>
    <row r="12064" spans="1:1">
      <c r="A12064" s="4">
        <v>14900</v>
      </c>
    </row>
    <row r="12065" spans="1:1">
      <c r="A12065" s="4">
        <v>14901</v>
      </c>
    </row>
    <row r="12066" spans="1:1">
      <c r="A12066" s="4">
        <v>14902</v>
      </c>
    </row>
    <row r="12067" spans="1:1">
      <c r="A12067" s="4">
        <v>14903</v>
      </c>
    </row>
    <row r="12068" spans="1:1">
      <c r="A12068" s="4">
        <v>14904</v>
      </c>
    </row>
    <row r="12069" spans="1:1">
      <c r="A12069" s="4">
        <v>14905</v>
      </c>
    </row>
    <row r="12070" spans="1:1">
      <c r="A12070" s="4">
        <v>14906</v>
      </c>
    </row>
    <row r="12071" spans="1:1">
      <c r="A12071" s="4">
        <v>14907</v>
      </c>
    </row>
    <row r="12072" spans="1:1">
      <c r="A12072" s="4">
        <v>14908</v>
      </c>
    </row>
    <row r="12073" spans="1:1">
      <c r="A12073" s="4">
        <v>14909</v>
      </c>
    </row>
    <row r="12074" spans="1:1">
      <c r="A12074" s="4">
        <v>14910</v>
      </c>
    </row>
    <row r="12075" spans="1:1">
      <c r="A12075" s="4">
        <v>14911</v>
      </c>
    </row>
    <row r="12076" spans="1:1">
      <c r="A12076" s="4">
        <v>14912</v>
      </c>
    </row>
    <row r="12077" spans="1:1">
      <c r="A12077" s="4">
        <v>14913</v>
      </c>
    </row>
    <row r="12078" spans="1:1">
      <c r="A12078" s="4">
        <v>14914</v>
      </c>
    </row>
    <row r="12079" spans="1:1">
      <c r="A12079" s="4">
        <v>14915</v>
      </c>
    </row>
    <row r="12080" spans="1:1">
      <c r="A12080" s="4">
        <v>14916</v>
      </c>
    </row>
    <row r="12081" spans="1:1">
      <c r="A12081" s="4">
        <v>14917</v>
      </c>
    </row>
    <row r="12082" spans="1:1">
      <c r="A12082" s="4">
        <v>14918</v>
      </c>
    </row>
    <row r="12083" spans="1:1">
      <c r="A12083" s="4">
        <v>14919</v>
      </c>
    </row>
    <row r="12084" spans="1:1">
      <c r="A12084" s="4">
        <v>14920</v>
      </c>
    </row>
    <row r="12085" spans="1:1">
      <c r="A12085" s="4">
        <v>14921</v>
      </c>
    </row>
    <row r="12086" spans="1:1">
      <c r="A12086" s="4">
        <v>14922</v>
      </c>
    </row>
    <row r="12087" spans="1:1">
      <c r="A12087" s="4">
        <v>14923</v>
      </c>
    </row>
    <row r="12088" spans="1:1">
      <c r="A12088" s="4">
        <v>14924</v>
      </c>
    </row>
    <row r="12089" spans="1:1">
      <c r="A12089" s="4">
        <v>14925</v>
      </c>
    </row>
    <row r="12090" spans="1:1">
      <c r="A12090" s="4">
        <v>14926</v>
      </c>
    </row>
    <row r="12091" spans="1:1">
      <c r="A12091" s="4">
        <v>14927</v>
      </c>
    </row>
    <row r="12092" spans="1:1">
      <c r="A12092" s="4">
        <v>14928</v>
      </c>
    </row>
    <row r="12093" spans="1:1">
      <c r="A12093" s="4">
        <v>14929</v>
      </c>
    </row>
    <row r="12094" spans="1:1">
      <c r="A12094" s="4">
        <v>14930</v>
      </c>
    </row>
    <row r="12095" spans="1:1">
      <c r="A12095" s="4">
        <v>14931</v>
      </c>
    </row>
    <row r="12096" spans="1:1">
      <c r="A12096" s="4">
        <v>14932</v>
      </c>
    </row>
    <row r="12097" spans="1:1">
      <c r="A12097" s="4">
        <v>14933</v>
      </c>
    </row>
    <row r="12098" spans="1:1">
      <c r="A12098" s="4">
        <v>14934</v>
      </c>
    </row>
    <row r="12099" spans="1:1">
      <c r="A12099" s="4">
        <v>14935</v>
      </c>
    </row>
    <row r="12100" spans="1:1">
      <c r="A12100" s="4">
        <v>14936</v>
      </c>
    </row>
    <row r="12101" spans="1:1">
      <c r="A12101" s="4">
        <v>14937</v>
      </c>
    </row>
    <row r="12102" spans="1:1">
      <c r="A12102" s="4">
        <v>14938</v>
      </c>
    </row>
    <row r="12103" spans="1:1">
      <c r="A12103" s="4">
        <v>14939</v>
      </c>
    </row>
    <row r="12104" spans="1:1">
      <c r="A12104" s="4">
        <v>14940</v>
      </c>
    </row>
    <row r="12105" spans="1:1">
      <c r="A12105" s="4">
        <v>14941</v>
      </c>
    </row>
    <row r="12106" spans="1:1">
      <c r="A12106" s="4">
        <v>14942</v>
      </c>
    </row>
    <row r="12107" spans="1:1">
      <c r="A12107" s="4">
        <v>14943</v>
      </c>
    </row>
    <row r="12108" spans="1:1">
      <c r="A12108" s="4">
        <v>14944</v>
      </c>
    </row>
    <row r="12109" spans="1:1">
      <c r="A12109" s="4">
        <v>14945</v>
      </c>
    </row>
    <row r="12110" spans="1:1">
      <c r="A12110" s="4">
        <v>14946</v>
      </c>
    </row>
    <row r="12111" spans="1:1">
      <c r="A12111" s="4">
        <v>14947</v>
      </c>
    </row>
    <row r="12112" spans="1:1">
      <c r="A12112" s="4">
        <v>14948</v>
      </c>
    </row>
    <row r="12113" spans="1:1">
      <c r="A12113" s="4">
        <v>14949</v>
      </c>
    </row>
    <row r="12114" spans="1:1">
      <c r="A12114" s="4">
        <v>14950</v>
      </c>
    </row>
    <row r="12115" spans="1:1">
      <c r="A12115" s="4">
        <v>14951</v>
      </c>
    </row>
    <row r="12116" spans="1:1">
      <c r="A12116" s="4">
        <v>14952</v>
      </c>
    </row>
    <row r="12117" spans="1:1">
      <c r="A12117" s="4">
        <v>14953</v>
      </c>
    </row>
    <row r="12118" spans="1:1">
      <c r="A12118" s="4">
        <v>14954</v>
      </c>
    </row>
    <row r="12119" spans="1:1">
      <c r="A12119" s="4">
        <v>14955</v>
      </c>
    </row>
    <row r="12120" spans="1:1">
      <c r="A12120" s="4">
        <v>14956</v>
      </c>
    </row>
    <row r="12121" spans="1:1">
      <c r="A12121" s="4">
        <v>14957</v>
      </c>
    </row>
    <row r="12122" spans="1:1">
      <c r="A12122" s="4">
        <v>14958</v>
      </c>
    </row>
    <row r="12123" spans="1:1">
      <c r="A12123" s="4">
        <v>14959</v>
      </c>
    </row>
    <row r="12124" spans="1:1">
      <c r="A12124" s="4">
        <v>14960</v>
      </c>
    </row>
    <row r="12125" spans="1:1">
      <c r="A12125" s="4">
        <v>14961</v>
      </c>
    </row>
    <row r="12126" spans="1:1">
      <c r="A12126" s="4">
        <v>14962</v>
      </c>
    </row>
    <row r="12127" spans="1:1">
      <c r="A12127" s="4">
        <v>14963</v>
      </c>
    </row>
    <row r="12128" spans="1:1">
      <c r="A12128" s="4">
        <v>14964</v>
      </c>
    </row>
    <row r="12129" spans="1:1">
      <c r="A12129" s="4">
        <v>14965</v>
      </c>
    </row>
    <row r="12130" spans="1:1">
      <c r="A12130" s="4">
        <v>14966</v>
      </c>
    </row>
    <row r="12131" spans="1:1">
      <c r="A12131" s="4">
        <v>14967</v>
      </c>
    </row>
    <row r="12132" spans="1:1">
      <c r="A12132" s="4">
        <v>14968</v>
      </c>
    </row>
    <row r="12133" spans="1:1">
      <c r="A12133" s="4">
        <v>14969</v>
      </c>
    </row>
    <row r="12134" spans="1:1">
      <c r="A12134" s="4">
        <v>14970</v>
      </c>
    </row>
    <row r="12135" spans="1:1">
      <c r="A12135" s="4">
        <v>14971</v>
      </c>
    </row>
    <row r="12136" spans="1:1">
      <c r="A12136" s="4">
        <v>14972</v>
      </c>
    </row>
    <row r="12137" spans="1:1">
      <c r="A12137" s="4">
        <v>14973</v>
      </c>
    </row>
    <row r="12138" spans="1:1">
      <c r="A12138" s="4">
        <v>14974</v>
      </c>
    </row>
    <row r="12139" spans="1:1">
      <c r="A12139" s="4">
        <v>14975</v>
      </c>
    </row>
    <row r="12140" spans="1:1">
      <c r="A12140" s="4">
        <v>14976</v>
      </c>
    </row>
    <row r="12141" spans="1:1">
      <c r="A12141" s="4">
        <v>14977</v>
      </c>
    </row>
    <row r="12142" spans="1:1">
      <c r="A12142" s="4">
        <v>14978</v>
      </c>
    </row>
    <row r="12143" spans="1:1">
      <c r="A12143" s="4">
        <v>14979</v>
      </c>
    </row>
    <row r="12144" spans="1:1">
      <c r="A12144" s="4">
        <v>14980</v>
      </c>
    </row>
    <row r="12145" spans="1:1">
      <c r="A12145" s="4">
        <v>14981</v>
      </c>
    </row>
    <row r="12146" spans="1:1">
      <c r="A12146" s="4">
        <v>14982</v>
      </c>
    </row>
    <row r="12147" spans="1:1">
      <c r="A12147" s="4">
        <v>14983</v>
      </c>
    </row>
    <row r="12148" spans="1:1">
      <c r="A12148" s="4">
        <v>14984</v>
      </c>
    </row>
    <row r="12149" spans="1:1">
      <c r="A12149" s="4">
        <v>14985</v>
      </c>
    </row>
    <row r="12150" spans="1:1">
      <c r="A12150" s="4">
        <v>14986</v>
      </c>
    </row>
    <row r="12151" spans="1:1">
      <c r="A12151" s="4">
        <v>14987</v>
      </c>
    </row>
    <row r="12152" spans="1:1">
      <c r="A12152" s="4">
        <v>14988</v>
      </c>
    </row>
    <row r="12153" spans="1:1">
      <c r="A12153" s="4">
        <v>14989</v>
      </c>
    </row>
    <row r="12154" spans="1:1">
      <c r="A12154" s="4">
        <v>14990</v>
      </c>
    </row>
    <row r="12155" spans="1:1">
      <c r="A12155" s="4">
        <v>14991</v>
      </c>
    </row>
    <row r="12156" spans="1:1">
      <c r="A12156" s="4">
        <v>14992</v>
      </c>
    </row>
    <row r="12157" spans="1:1">
      <c r="A12157" s="4">
        <v>14993</v>
      </c>
    </row>
    <row r="12158" spans="1:1">
      <c r="A12158" s="4">
        <v>14994</v>
      </c>
    </row>
    <row r="12159" spans="1:1">
      <c r="A12159" s="4">
        <v>14995</v>
      </c>
    </row>
    <row r="12160" spans="1:1">
      <c r="A12160" s="4">
        <v>14996</v>
      </c>
    </row>
    <row r="12161" spans="1:1">
      <c r="A12161" s="4">
        <v>14997</v>
      </c>
    </row>
    <row r="12162" spans="1:1">
      <c r="A12162" s="4">
        <v>14998</v>
      </c>
    </row>
    <row r="12163" spans="1:1">
      <c r="A12163" s="4">
        <v>14999</v>
      </c>
    </row>
    <row r="12164" spans="1:1">
      <c r="A12164" s="4">
        <v>15000</v>
      </c>
    </row>
    <row r="12165" spans="1:1">
      <c r="A12165" s="4">
        <v>15001</v>
      </c>
    </row>
    <row r="12166" spans="1:1">
      <c r="A12166" s="4">
        <v>15002</v>
      </c>
    </row>
    <row r="12167" spans="1:1">
      <c r="A12167" s="4">
        <v>15003</v>
      </c>
    </row>
    <row r="12168" spans="1:1">
      <c r="A12168" s="4">
        <v>15004</v>
      </c>
    </row>
    <row r="12169" spans="1:1">
      <c r="A12169" s="4">
        <v>15005</v>
      </c>
    </row>
    <row r="12170" spans="1:1">
      <c r="A12170" s="4">
        <v>15006</v>
      </c>
    </row>
    <row r="12171" spans="1:1">
      <c r="A12171" s="4">
        <v>15007</v>
      </c>
    </row>
    <row r="12172" spans="1:1">
      <c r="A12172" s="4">
        <v>15008</v>
      </c>
    </row>
    <row r="12173" spans="1:1">
      <c r="A12173" s="4">
        <v>15009</v>
      </c>
    </row>
    <row r="12174" spans="1:1">
      <c r="A12174" s="4">
        <v>15010</v>
      </c>
    </row>
    <row r="12175" spans="1:1">
      <c r="A12175" s="4">
        <v>15011</v>
      </c>
    </row>
    <row r="12176" spans="1:1">
      <c r="A12176" s="4">
        <v>15012</v>
      </c>
    </row>
    <row r="12177" spans="1:1">
      <c r="A12177" s="4">
        <v>15013</v>
      </c>
    </row>
    <row r="12178" spans="1:1">
      <c r="A12178" s="4">
        <v>15014</v>
      </c>
    </row>
    <row r="12179" spans="1:1">
      <c r="A12179" s="4">
        <v>15015</v>
      </c>
    </row>
    <row r="12180" spans="1:1">
      <c r="A12180" s="4">
        <v>15016</v>
      </c>
    </row>
    <row r="12181" spans="1:1">
      <c r="A12181" s="4">
        <v>15017</v>
      </c>
    </row>
    <row r="12182" spans="1:1">
      <c r="A12182" s="4">
        <v>15018</v>
      </c>
    </row>
    <row r="12183" spans="1:1">
      <c r="A12183" s="4">
        <v>15019</v>
      </c>
    </row>
    <row r="12184" spans="1:1">
      <c r="A12184" s="4">
        <v>15020</v>
      </c>
    </row>
    <row r="12185" spans="1:1">
      <c r="A12185" s="4">
        <v>15021</v>
      </c>
    </row>
    <row r="12186" spans="1:1">
      <c r="A12186" s="4">
        <v>15022</v>
      </c>
    </row>
    <row r="12187" spans="1:1">
      <c r="A12187" s="4">
        <v>15023</v>
      </c>
    </row>
    <row r="12188" spans="1:1">
      <c r="A12188" s="4">
        <v>15024</v>
      </c>
    </row>
    <row r="12189" spans="1:1">
      <c r="A12189" s="4">
        <v>15025</v>
      </c>
    </row>
    <row r="12190" spans="1:1">
      <c r="A12190" s="4">
        <v>15026</v>
      </c>
    </row>
    <row r="12191" spans="1:1">
      <c r="A12191" s="4">
        <v>15027</v>
      </c>
    </row>
    <row r="12192" spans="1:1">
      <c r="A12192" s="4">
        <v>15028</v>
      </c>
    </row>
    <row r="12193" spans="1:1">
      <c r="A12193" s="4">
        <v>15029</v>
      </c>
    </row>
    <row r="12194" spans="1:1">
      <c r="A12194" s="4">
        <v>15030</v>
      </c>
    </row>
    <row r="12195" spans="1:1">
      <c r="A12195" s="4">
        <v>15031</v>
      </c>
    </row>
    <row r="12196" spans="1:1">
      <c r="A12196" s="4">
        <v>15032</v>
      </c>
    </row>
    <row r="12197" spans="1:1">
      <c r="A12197" s="4">
        <v>15033</v>
      </c>
    </row>
    <row r="12198" spans="1:1">
      <c r="A12198" s="4">
        <v>15034</v>
      </c>
    </row>
    <row r="12199" spans="1:1">
      <c r="A12199" s="4">
        <v>15035</v>
      </c>
    </row>
    <row r="12200" spans="1:1">
      <c r="A12200" s="4">
        <v>15036</v>
      </c>
    </row>
    <row r="12201" spans="1:1">
      <c r="A12201" s="4">
        <v>15037</v>
      </c>
    </row>
    <row r="12202" spans="1:1">
      <c r="A12202" s="4">
        <v>15038</v>
      </c>
    </row>
    <row r="12203" spans="1:1">
      <c r="A12203" s="4">
        <v>15039</v>
      </c>
    </row>
    <row r="12204" spans="1:1">
      <c r="A12204" s="4">
        <v>15040</v>
      </c>
    </row>
    <row r="12205" spans="1:1">
      <c r="A12205" s="4">
        <v>15041</v>
      </c>
    </row>
    <row r="12206" spans="1:1">
      <c r="A12206" s="4">
        <v>15042</v>
      </c>
    </row>
    <row r="12207" spans="1:1">
      <c r="A12207" s="4">
        <v>15043</v>
      </c>
    </row>
    <row r="12208" spans="1:1">
      <c r="A12208" s="4">
        <v>15044</v>
      </c>
    </row>
    <row r="12209" spans="1:1">
      <c r="A12209" s="4">
        <v>15045</v>
      </c>
    </row>
    <row r="12210" spans="1:1">
      <c r="A12210" s="4">
        <v>15046</v>
      </c>
    </row>
    <row r="12211" spans="1:1">
      <c r="A12211" s="4">
        <v>15047</v>
      </c>
    </row>
    <row r="12212" spans="1:1">
      <c r="A12212" s="4">
        <v>15048</v>
      </c>
    </row>
    <row r="12213" spans="1:1">
      <c r="A12213" s="4">
        <v>15049</v>
      </c>
    </row>
    <row r="12214" spans="1:1">
      <c r="A12214" s="4">
        <v>15050</v>
      </c>
    </row>
    <row r="12215" spans="1:1">
      <c r="A12215" s="4">
        <v>15051</v>
      </c>
    </row>
    <row r="12216" spans="1:1">
      <c r="A12216" s="4">
        <v>15052</v>
      </c>
    </row>
    <row r="12217" spans="1:1">
      <c r="A12217" s="4">
        <v>15053</v>
      </c>
    </row>
    <row r="12218" spans="1:1">
      <c r="A12218" s="4">
        <v>15054</v>
      </c>
    </row>
    <row r="12219" spans="1:1">
      <c r="A12219" s="4">
        <v>15055</v>
      </c>
    </row>
    <row r="12220" spans="1:1">
      <c r="A12220" s="4">
        <v>15056</v>
      </c>
    </row>
    <row r="12221" spans="1:1">
      <c r="A12221" s="4">
        <v>15057</v>
      </c>
    </row>
    <row r="12222" spans="1:1">
      <c r="A12222" s="4">
        <v>15058</v>
      </c>
    </row>
    <row r="12223" spans="1:1">
      <c r="A12223" s="4">
        <v>15059</v>
      </c>
    </row>
    <row r="12224" spans="1:1">
      <c r="A12224" s="4">
        <v>15060</v>
      </c>
    </row>
    <row r="12225" spans="1:1">
      <c r="A12225" s="4">
        <v>15061</v>
      </c>
    </row>
    <row r="12226" spans="1:1">
      <c r="A12226" s="4">
        <v>15062</v>
      </c>
    </row>
    <row r="12227" spans="1:1">
      <c r="A12227" s="4">
        <v>15063</v>
      </c>
    </row>
    <row r="12228" spans="1:1">
      <c r="A12228" s="4">
        <v>15064</v>
      </c>
    </row>
    <row r="12229" spans="1:1">
      <c r="A12229" s="4">
        <v>15065</v>
      </c>
    </row>
    <row r="12230" spans="1:1">
      <c r="A12230" s="4">
        <v>15066</v>
      </c>
    </row>
    <row r="12231" spans="1:1">
      <c r="A12231" s="4">
        <v>15067</v>
      </c>
    </row>
    <row r="12232" spans="1:1">
      <c r="A12232" s="4">
        <v>15068</v>
      </c>
    </row>
    <row r="12233" spans="1:1">
      <c r="A12233" s="4">
        <v>15069</v>
      </c>
    </row>
    <row r="12234" spans="1:1">
      <c r="A12234" s="4">
        <v>15070</v>
      </c>
    </row>
    <row r="12235" spans="1:1">
      <c r="A12235" s="4">
        <v>15071</v>
      </c>
    </row>
    <row r="12236" spans="1:1">
      <c r="A12236" s="4">
        <v>15072</v>
      </c>
    </row>
    <row r="12237" spans="1:1">
      <c r="A12237" s="4">
        <v>15073</v>
      </c>
    </row>
    <row r="12238" spans="1:1">
      <c r="A12238" s="4">
        <v>15074</v>
      </c>
    </row>
    <row r="12239" spans="1:1">
      <c r="A12239" s="4">
        <v>15075</v>
      </c>
    </row>
    <row r="12240" spans="1:1">
      <c r="A12240" s="4">
        <v>15076</v>
      </c>
    </row>
    <row r="12241" spans="1:1">
      <c r="A12241" s="4">
        <v>15077</v>
      </c>
    </row>
    <row r="12242" spans="1:1">
      <c r="A12242" s="4">
        <v>15078</v>
      </c>
    </row>
    <row r="12243" spans="1:1">
      <c r="A12243" s="4">
        <v>15079</v>
      </c>
    </row>
    <row r="12244" spans="1:1">
      <c r="A12244" s="4">
        <v>15080</v>
      </c>
    </row>
    <row r="12245" spans="1:1">
      <c r="A12245" s="4">
        <v>15081</v>
      </c>
    </row>
    <row r="12246" spans="1:1">
      <c r="A12246" s="4">
        <v>15082</v>
      </c>
    </row>
    <row r="12247" spans="1:1">
      <c r="A12247" s="4">
        <v>15083</v>
      </c>
    </row>
    <row r="12248" spans="1:1">
      <c r="A12248" s="4">
        <v>15084</v>
      </c>
    </row>
    <row r="12249" spans="1:1">
      <c r="A12249" s="4">
        <v>15085</v>
      </c>
    </row>
    <row r="12250" spans="1:1">
      <c r="A12250" s="4">
        <v>15086</v>
      </c>
    </row>
    <row r="12251" spans="1:1">
      <c r="A12251" s="4">
        <v>15087</v>
      </c>
    </row>
    <row r="12252" spans="1:1">
      <c r="A12252" s="4">
        <v>15088</v>
      </c>
    </row>
    <row r="12253" spans="1:1">
      <c r="A12253" s="4">
        <v>15089</v>
      </c>
    </row>
    <row r="12254" spans="1:1">
      <c r="A12254" s="4">
        <v>15090</v>
      </c>
    </row>
    <row r="12255" spans="1:1">
      <c r="A12255" s="4">
        <v>15091</v>
      </c>
    </row>
    <row r="12256" spans="1:1">
      <c r="A12256" s="4">
        <v>15092</v>
      </c>
    </row>
    <row r="12257" spans="1:1">
      <c r="A12257" s="4">
        <v>15093</v>
      </c>
    </row>
    <row r="12258" spans="1:1">
      <c r="A12258" s="4">
        <v>15094</v>
      </c>
    </row>
    <row r="12259" spans="1:1">
      <c r="A12259" s="4">
        <v>15095</v>
      </c>
    </row>
    <row r="12260" spans="1:1">
      <c r="A12260" s="4">
        <v>15096</v>
      </c>
    </row>
    <row r="12261" spans="1:1">
      <c r="A12261" s="4">
        <v>15097</v>
      </c>
    </row>
    <row r="12262" spans="1:1">
      <c r="A12262" s="4">
        <v>15098</v>
      </c>
    </row>
    <row r="12263" spans="1:1">
      <c r="A12263" s="4">
        <v>15099</v>
      </c>
    </row>
    <row r="12264" spans="1:1">
      <c r="A12264" s="4">
        <v>15100</v>
      </c>
    </row>
    <row r="12265" spans="1:1">
      <c r="A12265" s="4">
        <v>15101</v>
      </c>
    </row>
    <row r="12266" spans="1:1">
      <c r="A12266" s="4">
        <v>15102</v>
      </c>
    </row>
    <row r="12267" spans="1:1">
      <c r="A12267" s="4">
        <v>15103</v>
      </c>
    </row>
    <row r="12268" spans="1:1">
      <c r="A12268" s="4">
        <v>15104</v>
      </c>
    </row>
    <row r="12269" spans="1:1">
      <c r="A12269" s="4">
        <v>15105</v>
      </c>
    </row>
    <row r="12270" spans="1:1">
      <c r="A12270" s="4">
        <v>15106</v>
      </c>
    </row>
    <row r="12271" spans="1:1">
      <c r="A12271" s="4">
        <v>15107</v>
      </c>
    </row>
    <row r="12272" spans="1:1">
      <c r="A12272" s="4">
        <v>15108</v>
      </c>
    </row>
    <row r="12273" spans="1:1">
      <c r="A12273" s="4">
        <v>15109</v>
      </c>
    </row>
    <row r="12274" spans="1:1">
      <c r="A12274" s="4">
        <v>15110</v>
      </c>
    </row>
    <row r="12275" spans="1:1">
      <c r="A12275" s="4">
        <v>15111</v>
      </c>
    </row>
    <row r="12276" spans="1:1">
      <c r="A12276" s="4">
        <v>15112</v>
      </c>
    </row>
    <row r="12277" spans="1:1">
      <c r="A12277" s="4">
        <v>15113</v>
      </c>
    </row>
    <row r="12278" spans="1:1">
      <c r="A12278" s="4">
        <v>15114</v>
      </c>
    </row>
    <row r="12279" spans="1:1">
      <c r="A12279" s="4">
        <v>15115</v>
      </c>
    </row>
    <row r="12280" spans="1:1">
      <c r="A12280" s="4">
        <v>15116</v>
      </c>
    </row>
    <row r="12281" spans="1:1">
      <c r="A12281" s="4">
        <v>15117</v>
      </c>
    </row>
    <row r="12282" spans="1:1">
      <c r="A12282" s="4">
        <v>15118</v>
      </c>
    </row>
    <row r="12283" spans="1:1">
      <c r="A12283" s="4">
        <v>15119</v>
      </c>
    </row>
    <row r="12284" spans="1:1">
      <c r="A12284" s="4">
        <v>15120</v>
      </c>
    </row>
    <row r="12285" spans="1:1">
      <c r="A12285" s="4">
        <v>15121</v>
      </c>
    </row>
    <row r="12286" spans="1:1">
      <c r="A12286" s="4">
        <v>15122</v>
      </c>
    </row>
    <row r="12287" spans="1:1">
      <c r="A12287" s="4">
        <v>15123</v>
      </c>
    </row>
    <row r="12288" spans="1:1">
      <c r="A12288" s="4">
        <v>15124</v>
      </c>
    </row>
    <row r="12289" spans="1:1">
      <c r="A12289" s="4">
        <v>15125</v>
      </c>
    </row>
    <row r="12290" spans="1:1">
      <c r="A12290" s="4">
        <v>15126</v>
      </c>
    </row>
    <row r="12291" spans="1:1">
      <c r="A12291" s="4">
        <v>15127</v>
      </c>
    </row>
    <row r="12292" spans="1:1">
      <c r="A12292" s="4">
        <v>15128</v>
      </c>
    </row>
    <row r="12293" spans="1:1">
      <c r="A12293" s="4">
        <v>15129</v>
      </c>
    </row>
    <row r="12294" spans="1:1">
      <c r="A12294" s="4">
        <v>15130</v>
      </c>
    </row>
    <row r="12295" spans="1:1">
      <c r="A12295" s="4">
        <v>15131</v>
      </c>
    </row>
    <row r="12296" spans="1:1">
      <c r="A12296" s="4">
        <v>15132</v>
      </c>
    </row>
    <row r="12297" spans="1:1">
      <c r="A12297" s="4">
        <v>15133</v>
      </c>
    </row>
    <row r="12298" spans="1:1">
      <c r="A12298" s="4">
        <v>15134</v>
      </c>
    </row>
    <row r="12299" spans="1:1">
      <c r="A12299" s="4">
        <v>15135</v>
      </c>
    </row>
    <row r="12300" spans="1:1">
      <c r="A12300" s="4">
        <v>15136</v>
      </c>
    </row>
    <row r="12301" spans="1:1">
      <c r="A12301" s="4">
        <v>15137</v>
      </c>
    </row>
    <row r="12302" spans="1:1">
      <c r="A12302" s="4">
        <v>15138</v>
      </c>
    </row>
    <row r="12303" spans="1:1">
      <c r="A12303" s="4">
        <v>15139</v>
      </c>
    </row>
    <row r="12304" spans="1:1">
      <c r="A12304" s="4">
        <v>15140</v>
      </c>
    </row>
    <row r="12305" spans="1:1">
      <c r="A12305" s="4">
        <v>15141</v>
      </c>
    </row>
    <row r="12306" spans="1:1">
      <c r="A12306" s="4">
        <v>15142</v>
      </c>
    </row>
    <row r="12307" spans="1:1">
      <c r="A12307" s="4">
        <v>15143</v>
      </c>
    </row>
    <row r="12308" spans="1:1">
      <c r="A12308" s="4">
        <v>15144</v>
      </c>
    </row>
    <row r="12309" spans="1:1">
      <c r="A12309" s="4">
        <v>15145</v>
      </c>
    </row>
    <row r="12310" spans="1:1">
      <c r="A12310" s="4">
        <v>15146</v>
      </c>
    </row>
    <row r="12311" spans="1:1">
      <c r="A12311" s="4">
        <v>15147</v>
      </c>
    </row>
    <row r="12312" spans="1:1">
      <c r="A12312" s="4">
        <v>15148</v>
      </c>
    </row>
    <row r="12313" spans="1:1">
      <c r="A12313" s="4">
        <v>15149</v>
      </c>
    </row>
    <row r="12314" spans="1:1">
      <c r="A12314" s="4">
        <v>15150</v>
      </c>
    </row>
    <row r="12315" spans="1:1">
      <c r="A12315" s="4">
        <v>15151</v>
      </c>
    </row>
    <row r="12316" spans="1:1">
      <c r="A12316" s="4">
        <v>15152</v>
      </c>
    </row>
    <row r="12317" spans="1:1">
      <c r="A12317" s="4">
        <v>15153</v>
      </c>
    </row>
    <row r="12318" spans="1:1">
      <c r="A12318" s="4">
        <v>15154</v>
      </c>
    </row>
    <row r="12319" spans="1:1">
      <c r="A12319" s="4">
        <v>15155</v>
      </c>
    </row>
    <row r="12320" spans="1:1">
      <c r="A12320" s="4">
        <v>15156</v>
      </c>
    </row>
    <row r="12321" spans="1:1">
      <c r="A12321" s="4">
        <v>15157</v>
      </c>
    </row>
    <row r="12322" spans="1:1">
      <c r="A12322" s="4">
        <v>15158</v>
      </c>
    </row>
    <row r="12323" spans="1:1">
      <c r="A12323" s="4">
        <v>15159</v>
      </c>
    </row>
    <row r="12324" spans="1:1">
      <c r="A12324" s="4">
        <v>15160</v>
      </c>
    </row>
    <row r="12325" spans="1:1">
      <c r="A12325" s="4">
        <v>15161</v>
      </c>
    </row>
    <row r="12326" spans="1:1">
      <c r="A12326" s="4">
        <v>15162</v>
      </c>
    </row>
    <row r="12327" spans="1:1">
      <c r="A12327" s="4">
        <v>15163</v>
      </c>
    </row>
    <row r="12328" spans="1:1">
      <c r="A12328" s="4">
        <v>15164</v>
      </c>
    </row>
    <row r="12329" spans="1:1">
      <c r="A12329" s="4">
        <v>15165</v>
      </c>
    </row>
    <row r="12330" spans="1:1">
      <c r="A12330" s="4">
        <v>15166</v>
      </c>
    </row>
    <row r="12331" spans="1:1">
      <c r="A12331" s="4">
        <v>15167</v>
      </c>
    </row>
    <row r="12332" spans="1:1">
      <c r="A12332" s="4">
        <v>15168</v>
      </c>
    </row>
    <row r="12333" spans="1:1">
      <c r="A12333" s="4">
        <v>15169</v>
      </c>
    </row>
    <row r="12334" spans="1:1">
      <c r="A12334" s="4">
        <v>15170</v>
      </c>
    </row>
    <row r="12335" spans="1:1">
      <c r="A12335" s="4">
        <v>15171</v>
      </c>
    </row>
    <row r="12336" spans="1:1">
      <c r="A12336" s="4">
        <v>15172</v>
      </c>
    </row>
    <row r="12337" spans="1:1">
      <c r="A12337" s="4">
        <v>15173</v>
      </c>
    </row>
    <row r="12338" spans="1:1">
      <c r="A12338" s="4">
        <v>15174</v>
      </c>
    </row>
    <row r="12339" spans="1:1">
      <c r="A12339" s="4">
        <v>15175</v>
      </c>
    </row>
    <row r="12340" spans="1:1">
      <c r="A12340" s="4">
        <v>15176</v>
      </c>
    </row>
    <row r="12341" spans="1:1">
      <c r="A12341" s="4">
        <v>15177</v>
      </c>
    </row>
    <row r="12342" spans="1:1">
      <c r="A12342" s="4">
        <v>15178</v>
      </c>
    </row>
    <row r="12343" spans="1:1">
      <c r="A12343" s="4">
        <v>15179</v>
      </c>
    </row>
    <row r="12344" spans="1:1">
      <c r="A12344" s="4">
        <v>15180</v>
      </c>
    </row>
    <row r="12345" spans="1:1">
      <c r="A12345" s="4">
        <v>15181</v>
      </c>
    </row>
    <row r="12346" spans="1:1">
      <c r="A12346" s="4">
        <v>15182</v>
      </c>
    </row>
    <row r="12347" spans="1:1">
      <c r="A12347" s="4">
        <v>15183</v>
      </c>
    </row>
    <row r="12348" spans="1:1">
      <c r="A12348" s="4">
        <v>15184</v>
      </c>
    </row>
    <row r="12349" spans="1:1">
      <c r="A12349" s="4">
        <v>15185</v>
      </c>
    </row>
    <row r="12350" spans="1:1">
      <c r="A12350" s="4">
        <v>15186</v>
      </c>
    </row>
    <row r="12351" spans="1:1">
      <c r="A12351" s="4">
        <v>15187</v>
      </c>
    </row>
    <row r="12352" spans="1:1">
      <c r="A12352" s="4">
        <v>15188</v>
      </c>
    </row>
    <row r="12353" spans="1:1">
      <c r="A12353" s="4">
        <v>15189</v>
      </c>
    </row>
    <row r="12354" spans="1:1">
      <c r="A12354" s="4">
        <v>15190</v>
      </c>
    </row>
    <row r="12355" spans="1:1">
      <c r="A12355" s="4">
        <v>15191</v>
      </c>
    </row>
    <row r="12356" spans="1:1">
      <c r="A12356" s="4">
        <v>15192</v>
      </c>
    </row>
    <row r="12357" spans="1:1">
      <c r="A12357" s="4">
        <v>15193</v>
      </c>
    </row>
    <row r="12358" spans="1:1">
      <c r="A12358" s="4">
        <v>15194</v>
      </c>
    </row>
    <row r="12359" spans="1:1">
      <c r="A12359" s="4">
        <v>15195</v>
      </c>
    </row>
    <row r="12360" spans="1:1">
      <c r="A12360" s="4">
        <v>15196</v>
      </c>
    </row>
    <row r="12361" spans="1:1">
      <c r="A12361" s="4">
        <v>15197</v>
      </c>
    </row>
    <row r="12362" spans="1:1">
      <c r="A12362" s="4">
        <v>15198</v>
      </c>
    </row>
    <row r="12363" spans="1:1">
      <c r="A12363" s="4">
        <v>15199</v>
      </c>
    </row>
    <row r="12364" spans="1:1">
      <c r="A12364" s="4">
        <v>15200</v>
      </c>
    </row>
    <row r="12365" spans="1:1">
      <c r="A12365" s="4">
        <v>15201</v>
      </c>
    </row>
    <row r="12366" spans="1:1">
      <c r="A12366" s="4">
        <v>15202</v>
      </c>
    </row>
    <row r="12367" spans="1:1">
      <c r="A12367" s="4">
        <v>15203</v>
      </c>
    </row>
    <row r="12368" spans="1:1">
      <c r="A12368" s="4">
        <v>15204</v>
      </c>
    </row>
    <row r="12369" spans="1:1">
      <c r="A12369" s="4">
        <v>15205</v>
      </c>
    </row>
    <row r="12370" spans="1:1">
      <c r="A12370" s="4">
        <v>15206</v>
      </c>
    </row>
    <row r="12371" spans="1:1">
      <c r="A12371" s="4">
        <v>15207</v>
      </c>
    </row>
    <row r="12372" spans="1:1">
      <c r="A12372" s="4">
        <v>15208</v>
      </c>
    </row>
    <row r="12373" spans="1:1">
      <c r="A12373" s="4">
        <v>15209</v>
      </c>
    </row>
    <row r="12374" spans="1:1">
      <c r="A12374" s="4">
        <v>15210</v>
      </c>
    </row>
    <row r="12375" spans="1:1">
      <c r="A12375" s="4">
        <v>15211</v>
      </c>
    </row>
    <row r="12376" spans="1:1">
      <c r="A12376" s="4">
        <v>15212</v>
      </c>
    </row>
    <row r="12377" spans="1:1">
      <c r="A12377" s="4">
        <v>15213</v>
      </c>
    </row>
    <row r="12378" spans="1:1">
      <c r="A12378" s="4">
        <v>15214</v>
      </c>
    </row>
    <row r="12379" spans="1:1">
      <c r="A12379" s="4">
        <v>15215</v>
      </c>
    </row>
    <row r="12380" spans="1:1">
      <c r="A12380" s="4">
        <v>15216</v>
      </c>
    </row>
    <row r="12381" spans="1:1">
      <c r="A12381" s="4">
        <v>15217</v>
      </c>
    </row>
    <row r="12382" spans="1:1">
      <c r="A12382" s="4">
        <v>15218</v>
      </c>
    </row>
    <row r="12383" spans="1:1">
      <c r="A12383" s="4">
        <v>15219</v>
      </c>
    </row>
    <row r="12384" spans="1:1">
      <c r="A12384" s="4">
        <v>15220</v>
      </c>
    </row>
    <row r="12385" spans="1:1">
      <c r="A12385" s="4">
        <v>15221</v>
      </c>
    </row>
    <row r="12386" spans="1:1">
      <c r="A12386" s="4">
        <v>15222</v>
      </c>
    </row>
    <row r="12387" spans="1:1">
      <c r="A12387" s="4">
        <v>15223</v>
      </c>
    </row>
    <row r="12388" spans="1:1">
      <c r="A12388" s="4">
        <v>15224</v>
      </c>
    </row>
    <row r="12389" spans="1:1">
      <c r="A12389" s="4">
        <v>15225</v>
      </c>
    </row>
    <row r="12390" spans="1:1">
      <c r="A12390" s="4">
        <v>15226</v>
      </c>
    </row>
    <row r="12391" spans="1:1">
      <c r="A12391" s="4">
        <v>15227</v>
      </c>
    </row>
    <row r="12392" spans="1:1">
      <c r="A12392" s="4">
        <v>15228</v>
      </c>
    </row>
    <row r="12393" spans="1:1">
      <c r="A12393" s="4">
        <v>15229</v>
      </c>
    </row>
    <row r="12394" spans="1:1">
      <c r="A12394" s="4">
        <v>15230</v>
      </c>
    </row>
    <row r="12395" spans="1:1">
      <c r="A12395" s="4">
        <v>15231</v>
      </c>
    </row>
    <row r="12396" spans="1:1">
      <c r="A12396" s="4">
        <v>15232</v>
      </c>
    </row>
    <row r="12397" spans="1:1">
      <c r="A12397" s="4">
        <v>15233</v>
      </c>
    </row>
    <row r="12398" spans="1:1">
      <c r="A12398" s="4">
        <v>15234</v>
      </c>
    </row>
    <row r="12399" spans="1:1">
      <c r="A12399" s="4">
        <v>15235</v>
      </c>
    </row>
    <row r="12400" spans="1:1">
      <c r="A12400" s="4">
        <v>15236</v>
      </c>
    </row>
    <row r="12401" spans="1:1">
      <c r="A12401" s="4">
        <v>15237</v>
      </c>
    </row>
    <row r="12402" spans="1:1">
      <c r="A12402" s="4">
        <v>15238</v>
      </c>
    </row>
    <row r="12403" spans="1:1">
      <c r="A12403" s="4">
        <v>15239</v>
      </c>
    </row>
    <row r="12404" spans="1:1">
      <c r="A12404" s="4">
        <v>15240</v>
      </c>
    </row>
    <row r="12405" spans="1:1">
      <c r="A12405" s="4">
        <v>15241</v>
      </c>
    </row>
    <row r="12406" spans="1:1">
      <c r="A12406" s="4">
        <v>15242</v>
      </c>
    </row>
    <row r="12407" spans="1:1">
      <c r="A12407" s="4">
        <v>15243</v>
      </c>
    </row>
    <row r="12408" spans="1:1">
      <c r="A12408" s="4">
        <v>15244</v>
      </c>
    </row>
    <row r="12409" spans="1:1">
      <c r="A12409" s="4">
        <v>15245</v>
      </c>
    </row>
    <row r="12410" spans="1:1">
      <c r="A12410" s="4">
        <v>15246</v>
      </c>
    </row>
    <row r="12411" spans="1:1">
      <c r="A12411" s="4">
        <v>15247</v>
      </c>
    </row>
    <row r="12412" spans="1:1">
      <c r="A12412" s="4">
        <v>15248</v>
      </c>
    </row>
    <row r="12413" spans="1:1">
      <c r="A12413" s="4">
        <v>15249</v>
      </c>
    </row>
    <row r="12414" spans="1:1">
      <c r="A12414" s="4">
        <v>15250</v>
      </c>
    </row>
    <row r="12415" spans="1:1">
      <c r="A12415" s="4">
        <v>15251</v>
      </c>
    </row>
    <row r="12416" spans="1:1">
      <c r="A12416" s="4">
        <v>15252</v>
      </c>
    </row>
    <row r="12417" spans="1:1">
      <c r="A12417" s="4">
        <v>15253</v>
      </c>
    </row>
    <row r="12418" spans="1:1">
      <c r="A12418" s="4">
        <v>15254</v>
      </c>
    </row>
    <row r="12419" spans="1:1">
      <c r="A12419" s="4">
        <v>15255</v>
      </c>
    </row>
    <row r="12420" spans="1:1">
      <c r="A12420" s="4">
        <v>15256</v>
      </c>
    </row>
    <row r="12421" spans="1:1">
      <c r="A12421" s="4">
        <v>15257</v>
      </c>
    </row>
    <row r="12422" spans="1:1">
      <c r="A12422" s="4">
        <v>15258</v>
      </c>
    </row>
    <row r="12423" spans="1:1">
      <c r="A12423" s="4">
        <v>15259</v>
      </c>
    </row>
    <row r="12424" spans="1:1">
      <c r="A12424" s="4">
        <v>15260</v>
      </c>
    </row>
    <row r="12425" spans="1:1">
      <c r="A12425" s="4">
        <v>15261</v>
      </c>
    </row>
    <row r="12426" spans="1:1">
      <c r="A12426" s="4">
        <v>15262</v>
      </c>
    </row>
    <row r="12427" spans="1:1">
      <c r="A12427" s="4">
        <v>15263</v>
      </c>
    </row>
    <row r="12428" spans="1:1">
      <c r="A12428" s="4">
        <v>15264</v>
      </c>
    </row>
    <row r="12429" spans="1:1">
      <c r="A12429" s="4">
        <v>15265</v>
      </c>
    </row>
    <row r="12430" spans="1:1">
      <c r="A12430" s="4">
        <v>15266</v>
      </c>
    </row>
    <row r="12431" spans="1:1">
      <c r="A12431" s="4">
        <v>15267</v>
      </c>
    </row>
    <row r="12432" spans="1:1">
      <c r="A12432" s="4">
        <v>15268</v>
      </c>
    </row>
    <row r="12433" spans="1:1">
      <c r="A12433" s="4">
        <v>15269</v>
      </c>
    </row>
    <row r="12434" spans="1:1">
      <c r="A12434" s="4">
        <v>15270</v>
      </c>
    </row>
    <row r="12435" spans="1:1">
      <c r="A12435" s="4">
        <v>15271</v>
      </c>
    </row>
    <row r="12436" spans="1:1">
      <c r="A12436" s="4">
        <v>15272</v>
      </c>
    </row>
    <row r="12437" spans="1:1">
      <c r="A12437" s="4">
        <v>15273</v>
      </c>
    </row>
    <row r="12438" spans="1:1">
      <c r="A12438" s="4">
        <v>15274</v>
      </c>
    </row>
    <row r="12439" spans="1:1">
      <c r="A12439" s="4">
        <v>15275</v>
      </c>
    </row>
    <row r="12440" spans="1:1">
      <c r="A12440" s="4">
        <v>15276</v>
      </c>
    </row>
    <row r="12441" spans="1:1">
      <c r="A12441" s="4">
        <v>15277</v>
      </c>
    </row>
    <row r="12442" spans="1:1">
      <c r="A12442" s="4">
        <v>15278</v>
      </c>
    </row>
    <row r="12443" spans="1:1">
      <c r="A12443" s="4">
        <v>15279</v>
      </c>
    </row>
    <row r="12444" spans="1:1">
      <c r="A12444" s="4">
        <v>15280</v>
      </c>
    </row>
    <row r="12445" spans="1:1">
      <c r="A12445" s="4">
        <v>15281</v>
      </c>
    </row>
    <row r="12446" spans="1:1">
      <c r="A12446" s="4">
        <v>15282</v>
      </c>
    </row>
    <row r="12447" spans="1:1">
      <c r="A12447" s="4">
        <v>15283</v>
      </c>
    </row>
    <row r="12448" spans="1:1">
      <c r="A12448" s="4">
        <v>15284</v>
      </c>
    </row>
    <row r="12449" spans="1:1">
      <c r="A12449" s="4">
        <v>15285</v>
      </c>
    </row>
    <row r="12450" spans="1:1">
      <c r="A12450" s="4">
        <v>15286</v>
      </c>
    </row>
    <row r="12451" spans="1:1">
      <c r="A12451" s="4">
        <v>15287</v>
      </c>
    </row>
    <row r="12452" spans="1:1">
      <c r="A12452" s="4">
        <v>15288</v>
      </c>
    </row>
    <row r="12453" spans="1:1">
      <c r="A12453" s="4">
        <v>15289</v>
      </c>
    </row>
    <row r="12454" spans="1:1">
      <c r="A12454" s="4">
        <v>15290</v>
      </c>
    </row>
    <row r="12455" spans="1:1">
      <c r="A12455" s="4">
        <v>15291</v>
      </c>
    </row>
    <row r="12456" spans="1:1">
      <c r="A12456" s="4">
        <v>15292</v>
      </c>
    </row>
    <row r="12457" spans="1:1">
      <c r="A12457" s="4">
        <v>15293</v>
      </c>
    </row>
    <row r="12458" spans="1:1">
      <c r="A12458" s="4">
        <v>15294</v>
      </c>
    </row>
    <row r="12459" spans="1:1">
      <c r="A12459" s="4">
        <v>15295</v>
      </c>
    </row>
    <row r="12460" spans="1:1">
      <c r="A12460" s="4">
        <v>15296</v>
      </c>
    </row>
    <row r="12461" spans="1:1">
      <c r="A12461" s="4">
        <v>15297</v>
      </c>
    </row>
    <row r="12462" spans="1:1">
      <c r="A12462" s="4">
        <v>15298</v>
      </c>
    </row>
    <row r="12463" spans="1:1">
      <c r="A12463" s="4">
        <v>15299</v>
      </c>
    </row>
    <row r="12464" spans="1:1">
      <c r="A12464" s="4">
        <v>15300</v>
      </c>
    </row>
    <row r="12465" spans="1:1">
      <c r="A12465" s="4">
        <v>15301</v>
      </c>
    </row>
    <row r="12466" spans="1:1">
      <c r="A12466" s="4">
        <v>15302</v>
      </c>
    </row>
    <row r="12467" spans="1:1">
      <c r="A12467" s="4">
        <v>15303</v>
      </c>
    </row>
    <row r="12468" spans="1:1">
      <c r="A12468" s="4">
        <v>15304</v>
      </c>
    </row>
    <row r="12469" spans="1:1">
      <c r="A12469" s="4">
        <v>15305</v>
      </c>
    </row>
    <row r="12470" spans="1:1">
      <c r="A12470" s="4">
        <v>15306</v>
      </c>
    </row>
    <row r="12471" spans="1:1">
      <c r="A12471" s="4">
        <v>15307</v>
      </c>
    </row>
    <row r="12472" spans="1:1">
      <c r="A12472" s="4">
        <v>15308</v>
      </c>
    </row>
    <row r="12473" spans="1:1">
      <c r="A12473" s="4">
        <v>15309</v>
      </c>
    </row>
    <row r="12474" spans="1:1">
      <c r="A12474" s="4">
        <v>15310</v>
      </c>
    </row>
    <row r="12475" spans="1:1">
      <c r="A12475" s="4">
        <v>15311</v>
      </c>
    </row>
    <row r="12476" spans="1:1">
      <c r="A12476" s="4">
        <v>15312</v>
      </c>
    </row>
    <row r="12477" spans="1:1">
      <c r="A12477" s="4">
        <v>15313</v>
      </c>
    </row>
    <row r="12478" spans="1:1">
      <c r="A12478" s="4">
        <v>15314</v>
      </c>
    </row>
    <row r="12479" spans="1:1">
      <c r="A12479" s="4">
        <v>15315</v>
      </c>
    </row>
    <row r="12480" spans="1:1">
      <c r="A12480" s="4">
        <v>15316</v>
      </c>
    </row>
    <row r="12481" spans="1:1">
      <c r="A12481" s="4">
        <v>15317</v>
      </c>
    </row>
    <row r="12482" spans="1:1">
      <c r="A12482" s="4">
        <v>15318</v>
      </c>
    </row>
    <row r="12483" spans="1:1">
      <c r="A12483" s="4">
        <v>15319</v>
      </c>
    </row>
    <row r="12484" spans="1:1">
      <c r="A12484" s="4">
        <v>15320</v>
      </c>
    </row>
    <row r="12485" spans="1:1">
      <c r="A12485" s="4">
        <v>15321</v>
      </c>
    </row>
    <row r="12486" spans="1:1">
      <c r="A12486" s="4">
        <v>15322</v>
      </c>
    </row>
    <row r="12487" spans="1:1">
      <c r="A12487" s="4">
        <v>15323</v>
      </c>
    </row>
    <row r="12488" spans="1:1">
      <c r="A12488" s="4">
        <v>15324</v>
      </c>
    </row>
    <row r="12489" spans="1:1">
      <c r="A12489" s="4">
        <v>15325</v>
      </c>
    </row>
    <row r="12490" spans="1:1">
      <c r="A12490" s="4">
        <v>15326</v>
      </c>
    </row>
    <row r="12491" spans="1:1">
      <c r="A12491" s="4">
        <v>15327</v>
      </c>
    </row>
    <row r="12492" spans="1:1">
      <c r="A12492" s="4">
        <v>15328</v>
      </c>
    </row>
    <row r="12493" spans="1:1">
      <c r="A12493" s="4">
        <v>15329</v>
      </c>
    </row>
    <row r="12494" spans="1:1">
      <c r="A12494" s="4">
        <v>15330</v>
      </c>
    </row>
    <row r="12495" spans="1:1">
      <c r="A12495" s="4">
        <v>15331</v>
      </c>
    </row>
    <row r="12496" spans="1:1">
      <c r="A12496" s="4">
        <v>15332</v>
      </c>
    </row>
    <row r="12497" spans="1:1">
      <c r="A12497" s="4">
        <v>15333</v>
      </c>
    </row>
    <row r="12498" spans="1:1">
      <c r="A12498" s="4">
        <v>15334</v>
      </c>
    </row>
    <row r="12499" spans="1:1">
      <c r="A12499" s="4">
        <v>15335</v>
      </c>
    </row>
    <row r="12500" spans="1:1">
      <c r="A12500" s="4">
        <v>15336</v>
      </c>
    </row>
    <row r="12501" spans="1:1">
      <c r="A12501" s="4">
        <v>15337</v>
      </c>
    </row>
    <row r="12502" spans="1:1">
      <c r="A12502" s="4">
        <v>15338</v>
      </c>
    </row>
    <row r="12503" spans="1:1">
      <c r="A12503" s="4">
        <v>15339</v>
      </c>
    </row>
    <row r="12504" spans="1:1">
      <c r="A12504" s="4">
        <v>15340</v>
      </c>
    </row>
    <row r="12505" spans="1:1">
      <c r="A12505" s="4">
        <v>15341</v>
      </c>
    </row>
    <row r="12506" spans="1:1">
      <c r="A12506" s="4">
        <v>15342</v>
      </c>
    </row>
    <row r="12507" spans="1:1">
      <c r="A12507" s="4">
        <v>15343</v>
      </c>
    </row>
    <row r="12508" spans="1:1">
      <c r="A12508" s="4">
        <v>15344</v>
      </c>
    </row>
    <row r="12509" spans="1:1">
      <c r="A12509" s="4">
        <v>15345</v>
      </c>
    </row>
    <row r="12510" spans="1:1">
      <c r="A12510" s="4">
        <v>15346</v>
      </c>
    </row>
    <row r="12511" spans="1:1">
      <c r="A12511" s="4">
        <v>15347</v>
      </c>
    </row>
    <row r="12512" spans="1:1">
      <c r="A12512" s="4">
        <v>15348</v>
      </c>
    </row>
    <row r="12513" spans="1:1">
      <c r="A12513" s="4">
        <v>15349</v>
      </c>
    </row>
    <row r="12514" spans="1:1">
      <c r="A12514" s="4">
        <v>15350</v>
      </c>
    </row>
    <row r="12515" spans="1:1">
      <c r="A12515" s="4">
        <v>15351</v>
      </c>
    </row>
    <row r="12516" spans="1:1">
      <c r="A12516" s="4">
        <v>15352</v>
      </c>
    </row>
    <row r="12517" spans="1:1">
      <c r="A12517" s="4">
        <v>15353</v>
      </c>
    </row>
    <row r="12518" spans="1:1">
      <c r="A12518" s="4">
        <v>15354</v>
      </c>
    </row>
    <row r="12519" spans="1:1">
      <c r="A12519" s="4">
        <v>15355</v>
      </c>
    </row>
    <row r="12520" spans="1:1">
      <c r="A12520" s="4">
        <v>15356</v>
      </c>
    </row>
    <row r="12521" spans="1:1">
      <c r="A12521" s="4">
        <v>15357</v>
      </c>
    </row>
    <row r="12522" spans="1:1">
      <c r="A12522" s="4">
        <v>15358</v>
      </c>
    </row>
    <row r="12523" spans="1:1">
      <c r="A12523" s="4">
        <v>15359</v>
      </c>
    </row>
    <row r="12524" spans="1:1">
      <c r="A12524" s="4">
        <v>15360</v>
      </c>
    </row>
    <row r="12525" spans="1:1">
      <c r="A12525" s="4">
        <v>15361</v>
      </c>
    </row>
    <row r="12526" spans="1:1">
      <c r="A12526" s="4">
        <v>15362</v>
      </c>
    </row>
    <row r="12527" spans="1:1">
      <c r="A12527" s="4">
        <v>15363</v>
      </c>
    </row>
    <row r="12528" spans="1:1">
      <c r="A12528" s="4">
        <v>15364</v>
      </c>
    </row>
    <row r="12529" spans="1:1">
      <c r="A12529" s="4">
        <v>15365</v>
      </c>
    </row>
    <row r="12530" spans="1:1">
      <c r="A12530" s="4">
        <v>15366</v>
      </c>
    </row>
    <row r="12531" spans="1:1">
      <c r="A12531" s="4">
        <v>15367</v>
      </c>
    </row>
    <row r="12532" spans="1:1">
      <c r="A12532" s="4">
        <v>15368</v>
      </c>
    </row>
    <row r="12533" spans="1:1">
      <c r="A12533" s="4">
        <v>15369</v>
      </c>
    </row>
    <row r="12534" spans="1:1">
      <c r="A12534" s="4">
        <v>15370</v>
      </c>
    </row>
    <row r="12535" spans="1:1">
      <c r="A12535" s="4">
        <v>15371</v>
      </c>
    </row>
    <row r="12536" spans="1:1">
      <c r="A12536" s="4">
        <v>15372</v>
      </c>
    </row>
    <row r="12537" spans="1:1">
      <c r="A12537" s="4">
        <v>15373</v>
      </c>
    </row>
    <row r="12538" spans="1:1">
      <c r="A12538" s="4">
        <v>15374</v>
      </c>
    </row>
    <row r="12539" spans="1:1">
      <c r="A12539" s="4">
        <v>15375</v>
      </c>
    </row>
    <row r="12540" spans="1:1">
      <c r="A12540" s="4">
        <v>15376</v>
      </c>
    </row>
    <row r="12541" spans="1:1">
      <c r="A12541" s="4">
        <v>15377</v>
      </c>
    </row>
    <row r="12542" spans="1:1">
      <c r="A12542" s="4">
        <v>15378</v>
      </c>
    </row>
    <row r="12543" spans="1:1">
      <c r="A12543" s="4">
        <v>15379</v>
      </c>
    </row>
    <row r="12544" spans="1:1">
      <c r="A12544" s="4">
        <v>15380</v>
      </c>
    </row>
    <row r="12545" spans="1:1">
      <c r="A12545" s="4">
        <v>15381</v>
      </c>
    </row>
    <row r="12546" spans="1:1">
      <c r="A12546" s="4">
        <v>15382</v>
      </c>
    </row>
    <row r="12547" spans="1:1">
      <c r="A12547" s="4">
        <v>15383</v>
      </c>
    </row>
    <row r="12548" spans="1:1">
      <c r="A12548" s="4">
        <v>15384</v>
      </c>
    </row>
    <row r="12549" spans="1:1">
      <c r="A12549" s="4">
        <v>15385</v>
      </c>
    </row>
    <row r="12550" spans="1:1">
      <c r="A12550" s="4">
        <v>15386</v>
      </c>
    </row>
    <row r="12551" spans="1:1">
      <c r="A12551" s="4">
        <v>15387</v>
      </c>
    </row>
    <row r="12552" spans="1:1">
      <c r="A12552" s="4">
        <v>15388</v>
      </c>
    </row>
    <row r="12553" spans="1:1">
      <c r="A12553" s="4">
        <v>15389</v>
      </c>
    </row>
    <row r="12554" spans="1:1">
      <c r="A12554" s="4">
        <v>15390</v>
      </c>
    </row>
    <row r="12555" spans="1:1">
      <c r="A12555" s="4">
        <v>15391</v>
      </c>
    </row>
    <row r="12556" spans="1:1">
      <c r="A12556" s="4">
        <v>15392</v>
      </c>
    </row>
    <row r="12557" spans="1:1">
      <c r="A12557" s="4">
        <v>15393</v>
      </c>
    </row>
    <row r="12558" spans="1:1">
      <c r="A12558" s="4">
        <v>15394</v>
      </c>
    </row>
    <row r="12559" spans="1:1">
      <c r="A12559" s="4">
        <v>15395</v>
      </c>
    </row>
    <row r="12560" spans="1:1">
      <c r="A12560" s="4">
        <v>15396</v>
      </c>
    </row>
    <row r="12561" spans="1:1">
      <c r="A12561" s="4">
        <v>15397</v>
      </c>
    </row>
    <row r="12562" spans="1:1">
      <c r="A12562" s="4">
        <v>15398</v>
      </c>
    </row>
    <row r="12563" spans="1:1">
      <c r="A12563" s="4">
        <v>15399</v>
      </c>
    </row>
    <row r="12564" spans="1:1">
      <c r="A12564" s="4">
        <v>15400</v>
      </c>
    </row>
    <row r="12565" spans="1:1">
      <c r="A12565" s="4">
        <v>15401</v>
      </c>
    </row>
    <row r="12566" spans="1:1">
      <c r="A12566" s="4">
        <v>15402</v>
      </c>
    </row>
    <row r="12567" spans="1:1">
      <c r="A12567" s="4">
        <v>15403</v>
      </c>
    </row>
    <row r="12568" spans="1:1">
      <c r="A12568" s="4">
        <v>15404</v>
      </c>
    </row>
    <row r="12569" spans="1:1">
      <c r="A12569" s="4">
        <v>15405</v>
      </c>
    </row>
    <row r="12570" spans="1:1">
      <c r="A12570" s="4">
        <v>15406</v>
      </c>
    </row>
    <row r="12571" spans="1:1">
      <c r="A12571" s="4">
        <v>15407</v>
      </c>
    </row>
    <row r="12572" spans="1:1">
      <c r="A12572" s="4">
        <v>15408</v>
      </c>
    </row>
    <row r="12573" spans="1:1">
      <c r="A12573" s="4">
        <v>15409</v>
      </c>
    </row>
    <row r="12574" spans="1:1">
      <c r="A12574" s="4">
        <v>15410</v>
      </c>
    </row>
    <row r="12575" spans="1:1">
      <c r="A12575" s="4">
        <v>15411</v>
      </c>
    </row>
    <row r="12576" spans="1:1">
      <c r="A12576" s="4">
        <v>15412</v>
      </c>
    </row>
    <row r="12577" spans="1:1">
      <c r="A12577" s="4">
        <v>15413</v>
      </c>
    </row>
    <row r="12578" spans="1:1">
      <c r="A12578" s="4">
        <v>15414</v>
      </c>
    </row>
    <row r="12579" spans="1:1">
      <c r="A12579" s="4">
        <v>15415</v>
      </c>
    </row>
    <row r="12580" spans="1:1">
      <c r="A12580" s="4">
        <v>15416</v>
      </c>
    </row>
    <row r="12581" spans="1:1">
      <c r="A12581" s="4">
        <v>15417</v>
      </c>
    </row>
    <row r="12582" spans="1:1">
      <c r="A12582" s="4">
        <v>15418</v>
      </c>
    </row>
    <row r="12583" spans="1:1">
      <c r="A12583" s="4">
        <v>15419</v>
      </c>
    </row>
    <row r="12584" spans="1:1">
      <c r="A12584" s="4">
        <v>15420</v>
      </c>
    </row>
    <row r="12585" spans="1:1">
      <c r="A12585" s="4">
        <v>15421</v>
      </c>
    </row>
    <row r="12586" spans="1:1">
      <c r="A12586" s="4">
        <v>15422</v>
      </c>
    </row>
    <row r="12587" spans="1:1">
      <c r="A12587" s="4">
        <v>15423</v>
      </c>
    </row>
    <row r="12588" spans="1:1">
      <c r="A12588" s="4">
        <v>15424</v>
      </c>
    </row>
    <row r="12589" spans="1:1">
      <c r="A12589" s="4">
        <v>15425</v>
      </c>
    </row>
    <row r="12590" spans="1:1">
      <c r="A12590" s="4">
        <v>15426</v>
      </c>
    </row>
    <row r="12591" spans="1:1">
      <c r="A12591" s="4">
        <v>15427</v>
      </c>
    </row>
    <row r="12592" spans="1:1">
      <c r="A12592" s="4">
        <v>15428</v>
      </c>
    </row>
    <row r="12593" spans="1:1">
      <c r="A12593" s="4">
        <v>15429</v>
      </c>
    </row>
    <row r="12594" spans="1:1">
      <c r="A12594" s="4">
        <v>15430</v>
      </c>
    </row>
    <row r="12595" spans="1:1">
      <c r="A12595" s="4">
        <v>15431</v>
      </c>
    </row>
    <row r="12596" spans="1:1">
      <c r="A12596" s="4">
        <v>15432</v>
      </c>
    </row>
    <row r="12597" spans="1:1">
      <c r="A12597" s="4">
        <v>15433</v>
      </c>
    </row>
    <row r="12598" spans="1:1">
      <c r="A12598" s="4">
        <v>15434</v>
      </c>
    </row>
    <row r="12599" spans="1:1">
      <c r="A12599" s="4">
        <v>15435</v>
      </c>
    </row>
    <row r="12600" spans="1:1">
      <c r="A12600" s="4">
        <v>15436</v>
      </c>
    </row>
    <row r="12601" spans="1:1">
      <c r="A12601" s="4">
        <v>15437</v>
      </c>
    </row>
    <row r="12602" spans="1:1">
      <c r="A12602" s="4">
        <v>15438</v>
      </c>
    </row>
    <row r="12603" spans="1:1">
      <c r="A12603" s="4">
        <v>15439</v>
      </c>
    </row>
    <row r="12604" spans="1:1">
      <c r="A12604" s="4">
        <v>15440</v>
      </c>
    </row>
    <row r="12605" spans="1:1">
      <c r="A12605" s="4">
        <v>15441</v>
      </c>
    </row>
    <row r="12606" spans="1:1">
      <c r="A12606" s="4">
        <v>15442</v>
      </c>
    </row>
    <row r="12607" spans="1:1">
      <c r="A12607" s="4">
        <v>15443</v>
      </c>
    </row>
    <row r="12608" spans="1:1">
      <c r="A12608" s="4">
        <v>15444</v>
      </c>
    </row>
    <row r="12609" spans="1:1">
      <c r="A12609" s="4">
        <v>15445</v>
      </c>
    </row>
    <row r="12610" spans="1:1">
      <c r="A12610" s="4">
        <v>15446</v>
      </c>
    </row>
    <row r="12611" spans="1:1">
      <c r="A12611" s="4">
        <v>15447</v>
      </c>
    </row>
    <row r="12612" spans="1:1">
      <c r="A12612" s="4">
        <v>15448</v>
      </c>
    </row>
    <row r="12613" spans="1:1">
      <c r="A12613" s="4">
        <v>15449</v>
      </c>
    </row>
    <row r="12614" spans="1:1">
      <c r="A12614" s="4">
        <v>15450</v>
      </c>
    </row>
    <row r="12615" spans="1:1">
      <c r="A12615" s="4">
        <v>15451</v>
      </c>
    </row>
    <row r="12616" spans="1:1">
      <c r="A12616" s="4">
        <v>15452</v>
      </c>
    </row>
    <row r="12617" spans="1:1">
      <c r="A12617" s="4">
        <v>15453</v>
      </c>
    </row>
    <row r="12618" spans="1:1">
      <c r="A12618" s="4">
        <v>15454</v>
      </c>
    </row>
    <row r="12619" spans="1:1">
      <c r="A12619" s="4">
        <v>15455</v>
      </c>
    </row>
    <row r="12620" spans="1:1">
      <c r="A12620" s="4">
        <v>15456</v>
      </c>
    </row>
    <row r="12621" spans="1:1">
      <c r="A12621" s="4">
        <v>15457</v>
      </c>
    </row>
    <row r="12622" spans="1:1">
      <c r="A12622" s="4">
        <v>15458</v>
      </c>
    </row>
    <row r="12623" spans="1:1">
      <c r="A12623" s="4">
        <v>15459</v>
      </c>
    </row>
    <row r="12624" spans="1:1">
      <c r="A12624" s="4">
        <v>15460</v>
      </c>
    </row>
    <row r="12625" spans="1:1">
      <c r="A12625" s="4">
        <v>15461</v>
      </c>
    </row>
    <row r="12626" spans="1:1">
      <c r="A12626" s="4">
        <v>15462</v>
      </c>
    </row>
    <row r="12627" spans="1:1">
      <c r="A12627" s="4">
        <v>15463</v>
      </c>
    </row>
    <row r="12628" spans="1:1">
      <c r="A12628" s="4">
        <v>15464</v>
      </c>
    </row>
    <row r="12629" spans="1:1">
      <c r="A12629" s="4">
        <v>15465</v>
      </c>
    </row>
    <row r="12630" spans="1:1">
      <c r="A12630" s="4">
        <v>15466</v>
      </c>
    </row>
    <row r="12631" spans="1:1">
      <c r="A12631" s="4">
        <v>15467</v>
      </c>
    </row>
    <row r="12632" spans="1:1">
      <c r="A12632" s="4">
        <v>15468</v>
      </c>
    </row>
    <row r="12633" spans="1:1">
      <c r="A12633" s="4">
        <v>15469</v>
      </c>
    </row>
    <row r="12634" spans="1:1">
      <c r="A12634" s="4">
        <v>15470</v>
      </c>
    </row>
    <row r="12635" spans="1:1">
      <c r="A12635" s="4">
        <v>15471</v>
      </c>
    </row>
    <row r="12636" spans="1:1">
      <c r="A12636" s="4">
        <v>15472</v>
      </c>
    </row>
    <row r="12637" spans="1:1">
      <c r="A12637" s="4">
        <v>15473</v>
      </c>
    </row>
    <row r="12638" spans="1:1">
      <c r="A12638" s="4">
        <v>15474</v>
      </c>
    </row>
    <row r="12639" spans="1:1">
      <c r="A12639" s="4">
        <v>15475</v>
      </c>
    </row>
    <row r="12640" spans="1:1">
      <c r="A12640" s="4">
        <v>15476</v>
      </c>
    </row>
    <row r="12641" spans="1:1">
      <c r="A12641" s="4">
        <v>15477</v>
      </c>
    </row>
    <row r="12642" spans="1:1">
      <c r="A12642" s="4">
        <v>15478</v>
      </c>
    </row>
    <row r="12643" spans="1:1">
      <c r="A12643" s="4">
        <v>15479</v>
      </c>
    </row>
    <row r="12644" spans="1:1">
      <c r="A12644" s="4">
        <v>15480</v>
      </c>
    </row>
    <row r="12645" spans="1:1">
      <c r="A12645" s="4">
        <v>15481</v>
      </c>
    </row>
    <row r="12646" spans="1:1">
      <c r="A12646" s="4">
        <v>15482</v>
      </c>
    </row>
    <row r="12647" spans="1:1">
      <c r="A12647" s="4">
        <v>15483</v>
      </c>
    </row>
    <row r="12648" spans="1:1">
      <c r="A12648" s="4">
        <v>15484</v>
      </c>
    </row>
    <row r="12649" spans="1:1">
      <c r="A12649" s="4">
        <v>15485</v>
      </c>
    </row>
    <row r="12650" spans="1:1">
      <c r="A12650" s="4">
        <v>15486</v>
      </c>
    </row>
    <row r="12651" spans="1:1">
      <c r="A12651" s="4">
        <v>15487</v>
      </c>
    </row>
    <row r="12652" spans="1:1">
      <c r="A12652" s="4">
        <v>15488</v>
      </c>
    </row>
    <row r="12653" spans="1:1">
      <c r="A12653" s="4">
        <v>15489</v>
      </c>
    </row>
    <row r="12654" spans="1:1">
      <c r="A12654" s="4">
        <v>15490</v>
      </c>
    </row>
    <row r="12655" spans="1:1">
      <c r="A12655" s="4">
        <v>15491</v>
      </c>
    </row>
    <row r="12656" spans="1:1">
      <c r="A12656" s="4">
        <v>15492</v>
      </c>
    </row>
    <row r="12657" spans="1:1">
      <c r="A12657" s="4">
        <v>15493</v>
      </c>
    </row>
    <row r="12658" spans="1:1">
      <c r="A12658" s="4">
        <v>15494</v>
      </c>
    </row>
    <row r="12659" spans="1:1">
      <c r="A12659" s="4">
        <v>15495</v>
      </c>
    </row>
    <row r="12660" spans="1:1">
      <c r="A12660" s="4">
        <v>15496</v>
      </c>
    </row>
    <row r="12661" spans="1:1">
      <c r="A12661" s="4">
        <v>15497</v>
      </c>
    </row>
    <row r="12662" spans="1:1">
      <c r="A12662" s="4">
        <v>15498</v>
      </c>
    </row>
    <row r="12663" spans="1:1">
      <c r="A12663" s="4">
        <v>15499</v>
      </c>
    </row>
    <row r="12664" spans="1:1">
      <c r="A12664" s="4">
        <v>15500</v>
      </c>
    </row>
    <row r="12665" spans="1:1">
      <c r="A12665" s="4">
        <v>15501</v>
      </c>
    </row>
    <row r="12666" spans="1:1">
      <c r="A12666" s="4">
        <v>15502</v>
      </c>
    </row>
    <row r="12667" spans="1:1">
      <c r="A12667" s="4">
        <v>15503</v>
      </c>
    </row>
    <row r="12668" spans="1:1">
      <c r="A12668" s="4">
        <v>15504</v>
      </c>
    </row>
    <row r="12669" spans="1:1">
      <c r="A12669" s="4">
        <v>15505</v>
      </c>
    </row>
    <row r="12670" spans="1:1">
      <c r="A12670" s="4">
        <v>15506</v>
      </c>
    </row>
    <row r="12671" spans="1:1">
      <c r="A12671" s="4">
        <v>15507</v>
      </c>
    </row>
    <row r="12672" spans="1:1">
      <c r="A12672" s="4">
        <v>15508</v>
      </c>
    </row>
    <row r="12673" spans="1:1">
      <c r="A12673" s="4">
        <v>15509</v>
      </c>
    </row>
    <row r="12674" spans="1:1">
      <c r="A12674" s="4">
        <v>15510</v>
      </c>
    </row>
    <row r="12675" spans="1:1">
      <c r="A12675" s="4">
        <v>15511</v>
      </c>
    </row>
    <row r="12676" spans="1:1">
      <c r="A12676" s="4">
        <v>15512</v>
      </c>
    </row>
    <row r="12677" spans="1:1">
      <c r="A12677" s="4">
        <v>15513</v>
      </c>
    </row>
    <row r="12678" spans="1:1">
      <c r="A12678" s="4">
        <v>15514</v>
      </c>
    </row>
    <row r="12679" spans="1:1">
      <c r="A12679" s="4">
        <v>15515</v>
      </c>
    </row>
    <row r="12680" spans="1:1">
      <c r="A12680" s="4">
        <v>15516</v>
      </c>
    </row>
    <row r="12681" spans="1:1">
      <c r="A12681" s="4">
        <v>15517</v>
      </c>
    </row>
    <row r="12682" spans="1:1">
      <c r="A12682" s="4">
        <v>15518</v>
      </c>
    </row>
    <row r="12683" spans="1:1">
      <c r="A12683" s="4">
        <v>15519</v>
      </c>
    </row>
    <row r="12684" spans="1:1">
      <c r="A12684" s="4">
        <v>15520</v>
      </c>
    </row>
    <row r="12685" spans="1:1">
      <c r="A12685" s="4">
        <v>15521</v>
      </c>
    </row>
    <row r="12686" spans="1:1">
      <c r="A12686" s="4">
        <v>15522</v>
      </c>
    </row>
    <row r="12687" spans="1:1">
      <c r="A12687" s="4">
        <v>15523</v>
      </c>
    </row>
    <row r="12688" spans="1:1">
      <c r="A12688" s="4">
        <v>15524</v>
      </c>
    </row>
    <row r="12689" spans="1:1">
      <c r="A12689" s="4">
        <v>15525</v>
      </c>
    </row>
    <row r="12690" spans="1:1">
      <c r="A12690" s="4">
        <v>15526</v>
      </c>
    </row>
    <row r="12691" spans="1:1">
      <c r="A12691" s="4">
        <v>15527</v>
      </c>
    </row>
    <row r="12692" spans="1:1">
      <c r="A12692" s="4">
        <v>15528</v>
      </c>
    </row>
    <row r="12693" spans="1:1">
      <c r="A12693" s="4">
        <v>15529</v>
      </c>
    </row>
    <row r="12694" spans="1:1">
      <c r="A12694" s="4">
        <v>15530</v>
      </c>
    </row>
    <row r="12695" spans="1:1">
      <c r="A12695" s="4">
        <v>15531</v>
      </c>
    </row>
    <row r="12696" spans="1:1">
      <c r="A12696" s="4">
        <v>15532</v>
      </c>
    </row>
    <row r="12697" spans="1:1">
      <c r="A12697" s="4">
        <v>15533</v>
      </c>
    </row>
    <row r="12698" spans="1:1">
      <c r="A12698" s="4">
        <v>15534</v>
      </c>
    </row>
    <row r="12699" spans="1:1">
      <c r="A12699" s="4">
        <v>15535</v>
      </c>
    </row>
    <row r="12700" spans="1:1">
      <c r="A12700" s="4">
        <v>15536</v>
      </c>
    </row>
    <row r="12701" spans="1:1">
      <c r="A12701" s="4">
        <v>15537</v>
      </c>
    </row>
    <row r="12702" spans="1:1">
      <c r="A12702" s="4">
        <v>15538</v>
      </c>
    </row>
    <row r="12703" spans="1:1">
      <c r="A12703" s="4">
        <v>15539</v>
      </c>
    </row>
    <row r="12704" spans="1:1">
      <c r="A12704" s="4">
        <v>15540</v>
      </c>
    </row>
    <row r="12705" spans="1:1">
      <c r="A12705" s="4">
        <v>15541</v>
      </c>
    </row>
    <row r="12706" spans="1:1">
      <c r="A12706" s="4">
        <v>15542</v>
      </c>
    </row>
    <row r="12707" spans="1:1">
      <c r="A12707" s="4">
        <v>15543</v>
      </c>
    </row>
    <row r="12708" spans="1:1">
      <c r="A12708" s="4">
        <v>15544</v>
      </c>
    </row>
    <row r="12709" spans="1:1">
      <c r="A12709" s="4">
        <v>15545</v>
      </c>
    </row>
    <row r="12710" spans="1:1">
      <c r="A12710" s="4">
        <v>15546</v>
      </c>
    </row>
    <row r="12711" spans="1:1">
      <c r="A12711" s="4">
        <v>15547</v>
      </c>
    </row>
    <row r="12712" spans="1:1">
      <c r="A12712" s="4">
        <v>15548</v>
      </c>
    </row>
    <row r="12713" spans="1:1">
      <c r="A12713" s="4">
        <v>15549</v>
      </c>
    </row>
    <row r="12714" spans="1:1">
      <c r="A12714" s="4">
        <v>15550</v>
      </c>
    </row>
    <row r="12715" spans="1:1">
      <c r="A12715" s="4">
        <v>15551</v>
      </c>
    </row>
    <row r="12716" spans="1:1">
      <c r="A12716" s="4">
        <v>15552</v>
      </c>
    </row>
    <row r="12717" spans="1:1">
      <c r="A12717" s="4">
        <v>15553</v>
      </c>
    </row>
    <row r="12718" spans="1:1">
      <c r="A12718" s="4">
        <v>15554</v>
      </c>
    </row>
    <row r="12719" spans="1:1">
      <c r="A12719" s="4">
        <v>15555</v>
      </c>
    </row>
    <row r="12720" spans="1:1">
      <c r="A12720" s="4">
        <v>15556</v>
      </c>
    </row>
    <row r="12721" spans="1:1">
      <c r="A12721" s="4">
        <v>15557</v>
      </c>
    </row>
    <row r="12722" spans="1:1">
      <c r="A12722" s="4">
        <v>15558</v>
      </c>
    </row>
    <row r="12723" spans="1:1">
      <c r="A12723" s="4">
        <v>15559</v>
      </c>
    </row>
    <row r="12724" spans="1:1">
      <c r="A12724" s="4">
        <v>15560</v>
      </c>
    </row>
    <row r="12725" spans="1:1">
      <c r="A12725" s="4">
        <v>15561</v>
      </c>
    </row>
    <row r="12726" spans="1:1">
      <c r="A12726" s="4">
        <v>15562</v>
      </c>
    </row>
    <row r="12727" spans="1:1">
      <c r="A12727" s="4">
        <v>15563</v>
      </c>
    </row>
    <row r="12728" spans="1:1">
      <c r="A12728" s="4">
        <v>15564</v>
      </c>
    </row>
    <row r="12729" spans="1:1">
      <c r="A12729" s="4">
        <v>15565</v>
      </c>
    </row>
    <row r="12730" spans="1:1">
      <c r="A12730" s="4">
        <v>15566</v>
      </c>
    </row>
    <row r="12731" spans="1:1">
      <c r="A12731" s="4">
        <v>15567</v>
      </c>
    </row>
    <row r="12732" spans="1:1">
      <c r="A12732" s="4">
        <v>15568</v>
      </c>
    </row>
    <row r="12733" spans="1:1">
      <c r="A12733" s="4">
        <v>15569</v>
      </c>
    </row>
    <row r="12734" spans="1:1">
      <c r="A12734" s="4">
        <v>15570</v>
      </c>
    </row>
    <row r="12735" spans="1:1">
      <c r="A12735" s="4">
        <v>15571</v>
      </c>
    </row>
    <row r="12736" spans="1:1">
      <c r="A12736" s="4">
        <v>15572</v>
      </c>
    </row>
    <row r="12737" spans="1:1">
      <c r="A12737" s="4">
        <v>15573</v>
      </c>
    </row>
    <row r="12738" spans="1:1">
      <c r="A12738" s="4">
        <v>15574</v>
      </c>
    </row>
    <row r="12739" spans="1:1">
      <c r="A12739" s="4">
        <v>15575</v>
      </c>
    </row>
    <row r="12740" spans="1:1">
      <c r="A12740" s="4">
        <v>15576</v>
      </c>
    </row>
    <row r="12741" spans="1:1">
      <c r="A12741" s="4">
        <v>15577</v>
      </c>
    </row>
    <row r="12742" spans="1:1">
      <c r="A12742" s="4">
        <v>15578</v>
      </c>
    </row>
    <row r="12743" spans="1:1">
      <c r="A12743" s="4">
        <v>15579</v>
      </c>
    </row>
    <row r="12744" spans="1:1">
      <c r="A12744" s="4">
        <v>15580</v>
      </c>
    </row>
    <row r="12745" spans="1:1">
      <c r="A12745" s="4">
        <v>15581</v>
      </c>
    </row>
    <row r="12746" spans="1:1">
      <c r="A12746" s="4">
        <v>15582</v>
      </c>
    </row>
    <row r="12747" spans="1:1">
      <c r="A12747" s="4">
        <v>15583</v>
      </c>
    </row>
    <row r="12748" spans="1:1">
      <c r="A12748" s="4">
        <v>15584</v>
      </c>
    </row>
    <row r="12749" spans="1:1">
      <c r="A12749" s="4">
        <v>15585</v>
      </c>
    </row>
    <row r="12750" spans="1:1">
      <c r="A12750" s="4">
        <v>15586</v>
      </c>
    </row>
    <row r="12751" spans="1:1">
      <c r="A12751" s="4">
        <v>15587</v>
      </c>
    </row>
    <row r="12752" spans="1:1">
      <c r="A12752" s="4">
        <v>15588</v>
      </c>
    </row>
    <row r="12753" spans="1:1">
      <c r="A12753" s="4">
        <v>15589</v>
      </c>
    </row>
    <row r="12754" spans="1:1">
      <c r="A12754" s="4">
        <v>15590</v>
      </c>
    </row>
    <row r="12755" spans="1:1">
      <c r="A12755" s="4">
        <v>15591</v>
      </c>
    </row>
    <row r="12756" spans="1:1">
      <c r="A12756" s="4">
        <v>15592</v>
      </c>
    </row>
    <row r="12757" spans="1:1">
      <c r="A12757" s="4">
        <v>15593</v>
      </c>
    </row>
    <row r="12758" spans="1:1">
      <c r="A12758" s="4">
        <v>15594</v>
      </c>
    </row>
    <row r="12759" spans="1:1">
      <c r="A12759" s="4">
        <v>15595</v>
      </c>
    </row>
    <row r="12760" spans="1:1">
      <c r="A12760" s="4">
        <v>15596</v>
      </c>
    </row>
    <row r="12761" spans="1:1">
      <c r="A12761" s="4">
        <v>15597</v>
      </c>
    </row>
    <row r="12762" spans="1:1">
      <c r="A12762" s="4">
        <v>15598</v>
      </c>
    </row>
    <row r="12763" spans="1:1">
      <c r="A12763" s="4">
        <v>15599</v>
      </c>
    </row>
    <row r="12764" spans="1:1">
      <c r="A12764" s="4">
        <v>15600</v>
      </c>
    </row>
    <row r="12765" spans="1:1">
      <c r="A12765" s="4">
        <v>15601</v>
      </c>
    </row>
    <row r="12766" spans="1:1">
      <c r="A12766" s="4">
        <v>15602</v>
      </c>
    </row>
    <row r="12767" spans="1:1">
      <c r="A12767" s="4">
        <v>15603</v>
      </c>
    </row>
    <row r="12768" spans="1:1">
      <c r="A12768" s="4">
        <v>15604</v>
      </c>
    </row>
    <row r="12769" spans="1:1">
      <c r="A12769" s="4">
        <v>15605</v>
      </c>
    </row>
    <row r="12770" spans="1:1">
      <c r="A12770" s="4">
        <v>15606</v>
      </c>
    </row>
    <row r="12771" spans="1:1">
      <c r="A12771" s="4">
        <v>15607</v>
      </c>
    </row>
    <row r="12772" spans="1:1">
      <c r="A12772" s="4">
        <v>15608</v>
      </c>
    </row>
    <row r="12773" spans="1:1">
      <c r="A12773" s="4">
        <v>15609</v>
      </c>
    </row>
    <row r="12774" spans="1:1">
      <c r="A12774" s="4">
        <v>15610</v>
      </c>
    </row>
    <row r="12775" spans="1:1">
      <c r="A12775" s="4">
        <v>15611</v>
      </c>
    </row>
    <row r="12776" spans="1:1">
      <c r="A12776" s="4">
        <v>15612</v>
      </c>
    </row>
    <row r="12777" spans="1:1">
      <c r="A12777" s="4">
        <v>15613</v>
      </c>
    </row>
    <row r="12778" spans="1:1">
      <c r="A12778" s="4">
        <v>15614</v>
      </c>
    </row>
    <row r="12779" spans="1:1">
      <c r="A12779" s="4">
        <v>15615</v>
      </c>
    </row>
    <row r="12780" spans="1:1">
      <c r="A12780" s="4">
        <v>15616</v>
      </c>
    </row>
    <row r="12781" spans="1:1">
      <c r="A12781" s="4">
        <v>15617</v>
      </c>
    </row>
    <row r="12782" spans="1:1">
      <c r="A12782" s="4">
        <v>15618</v>
      </c>
    </row>
    <row r="12783" spans="1:1">
      <c r="A12783" s="4">
        <v>15619</v>
      </c>
    </row>
    <row r="12784" spans="1:1">
      <c r="A12784" s="4">
        <v>15620</v>
      </c>
    </row>
    <row r="12785" spans="1:1">
      <c r="A12785" s="4">
        <v>15621</v>
      </c>
    </row>
    <row r="12786" spans="1:1">
      <c r="A12786" s="4">
        <v>15622</v>
      </c>
    </row>
    <row r="12787" spans="1:1">
      <c r="A12787" s="4">
        <v>15623</v>
      </c>
    </row>
    <row r="12788" spans="1:1">
      <c r="A12788" s="4">
        <v>15624</v>
      </c>
    </row>
    <row r="12789" spans="1:1">
      <c r="A12789" s="4">
        <v>15625</v>
      </c>
    </row>
    <row r="12790" spans="1:1">
      <c r="A12790" s="4">
        <v>15626</v>
      </c>
    </row>
    <row r="12791" spans="1:1">
      <c r="A12791" s="4">
        <v>15627</v>
      </c>
    </row>
    <row r="12792" spans="1:1">
      <c r="A12792" s="4">
        <v>15628</v>
      </c>
    </row>
    <row r="12793" spans="1:1">
      <c r="A12793" s="4">
        <v>15629</v>
      </c>
    </row>
    <row r="12794" spans="1:1">
      <c r="A12794" s="4">
        <v>15630</v>
      </c>
    </row>
    <row r="12795" spans="1:1">
      <c r="A12795" s="4">
        <v>15631</v>
      </c>
    </row>
    <row r="12796" spans="1:1">
      <c r="A12796" s="4">
        <v>15632</v>
      </c>
    </row>
    <row r="12797" spans="1:1">
      <c r="A12797" s="4">
        <v>15633</v>
      </c>
    </row>
    <row r="12798" spans="1:1">
      <c r="A12798" s="4">
        <v>15634</v>
      </c>
    </row>
    <row r="12799" spans="1:1">
      <c r="A12799" s="4">
        <v>15635</v>
      </c>
    </row>
    <row r="12800" spans="1:1">
      <c r="A12800" s="4">
        <v>15636</v>
      </c>
    </row>
    <row r="12801" spans="1:1">
      <c r="A12801" s="4">
        <v>15637</v>
      </c>
    </row>
    <row r="12802" spans="1:1">
      <c r="A12802" s="4">
        <v>15638</v>
      </c>
    </row>
    <row r="12803" spans="1:1">
      <c r="A12803" s="4">
        <v>15639</v>
      </c>
    </row>
    <row r="12804" spans="1:1">
      <c r="A12804" s="4">
        <v>15640</v>
      </c>
    </row>
    <row r="12805" spans="1:1">
      <c r="A12805" s="4">
        <v>15641</v>
      </c>
    </row>
    <row r="12806" spans="1:1">
      <c r="A12806" s="4">
        <v>15642</v>
      </c>
    </row>
    <row r="12807" spans="1:1">
      <c r="A12807" s="4">
        <v>15643</v>
      </c>
    </row>
    <row r="12808" spans="1:1">
      <c r="A12808" s="4">
        <v>15644</v>
      </c>
    </row>
    <row r="12809" spans="1:1">
      <c r="A12809" s="4">
        <v>15645</v>
      </c>
    </row>
    <row r="12810" spans="1:1">
      <c r="A12810" s="4">
        <v>15646</v>
      </c>
    </row>
    <row r="12811" spans="1:1">
      <c r="A12811" s="4">
        <v>15647</v>
      </c>
    </row>
    <row r="12812" spans="1:1">
      <c r="A12812" s="4">
        <v>15648</v>
      </c>
    </row>
    <row r="12813" spans="1:1">
      <c r="A12813" s="4">
        <v>15649</v>
      </c>
    </row>
    <row r="12814" spans="1:1">
      <c r="A12814" s="4">
        <v>15650</v>
      </c>
    </row>
    <row r="12815" spans="1:1">
      <c r="A12815" s="4">
        <v>15651</v>
      </c>
    </row>
    <row r="12816" spans="1:1">
      <c r="A12816" s="4">
        <v>15652</v>
      </c>
    </row>
    <row r="12817" spans="1:1">
      <c r="A12817" s="4">
        <v>15653</v>
      </c>
    </row>
    <row r="12818" spans="1:1">
      <c r="A12818" s="4">
        <v>15654</v>
      </c>
    </row>
    <row r="12819" spans="1:1">
      <c r="A12819" s="4">
        <v>15655</v>
      </c>
    </row>
    <row r="12820" spans="1:1">
      <c r="A12820" s="4">
        <v>15656</v>
      </c>
    </row>
    <row r="12821" spans="1:1">
      <c r="A12821" s="4">
        <v>15657</v>
      </c>
    </row>
    <row r="12822" spans="1:1">
      <c r="A12822" s="4">
        <v>15658</v>
      </c>
    </row>
    <row r="12823" spans="1:1">
      <c r="A12823" s="4">
        <v>15659</v>
      </c>
    </row>
    <row r="12824" spans="1:1">
      <c r="A12824" s="4">
        <v>15660</v>
      </c>
    </row>
    <row r="12825" spans="1:1">
      <c r="A12825" s="4">
        <v>15661</v>
      </c>
    </row>
    <row r="12826" spans="1:1">
      <c r="A12826" s="4">
        <v>15662</v>
      </c>
    </row>
    <row r="12827" spans="1:1">
      <c r="A12827" s="4">
        <v>15663</v>
      </c>
    </row>
    <row r="12828" spans="1:1">
      <c r="A12828" s="4">
        <v>15664</v>
      </c>
    </row>
    <row r="12829" spans="1:1">
      <c r="A12829" s="4">
        <v>15665</v>
      </c>
    </row>
    <row r="12830" spans="1:1">
      <c r="A12830" s="4">
        <v>15666</v>
      </c>
    </row>
    <row r="12831" spans="1:1">
      <c r="A12831" s="4">
        <v>15667</v>
      </c>
    </row>
    <row r="12832" spans="1:1">
      <c r="A12832" s="4">
        <v>15668</v>
      </c>
    </row>
    <row r="12833" spans="1:1">
      <c r="A12833" s="4">
        <v>15669</v>
      </c>
    </row>
    <row r="12834" spans="1:1">
      <c r="A12834" s="4">
        <v>15670</v>
      </c>
    </row>
    <row r="12835" spans="1:1">
      <c r="A12835" s="4">
        <v>15671</v>
      </c>
    </row>
    <row r="12836" spans="1:1">
      <c r="A12836" s="4">
        <v>15672</v>
      </c>
    </row>
    <row r="12837" spans="1:1">
      <c r="A12837" s="4">
        <v>15673</v>
      </c>
    </row>
    <row r="12838" spans="1:1">
      <c r="A12838" s="4">
        <v>15674</v>
      </c>
    </row>
    <row r="12839" spans="1:1">
      <c r="A12839" s="4">
        <v>15675</v>
      </c>
    </row>
    <row r="12840" spans="1:1">
      <c r="A12840" s="4">
        <v>15676</v>
      </c>
    </row>
    <row r="12841" spans="1:1">
      <c r="A12841" s="4">
        <v>15677</v>
      </c>
    </row>
    <row r="12842" spans="1:1">
      <c r="A12842" s="4">
        <v>15678</v>
      </c>
    </row>
    <row r="12843" spans="1:1">
      <c r="A12843" s="4">
        <v>15679</v>
      </c>
    </row>
    <row r="12844" spans="1:1">
      <c r="A12844" s="4">
        <v>15680</v>
      </c>
    </row>
    <row r="12845" spans="1:1">
      <c r="A12845" s="4">
        <v>15681</v>
      </c>
    </row>
    <row r="12846" spans="1:1">
      <c r="A12846" s="4">
        <v>15682</v>
      </c>
    </row>
    <row r="12847" spans="1:1">
      <c r="A12847" s="4">
        <v>15683</v>
      </c>
    </row>
    <row r="12848" spans="1:1">
      <c r="A12848" s="4">
        <v>15684</v>
      </c>
    </row>
    <row r="12849" spans="1:1">
      <c r="A12849" s="4">
        <v>15685</v>
      </c>
    </row>
    <row r="12850" spans="1:1">
      <c r="A12850" s="4">
        <v>15686</v>
      </c>
    </row>
    <row r="12851" spans="1:1">
      <c r="A12851" s="4">
        <v>15687</v>
      </c>
    </row>
    <row r="12852" spans="1:1">
      <c r="A12852" s="4">
        <v>15688</v>
      </c>
    </row>
    <row r="12853" spans="1:1">
      <c r="A12853" s="4">
        <v>15689</v>
      </c>
    </row>
    <row r="12854" spans="1:1">
      <c r="A12854" s="4">
        <v>15690</v>
      </c>
    </row>
    <row r="12855" spans="1:1">
      <c r="A12855" s="4">
        <v>15691</v>
      </c>
    </row>
    <row r="12856" spans="1:1">
      <c r="A12856" s="4">
        <v>15692</v>
      </c>
    </row>
    <row r="12857" spans="1:1">
      <c r="A12857" s="4">
        <v>15693</v>
      </c>
    </row>
    <row r="12858" spans="1:1">
      <c r="A12858" s="4">
        <v>15694</v>
      </c>
    </row>
    <row r="12859" spans="1:1">
      <c r="A12859" s="4">
        <v>15695</v>
      </c>
    </row>
    <row r="12860" spans="1:1">
      <c r="A12860" s="4">
        <v>15696</v>
      </c>
    </row>
    <row r="12861" spans="1:1">
      <c r="A12861" s="4">
        <v>15697</v>
      </c>
    </row>
    <row r="12862" spans="1:1">
      <c r="A12862" s="4">
        <v>15698</v>
      </c>
    </row>
    <row r="12863" spans="1:1">
      <c r="A12863" s="4">
        <v>15699</v>
      </c>
    </row>
    <row r="12864" spans="1:1">
      <c r="A12864" s="4">
        <v>15700</v>
      </c>
    </row>
    <row r="12865" spans="1:1">
      <c r="A12865" s="4">
        <v>15701</v>
      </c>
    </row>
    <row r="12866" spans="1:1">
      <c r="A12866" s="4">
        <v>15702</v>
      </c>
    </row>
    <row r="12867" spans="1:1">
      <c r="A12867" s="4">
        <v>15703</v>
      </c>
    </row>
    <row r="12868" spans="1:1">
      <c r="A12868" s="4">
        <v>15704</v>
      </c>
    </row>
    <row r="12869" spans="1:1">
      <c r="A12869" s="4">
        <v>15705</v>
      </c>
    </row>
    <row r="12870" spans="1:1">
      <c r="A12870" s="4">
        <v>15706</v>
      </c>
    </row>
    <row r="12871" spans="1:1">
      <c r="A12871" s="4">
        <v>15707</v>
      </c>
    </row>
    <row r="12872" spans="1:1">
      <c r="A12872" s="4">
        <v>15708</v>
      </c>
    </row>
    <row r="12873" spans="1:1">
      <c r="A12873" s="4">
        <v>15709</v>
      </c>
    </row>
    <row r="12874" spans="1:1">
      <c r="A12874" s="4">
        <v>15710</v>
      </c>
    </row>
    <row r="12875" spans="1:1">
      <c r="A12875" s="4">
        <v>15711</v>
      </c>
    </row>
    <row r="12876" spans="1:1">
      <c r="A12876" s="4">
        <v>15712</v>
      </c>
    </row>
    <row r="12877" spans="1:1">
      <c r="A12877" s="4">
        <v>15713</v>
      </c>
    </row>
    <row r="12878" spans="1:1">
      <c r="A12878" s="4">
        <v>15714</v>
      </c>
    </row>
    <row r="12879" spans="1:1">
      <c r="A12879" s="4">
        <v>15715</v>
      </c>
    </row>
    <row r="12880" spans="1:1">
      <c r="A12880" s="4">
        <v>15716</v>
      </c>
    </row>
    <row r="12881" spans="1:1">
      <c r="A12881" s="4">
        <v>15717</v>
      </c>
    </row>
    <row r="12882" spans="1:1">
      <c r="A12882" s="4">
        <v>15718</v>
      </c>
    </row>
    <row r="12883" spans="1:1">
      <c r="A12883" s="4">
        <v>15719</v>
      </c>
    </row>
    <row r="12884" spans="1:1">
      <c r="A12884" s="4">
        <v>15720</v>
      </c>
    </row>
    <row r="12885" spans="1:1">
      <c r="A12885" s="4">
        <v>15721</v>
      </c>
    </row>
    <row r="12886" spans="1:1">
      <c r="A12886" s="4">
        <v>15722</v>
      </c>
    </row>
    <row r="12887" spans="1:1">
      <c r="A12887" s="4">
        <v>15723</v>
      </c>
    </row>
    <row r="12888" spans="1:1">
      <c r="A12888" s="4">
        <v>15724</v>
      </c>
    </row>
    <row r="12889" spans="1:1">
      <c r="A12889" s="4">
        <v>15725</v>
      </c>
    </row>
    <row r="12890" spans="1:1">
      <c r="A12890" s="4">
        <v>15726</v>
      </c>
    </row>
    <row r="12891" spans="1:1">
      <c r="A12891" s="4">
        <v>15727</v>
      </c>
    </row>
    <row r="12892" spans="1:1">
      <c r="A12892" s="4">
        <v>15728</v>
      </c>
    </row>
    <row r="12893" spans="1:1">
      <c r="A12893" s="4">
        <v>15729</v>
      </c>
    </row>
    <row r="12894" spans="1:1">
      <c r="A12894" s="4">
        <v>15730</v>
      </c>
    </row>
    <row r="12895" spans="1:1">
      <c r="A12895" s="4">
        <v>15731</v>
      </c>
    </row>
    <row r="12896" spans="1:1">
      <c r="A12896" s="4">
        <v>15732</v>
      </c>
    </row>
    <row r="12897" spans="1:1">
      <c r="A12897" s="4">
        <v>15733</v>
      </c>
    </row>
    <row r="12898" spans="1:1">
      <c r="A12898" s="4">
        <v>15734</v>
      </c>
    </row>
    <row r="12899" spans="1:1">
      <c r="A12899" s="4">
        <v>15735</v>
      </c>
    </row>
    <row r="12900" spans="1:1">
      <c r="A12900" s="4">
        <v>15736</v>
      </c>
    </row>
    <row r="12901" spans="1:1">
      <c r="A12901" s="4">
        <v>15737</v>
      </c>
    </row>
    <row r="12902" spans="1:1">
      <c r="A12902" s="4">
        <v>15738</v>
      </c>
    </row>
    <row r="12903" spans="1:1">
      <c r="A12903" s="4">
        <v>15739</v>
      </c>
    </row>
    <row r="12904" spans="1:1">
      <c r="A12904" s="4">
        <v>15740</v>
      </c>
    </row>
    <row r="12905" spans="1:1">
      <c r="A12905" s="4">
        <v>15741</v>
      </c>
    </row>
    <row r="12906" spans="1:1">
      <c r="A12906" s="4">
        <v>15742</v>
      </c>
    </row>
    <row r="12907" spans="1:1">
      <c r="A12907" s="4">
        <v>15743</v>
      </c>
    </row>
    <row r="12908" spans="1:1">
      <c r="A12908" s="4">
        <v>15744</v>
      </c>
    </row>
    <row r="12909" spans="1:1">
      <c r="A12909" s="4">
        <v>15745</v>
      </c>
    </row>
    <row r="12910" spans="1:1">
      <c r="A12910" s="4">
        <v>15746</v>
      </c>
    </row>
    <row r="12911" spans="1:1">
      <c r="A12911" s="4">
        <v>15747</v>
      </c>
    </row>
    <row r="12912" spans="1:1">
      <c r="A12912" s="4">
        <v>15748</v>
      </c>
    </row>
    <row r="12913" spans="1:1">
      <c r="A12913" s="4">
        <v>15749</v>
      </c>
    </row>
    <row r="12914" spans="1:1">
      <c r="A12914" s="4">
        <v>15750</v>
      </c>
    </row>
    <row r="12915" spans="1:1">
      <c r="A12915" s="4">
        <v>15751</v>
      </c>
    </row>
    <row r="12916" spans="1:1">
      <c r="A12916" s="4">
        <v>15752</v>
      </c>
    </row>
    <row r="12917" spans="1:1">
      <c r="A12917" s="4">
        <v>15753</v>
      </c>
    </row>
    <row r="12918" spans="1:1">
      <c r="A12918" s="4">
        <v>15754</v>
      </c>
    </row>
    <row r="12919" spans="1:1">
      <c r="A12919" s="4">
        <v>15755</v>
      </c>
    </row>
    <row r="12920" spans="1:1">
      <c r="A12920" s="4">
        <v>15756</v>
      </c>
    </row>
    <row r="12921" spans="1:1">
      <c r="A12921" s="4">
        <v>15757</v>
      </c>
    </row>
    <row r="12922" spans="1:1">
      <c r="A12922" s="4">
        <v>15758</v>
      </c>
    </row>
    <row r="12923" spans="1:1">
      <c r="A12923" s="4">
        <v>15759</v>
      </c>
    </row>
    <row r="12924" spans="1:1">
      <c r="A12924" s="4">
        <v>15760</v>
      </c>
    </row>
    <row r="12925" spans="1:1">
      <c r="A12925" s="4">
        <v>15761</v>
      </c>
    </row>
    <row r="12926" spans="1:1">
      <c r="A12926" s="4">
        <v>15762</v>
      </c>
    </row>
    <row r="12927" spans="1:1">
      <c r="A12927" s="4">
        <v>15763</v>
      </c>
    </row>
    <row r="12928" spans="1:1">
      <c r="A12928" s="4">
        <v>15764</v>
      </c>
    </row>
    <row r="12929" spans="1:1">
      <c r="A12929" s="4">
        <v>15765</v>
      </c>
    </row>
    <row r="12930" spans="1:1">
      <c r="A12930" s="4">
        <v>15766</v>
      </c>
    </row>
    <row r="12931" spans="1:1">
      <c r="A12931" s="4">
        <v>15767</v>
      </c>
    </row>
    <row r="12932" spans="1:1">
      <c r="A12932" s="4">
        <v>15768</v>
      </c>
    </row>
    <row r="12933" spans="1:1">
      <c r="A12933" s="4">
        <v>15769</v>
      </c>
    </row>
    <row r="12934" spans="1:1">
      <c r="A12934" s="4">
        <v>15770</v>
      </c>
    </row>
    <row r="12935" spans="1:1">
      <c r="A12935" s="4">
        <v>15771</v>
      </c>
    </row>
    <row r="12936" spans="1:1">
      <c r="A12936" s="4">
        <v>15772</v>
      </c>
    </row>
    <row r="12937" spans="1:1">
      <c r="A12937" s="4">
        <v>15773</v>
      </c>
    </row>
    <row r="12938" spans="1:1">
      <c r="A12938" s="4">
        <v>15774</v>
      </c>
    </row>
    <row r="12939" spans="1:1">
      <c r="A12939" s="4">
        <v>15775</v>
      </c>
    </row>
    <row r="12940" spans="1:1">
      <c r="A12940" s="4">
        <v>15776</v>
      </c>
    </row>
    <row r="12941" spans="1:1">
      <c r="A12941" s="4">
        <v>15777</v>
      </c>
    </row>
    <row r="12942" spans="1:1">
      <c r="A12942" s="4">
        <v>15778</v>
      </c>
    </row>
    <row r="12943" spans="1:1">
      <c r="A12943" s="4">
        <v>15779</v>
      </c>
    </row>
    <row r="12944" spans="1:1">
      <c r="A12944" s="4">
        <v>15780</v>
      </c>
    </row>
    <row r="12945" spans="1:1">
      <c r="A12945" s="4">
        <v>15781</v>
      </c>
    </row>
    <row r="12946" spans="1:1">
      <c r="A12946" s="4">
        <v>15782</v>
      </c>
    </row>
    <row r="12947" spans="1:1">
      <c r="A12947" s="4">
        <v>15783</v>
      </c>
    </row>
    <row r="12948" spans="1:1">
      <c r="A12948" s="4">
        <v>15784</v>
      </c>
    </row>
    <row r="12949" spans="1:1">
      <c r="A12949" s="4">
        <v>15785</v>
      </c>
    </row>
    <row r="12950" spans="1:1">
      <c r="A12950" s="4">
        <v>15786</v>
      </c>
    </row>
    <row r="12951" spans="1:1">
      <c r="A12951" s="4">
        <v>15787</v>
      </c>
    </row>
    <row r="12952" spans="1:1">
      <c r="A12952" s="4">
        <v>15788</v>
      </c>
    </row>
    <row r="12953" spans="1:1">
      <c r="A12953" s="4">
        <v>15789</v>
      </c>
    </row>
    <row r="12954" spans="1:1">
      <c r="A12954" s="4">
        <v>15790</v>
      </c>
    </row>
    <row r="12955" spans="1:1">
      <c r="A12955" s="4">
        <v>15791</v>
      </c>
    </row>
    <row r="12956" spans="1:1">
      <c r="A12956" s="4">
        <v>15792</v>
      </c>
    </row>
    <row r="12957" spans="1:1">
      <c r="A12957" s="4">
        <v>15793</v>
      </c>
    </row>
    <row r="12958" spans="1:1">
      <c r="A12958" s="4">
        <v>15794</v>
      </c>
    </row>
    <row r="12959" spans="1:1">
      <c r="A12959" s="4">
        <v>15795</v>
      </c>
    </row>
    <row r="12960" spans="1:1">
      <c r="A12960" s="4">
        <v>15796</v>
      </c>
    </row>
    <row r="12961" spans="1:1">
      <c r="A12961" s="4">
        <v>15797</v>
      </c>
    </row>
    <row r="12962" spans="1:1">
      <c r="A12962" s="4">
        <v>15798</v>
      </c>
    </row>
    <row r="12963" spans="1:1">
      <c r="A12963" s="4">
        <v>15799</v>
      </c>
    </row>
    <row r="12964" spans="1:1">
      <c r="A12964" s="4">
        <v>15800</v>
      </c>
    </row>
    <row r="12965" spans="1:1">
      <c r="A12965" s="4">
        <v>15801</v>
      </c>
    </row>
    <row r="12966" spans="1:1">
      <c r="A12966" s="4">
        <v>15802</v>
      </c>
    </row>
    <row r="12967" spans="1:1">
      <c r="A12967" s="4">
        <v>15803</v>
      </c>
    </row>
    <row r="12968" spans="1:1">
      <c r="A12968" s="4">
        <v>15804</v>
      </c>
    </row>
    <row r="12969" spans="1:1">
      <c r="A12969" s="4">
        <v>15805</v>
      </c>
    </row>
    <row r="12970" spans="1:1">
      <c r="A12970" s="4">
        <v>15806</v>
      </c>
    </row>
    <row r="12971" spans="1:1">
      <c r="A12971" s="4">
        <v>15807</v>
      </c>
    </row>
    <row r="12972" spans="1:1">
      <c r="A12972" s="4">
        <v>15808</v>
      </c>
    </row>
    <row r="12973" spans="1:1">
      <c r="A12973" s="4">
        <v>15809</v>
      </c>
    </row>
    <row r="12974" spans="1:1">
      <c r="A12974" s="4">
        <v>15810</v>
      </c>
    </row>
    <row r="12975" spans="1:1">
      <c r="A12975" s="4">
        <v>15811</v>
      </c>
    </row>
    <row r="12976" spans="1:1">
      <c r="A12976" s="4">
        <v>15812</v>
      </c>
    </row>
    <row r="12977" spans="1:1">
      <c r="A12977" s="4">
        <v>15813</v>
      </c>
    </row>
    <row r="12978" spans="1:1">
      <c r="A12978" s="4">
        <v>15814</v>
      </c>
    </row>
    <row r="12979" spans="1:1">
      <c r="A12979" s="4">
        <v>15815</v>
      </c>
    </row>
    <row r="12980" spans="1:1">
      <c r="A12980" s="4">
        <v>15816</v>
      </c>
    </row>
    <row r="12981" spans="1:1">
      <c r="A12981" s="4">
        <v>15817</v>
      </c>
    </row>
    <row r="12982" spans="1:1">
      <c r="A12982" s="4">
        <v>15818</v>
      </c>
    </row>
    <row r="12983" spans="1:1">
      <c r="A12983" s="4">
        <v>15819</v>
      </c>
    </row>
    <row r="12984" spans="1:1">
      <c r="A12984" s="4">
        <v>15820</v>
      </c>
    </row>
    <row r="12985" spans="1:1">
      <c r="A12985" s="4">
        <v>15821</v>
      </c>
    </row>
    <row r="12986" spans="1:1">
      <c r="A12986" s="4">
        <v>15822</v>
      </c>
    </row>
    <row r="12987" spans="1:1">
      <c r="A12987" s="4">
        <v>15823</v>
      </c>
    </row>
    <row r="12988" spans="1:1">
      <c r="A12988" s="4">
        <v>15824</v>
      </c>
    </row>
    <row r="12989" spans="1:1">
      <c r="A12989" s="4">
        <v>15825</v>
      </c>
    </row>
    <row r="12990" spans="1:1">
      <c r="A12990" s="4">
        <v>15826</v>
      </c>
    </row>
    <row r="12991" spans="1:1">
      <c r="A12991" s="4">
        <v>15827</v>
      </c>
    </row>
    <row r="12992" spans="1:1">
      <c r="A12992" s="4">
        <v>15828</v>
      </c>
    </row>
    <row r="12993" spans="1:1">
      <c r="A12993" s="4">
        <v>15829</v>
      </c>
    </row>
    <row r="12994" spans="1:1">
      <c r="A12994" s="4">
        <v>15830</v>
      </c>
    </row>
    <row r="12995" spans="1:1">
      <c r="A12995" s="4">
        <v>15831</v>
      </c>
    </row>
    <row r="12996" spans="1:1">
      <c r="A12996" s="4">
        <v>15832</v>
      </c>
    </row>
    <row r="12997" spans="1:1">
      <c r="A12997" s="4">
        <v>15833</v>
      </c>
    </row>
    <row r="12998" spans="1:1">
      <c r="A12998" s="4">
        <v>15834</v>
      </c>
    </row>
    <row r="12999" spans="1:1">
      <c r="A12999" s="4">
        <v>15835</v>
      </c>
    </row>
    <row r="13000" spans="1:1">
      <c r="A13000" s="4">
        <v>15836</v>
      </c>
    </row>
    <row r="13001" spans="1:1">
      <c r="A13001" s="4">
        <v>15837</v>
      </c>
    </row>
    <row r="13002" spans="1:1">
      <c r="A13002" s="4">
        <v>15838</v>
      </c>
    </row>
    <row r="13003" spans="1:1">
      <c r="A13003" s="4">
        <v>15839</v>
      </c>
    </row>
    <row r="13004" spans="1:1">
      <c r="A13004" s="4">
        <v>15840</v>
      </c>
    </row>
    <row r="13005" spans="1:1">
      <c r="A13005" s="4">
        <v>15841</v>
      </c>
    </row>
    <row r="13006" spans="1:1">
      <c r="A13006" s="4">
        <v>15842</v>
      </c>
    </row>
    <row r="13007" spans="1:1">
      <c r="A13007" s="4">
        <v>15843</v>
      </c>
    </row>
    <row r="13008" spans="1:1">
      <c r="A13008" s="4">
        <v>15844</v>
      </c>
    </row>
    <row r="13009" spans="1:1">
      <c r="A13009" s="4">
        <v>15845</v>
      </c>
    </row>
    <row r="13010" spans="1:1">
      <c r="A13010" s="4">
        <v>15846</v>
      </c>
    </row>
    <row r="13011" spans="1:1">
      <c r="A13011" s="4">
        <v>15847</v>
      </c>
    </row>
    <row r="13012" spans="1:1">
      <c r="A13012" s="4">
        <v>15848</v>
      </c>
    </row>
    <row r="13013" spans="1:1">
      <c r="A13013" s="4">
        <v>15849</v>
      </c>
    </row>
    <row r="13014" spans="1:1">
      <c r="A13014" s="4">
        <v>15850</v>
      </c>
    </row>
    <row r="13015" spans="1:1">
      <c r="A13015" s="4">
        <v>15851</v>
      </c>
    </row>
    <row r="13016" spans="1:1">
      <c r="A13016" s="4">
        <v>15852</v>
      </c>
    </row>
    <row r="13017" spans="1:1">
      <c r="A13017" s="4">
        <v>15853</v>
      </c>
    </row>
    <row r="13018" spans="1:1">
      <c r="A13018" s="4">
        <v>15854</v>
      </c>
    </row>
    <row r="13019" spans="1:1">
      <c r="A13019" s="4">
        <v>15855</v>
      </c>
    </row>
    <row r="13020" spans="1:1">
      <c r="A13020" s="4">
        <v>15856</v>
      </c>
    </row>
    <row r="13021" spans="1:1">
      <c r="A13021" s="4">
        <v>15857</v>
      </c>
    </row>
    <row r="13022" spans="1:1">
      <c r="A13022" s="4">
        <v>15858</v>
      </c>
    </row>
    <row r="13023" spans="1:1">
      <c r="A13023" s="4">
        <v>15859</v>
      </c>
    </row>
    <row r="13024" spans="1:1">
      <c r="A13024" s="4">
        <v>15860</v>
      </c>
    </row>
    <row r="13025" spans="1:1">
      <c r="A13025" s="4">
        <v>15861</v>
      </c>
    </row>
    <row r="13026" spans="1:1">
      <c r="A13026" s="4">
        <v>15862</v>
      </c>
    </row>
    <row r="13027" spans="1:1">
      <c r="A13027" s="4">
        <v>15863</v>
      </c>
    </row>
    <row r="13028" spans="1:1">
      <c r="A13028" s="4">
        <v>15864</v>
      </c>
    </row>
    <row r="13029" spans="1:1">
      <c r="A13029" s="4">
        <v>15865</v>
      </c>
    </row>
    <row r="13030" spans="1:1">
      <c r="A13030" s="4">
        <v>15866</v>
      </c>
    </row>
    <row r="13031" spans="1:1">
      <c r="A13031" s="4">
        <v>15867</v>
      </c>
    </row>
    <row r="13032" spans="1:1">
      <c r="A13032" s="4">
        <v>15868</v>
      </c>
    </row>
    <row r="13033" spans="1:1">
      <c r="A13033" s="4">
        <v>15869</v>
      </c>
    </row>
    <row r="13034" spans="1:1">
      <c r="A13034" s="4">
        <v>15870</v>
      </c>
    </row>
    <row r="13035" spans="1:1">
      <c r="A13035" s="4">
        <v>15871</v>
      </c>
    </row>
    <row r="13036" spans="1:1">
      <c r="A13036" s="4">
        <v>15872</v>
      </c>
    </row>
    <row r="13037" spans="1:1">
      <c r="A13037" s="4">
        <v>15873</v>
      </c>
    </row>
    <row r="13038" spans="1:1">
      <c r="A13038" s="4">
        <v>15874</v>
      </c>
    </row>
    <row r="13039" spans="1:1">
      <c r="A13039" s="4">
        <v>15875</v>
      </c>
    </row>
    <row r="13040" spans="1:1">
      <c r="A13040" s="4">
        <v>15876</v>
      </c>
    </row>
    <row r="13041" spans="1:1">
      <c r="A13041" s="4">
        <v>15877</v>
      </c>
    </row>
    <row r="13042" spans="1:1">
      <c r="A13042" s="4">
        <v>15878</v>
      </c>
    </row>
    <row r="13043" spans="1:1">
      <c r="A13043" s="4">
        <v>15879</v>
      </c>
    </row>
    <row r="13044" spans="1:1">
      <c r="A13044" s="4">
        <v>15880</v>
      </c>
    </row>
    <row r="13045" spans="1:1">
      <c r="A13045" s="4">
        <v>15881</v>
      </c>
    </row>
    <row r="13046" spans="1:1">
      <c r="A13046" s="4">
        <v>15882</v>
      </c>
    </row>
    <row r="13047" spans="1:1">
      <c r="A13047" s="4">
        <v>15883</v>
      </c>
    </row>
    <row r="13048" spans="1:1">
      <c r="A13048" s="4">
        <v>15884</v>
      </c>
    </row>
    <row r="13049" spans="1:1">
      <c r="A13049" s="4">
        <v>15885</v>
      </c>
    </row>
    <row r="13050" spans="1:1">
      <c r="A13050" s="4">
        <v>15886</v>
      </c>
    </row>
    <row r="13051" spans="1:1">
      <c r="A13051" s="4">
        <v>15887</v>
      </c>
    </row>
    <row r="13052" spans="1:1">
      <c r="A13052" s="4">
        <v>15888</v>
      </c>
    </row>
    <row r="13053" spans="1:1">
      <c r="A13053" s="4">
        <v>15889</v>
      </c>
    </row>
    <row r="13054" spans="1:1">
      <c r="A13054" s="4">
        <v>15890</v>
      </c>
    </row>
    <row r="13055" spans="1:1">
      <c r="A13055" s="4">
        <v>15891</v>
      </c>
    </row>
    <row r="13056" spans="1:1">
      <c r="A13056" s="4">
        <v>15892</v>
      </c>
    </row>
    <row r="13057" spans="1:1">
      <c r="A13057" s="4">
        <v>15893</v>
      </c>
    </row>
    <row r="13058" spans="1:1">
      <c r="A13058" s="4">
        <v>15894</v>
      </c>
    </row>
    <row r="13059" spans="1:1">
      <c r="A13059" s="4">
        <v>15895</v>
      </c>
    </row>
    <row r="13060" spans="1:1">
      <c r="A13060" s="4">
        <v>15896</v>
      </c>
    </row>
    <row r="13061" spans="1:1">
      <c r="A13061" s="4">
        <v>15897</v>
      </c>
    </row>
    <row r="13062" spans="1:1">
      <c r="A13062" s="4">
        <v>15898</v>
      </c>
    </row>
    <row r="13063" spans="1:1">
      <c r="A13063" s="4">
        <v>15899</v>
      </c>
    </row>
    <row r="13064" spans="1:1">
      <c r="A13064" s="4">
        <v>15900</v>
      </c>
    </row>
    <row r="13065" spans="1:1">
      <c r="A13065" s="4">
        <v>15901</v>
      </c>
    </row>
    <row r="13066" spans="1:1">
      <c r="A13066" s="4">
        <v>15902</v>
      </c>
    </row>
    <row r="13067" spans="1:1">
      <c r="A13067" s="4">
        <v>15903</v>
      </c>
    </row>
    <row r="13068" spans="1:1">
      <c r="A13068" s="4">
        <v>15904</v>
      </c>
    </row>
    <row r="13069" spans="1:1">
      <c r="A13069" s="4">
        <v>15905</v>
      </c>
    </row>
    <row r="13070" spans="1:1">
      <c r="A13070" s="4">
        <v>15906</v>
      </c>
    </row>
    <row r="13071" spans="1:1">
      <c r="A13071" s="4">
        <v>15907</v>
      </c>
    </row>
    <row r="13072" spans="1:1">
      <c r="A13072" s="4">
        <v>15908</v>
      </c>
    </row>
    <row r="13073" spans="1:1">
      <c r="A13073" s="4">
        <v>15909</v>
      </c>
    </row>
    <row r="13074" spans="1:1">
      <c r="A13074" s="4">
        <v>15910</v>
      </c>
    </row>
    <row r="13075" spans="1:1">
      <c r="A13075" s="4">
        <v>15911</v>
      </c>
    </row>
    <row r="13076" spans="1:1">
      <c r="A13076" s="4">
        <v>15912</v>
      </c>
    </row>
    <row r="13077" spans="1:1">
      <c r="A13077" s="4">
        <v>15913</v>
      </c>
    </row>
    <row r="13078" spans="1:1">
      <c r="A13078" s="4">
        <v>15914</v>
      </c>
    </row>
    <row r="13079" spans="1:1">
      <c r="A13079" s="4">
        <v>15915</v>
      </c>
    </row>
    <row r="13080" spans="1:1">
      <c r="A13080" s="4">
        <v>15916</v>
      </c>
    </row>
    <row r="13081" spans="1:1">
      <c r="A13081" s="4">
        <v>15917</v>
      </c>
    </row>
    <row r="13082" spans="1:1">
      <c r="A13082" s="4">
        <v>15918</v>
      </c>
    </row>
    <row r="13083" spans="1:1">
      <c r="A13083" s="4">
        <v>15919</v>
      </c>
    </row>
    <row r="13084" spans="1:1">
      <c r="A13084" s="4">
        <v>15920</v>
      </c>
    </row>
    <row r="13085" spans="1:1">
      <c r="A13085" s="4">
        <v>15921</v>
      </c>
    </row>
    <row r="13086" spans="1:1">
      <c r="A13086" s="4">
        <v>15922</v>
      </c>
    </row>
    <row r="13087" spans="1:1">
      <c r="A13087" s="4">
        <v>15923</v>
      </c>
    </row>
    <row r="13088" spans="1:1">
      <c r="A13088" s="4">
        <v>15924</v>
      </c>
    </row>
    <row r="13089" spans="1:1">
      <c r="A13089" s="4">
        <v>15925</v>
      </c>
    </row>
    <row r="13090" spans="1:1">
      <c r="A13090" s="4">
        <v>15926</v>
      </c>
    </row>
    <row r="13091" spans="1:1">
      <c r="A13091" s="4">
        <v>15927</v>
      </c>
    </row>
    <row r="13092" spans="1:1">
      <c r="A13092" s="4">
        <v>15928</v>
      </c>
    </row>
    <row r="13093" spans="1:1">
      <c r="A13093" s="4">
        <v>15929</v>
      </c>
    </row>
    <row r="13094" spans="1:1">
      <c r="A13094" s="4">
        <v>15930</v>
      </c>
    </row>
    <row r="13095" spans="1:1">
      <c r="A13095" s="4">
        <v>15931</v>
      </c>
    </row>
    <row r="13096" spans="1:1">
      <c r="A13096" s="4">
        <v>15932</v>
      </c>
    </row>
    <row r="13097" spans="1:1">
      <c r="A13097" s="4">
        <v>15933</v>
      </c>
    </row>
    <row r="13098" spans="1:1">
      <c r="A13098" s="4">
        <v>15934</v>
      </c>
    </row>
    <row r="13099" spans="1:1">
      <c r="A13099" s="4">
        <v>15935</v>
      </c>
    </row>
    <row r="13100" spans="1:1">
      <c r="A13100" s="4">
        <v>15936</v>
      </c>
    </row>
    <row r="13101" spans="1:1">
      <c r="A13101" s="4">
        <v>15937</v>
      </c>
    </row>
    <row r="13102" spans="1:1">
      <c r="A13102" s="4">
        <v>15938</v>
      </c>
    </row>
    <row r="13103" spans="1:1">
      <c r="A13103" s="4">
        <v>15939</v>
      </c>
    </row>
    <row r="13104" spans="1:1">
      <c r="A13104" s="4">
        <v>15940</v>
      </c>
    </row>
    <row r="13105" spans="1:1">
      <c r="A13105" s="4">
        <v>15941</v>
      </c>
    </row>
    <row r="13106" spans="1:1">
      <c r="A13106" s="4">
        <v>15942</v>
      </c>
    </row>
    <row r="13107" spans="1:1">
      <c r="A13107" s="4">
        <v>15943</v>
      </c>
    </row>
    <row r="13108" spans="1:1">
      <c r="A13108" s="4">
        <v>15944</v>
      </c>
    </row>
    <row r="13109" spans="1:1">
      <c r="A13109" s="4">
        <v>15945</v>
      </c>
    </row>
    <row r="13110" spans="1:1">
      <c r="A13110" s="4">
        <v>15946</v>
      </c>
    </row>
    <row r="13111" spans="1:1">
      <c r="A13111" s="4">
        <v>15947</v>
      </c>
    </row>
    <row r="13112" spans="1:1">
      <c r="A13112" s="4">
        <v>15948</v>
      </c>
    </row>
    <row r="13113" spans="1:1">
      <c r="A13113" s="4">
        <v>15949</v>
      </c>
    </row>
    <row r="13114" spans="1:1">
      <c r="A13114" s="4">
        <v>15950</v>
      </c>
    </row>
    <row r="13115" spans="1:1">
      <c r="A13115" s="4">
        <v>15951</v>
      </c>
    </row>
    <row r="13116" spans="1:1">
      <c r="A13116" s="4">
        <v>15952</v>
      </c>
    </row>
    <row r="13117" spans="1:1">
      <c r="A13117" s="4">
        <v>15953</v>
      </c>
    </row>
    <row r="13118" spans="1:1">
      <c r="A13118" s="4">
        <v>15954</v>
      </c>
    </row>
    <row r="13119" spans="1:1">
      <c r="A13119" s="4">
        <v>15955</v>
      </c>
    </row>
    <row r="13120" spans="1:1">
      <c r="A13120" s="4">
        <v>15956</v>
      </c>
    </row>
    <row r="13121" spans="1:1">
      <c r="A13121" s="4">
        <v>15957</v>
      </c>
    </row>
    <row r="13122" spans="1:1">
      <c r="A13122" s="4">
        <v>15958</v>
      </c>
    </row>
    <row r="13123" spans="1:1">
      <c r="A13123" s="4">
        <v>15959</v>
      </c>
    </row>
    <row r="13124" spans="1:1">
      <c r="A13124" s="4">
        <v>15960</v>
      </c>
    </row>
    <row r="13125" spans="1:1">
      <c r="A13125" s="4">
        <v>15961</v>
      </c>
    </row>
    <row r="13126" spans="1:1">
      <c r="A13126" s="4">
        <v>15962</v>
      </c>
    </row>
    <row r="13127" spans="1:1">
      <c r="A13127" s="4">
        <v>15963</v>
      </c>
    </row>
    <row r="13128" spans="1:1">
      <c r="A13128" s="4">
        <v>15964</v>
      </c>
    </row>
    <row r="13129" spans="1:1">
      <c r="A13129" s="4">
        <v>15965</v>
      </c>
    </row>
    <row r="13130" spans="1:1">
      <c r="A13130" s="4">
        <v>15966</v>
      </c>
    </row>
    <row r="13131" spans="1:1">
      <c r="A13131" s="4">
        <v>15967</v>
      </c>
    </row>
    <row r="13132" spans="1:1">
      <c r="A13132" s="4">
        <v>15968</v>
      </c>
    </row>
    <row r="13133" spans="1:1">
      <c r="A13133" s="4">
        <v>15969</v>
      </c>
    </row>
    <row r="13134" spans="1:1">
      <c r="A13134" s="4">
        <v>15970</v>
      </c>
    </row>
    <row r="13135" spans="1:1">
      <c r="A13135" s="4">
        <v>15971</v>
      </c>
    </row>
    <row r="13136" spans="1:1">
      <c r="A13136" s="4">
        <v>15972</v>
      </c>
    </row>
    <row r="13137" spans="1:1">
      <c r="A13137" s="4">
        <v>15973</v>
      </c>
    </row>
    <row r="13138" spans="1:1">
      <c r="A13138" s="4">
        <v>15974</v>
      </c>
    </row>
    <row r="13139" spans="1:1">
      <c r="A13139" s="4">
        <v>15975</v>
      </c>
    </row>
    <row r="13140" spans="1:1">
      <c r="A13140" s="4">
        <v>15976</v>
      </c>
    </row>
    <row r="13141" spans="1:1">
      <c r="A13141" s="4">
        <v>15977</v>
      </c>
    </row>
    <row r="13142" spans="1:1">
      <c r="A13142" s="4">
        <v>15978</v>
      </c>
    </row>
    <row r="13143" spans="1:1">
      <c r="A13143" s="4">
        <v>15979</v>
      </c>
    </row>
    <row r="13144" spans="1:1">
      <c r="A13144" s="4">
        <v>15980</v>
      </c>
    </row>
    <row r="13145" spans="1:1">
      <c r="A13145" s="4">
        <v>15981</v>
      </c>
    </row>
    <row r="13146" spans="1:1">
      <c r="A13146" s="4">
        <v>15982</v>
      </c>
    </row>
    <row r="13147" spans="1:1">
      <c r="A13147" s="4">
        <v>15983</v>
      </c>
    </row>
    <row r="13148" spans="1:1">
      <c r="A13148" s="4">
        <v>15984</v>
      </c>
    </row>
    <row r="13149" spans="1:1">
      <c r="A13149" s="4">
        <v>15985</v>
      </c>
    </row>
    <row r="13150" spans="1:1">
      <c r="A13150" s="4">
        <v>15986</v>
      </c>
    </row>
    <row r="13151" spans="1:1">
      <c r="A13151" s="4">
        <v>15987</v>
      </c>
    </row>
    <row r="13152" spans="1:1">
      <c r="A13152" s="4">
        <v>15988</v>
      </c>
    </row>
    <row r="13153" spans="1:1">
      <c r="A13153" s="4">
        <v>15989</v>
      </c>
    </row>
    <row r="13154" spans="1:1">
      <c r="A13154" s="4">
        <v>15990</v>
      </c>
    </row>
    <row r="13155" spans="1:1">
      <c r="A13155" s="4">
        <v>15991</v>
      </c>
    </row>
    <row r="13156" spans="1:1">
      <c r="A13156" s="4">
        <v>15992</v>
      </c>
    </row>
    <row r="13157" spans="1:1">
      <c r="A13157" s="4">
        <v>15993</v>
      </c>
    </row>
    <row r="13158" spans="1:1">
      <c r="A13158" s="4">
        <v>15994</v>
      </c>
    </row>
    <row r="13159" spans="1:1">
      <c r="A13159" s="4">
        <v>15995</v>
      </c>
    </row>
    <row r="13160" spans="1:1">
      <c r="A13160" s="4">
        <v>15996</v>
      </c>
    </row>
    <row r="13161" spans="1:1">
      <c r="A13161" s="4">
        <v>15997</v>
      </c>
    </row>
    <row r="13162" spans="1:1">
      <c r="A13162" s="4">
        <v>15998</v>
      </c>
    </row>
    <row r="13163" spans="1:1">
      <c r="A13163" s="4">
        <v>15999</v>
      </c>
    </row>
    <row r="13164" spans="1:1">
      <c r="A13164" s="4">
        <v>16000</v>
      </c>
    </row>
    <row r="13165" spans="1:1">
      <c r="A13165" s="4">
        <v>16001</v>
      </c>
    </row>
    <row r="13166" spans="1:1">
      <c r="A13166" s="4">
        <v>16002</v>
      </c>
    </row>
    <row r="13167" spans="1:1">
      <c r="A13167" s="4">
        <v>16003</v>
      </c>
    </row>
    <row r="13168" spans="1:1">
      <c r="A13168" s="4">
        <v>16004</v>
      </c>
    </row>
    <row r="13169" spans="1:1">
      <c r="A13169" s="4">
        <v>16005</v>
      </c>
    </row>
    <row r="13170" spans="1:1">
      <c r="A13170" s="4">
        <v>16006</v>
      </c>
    </row>
    <row r="13171" spans="1:1">
      <c r="A13171" s="4">
        <v>16007</v>
      </c>
    </row>
    <row r="13172" spans="1:1">
      <c r="A13172" s="4">
        <v>16008</v>
      </c>
    </row>
    <row r="13173" spans="1:1">
      <c r="A13173" s="4">
        <v>16009</v>
      </c>
    </row>
    <row r="13174" spans="1:1">
      <c r="A13174" s="4">
        <v>16010</v>
      </c>
    </row>
    <row r="13175" spans="1:1">
      <c r="A13175" s="4">
        <v>16011</v>
      </c>
    </row>
    <row r="13176" spans="1:1">
      <c r="A13176" s="4">
        <v>16012</v>
      </c>
    </row>
    <row r="13177" spans="1:1">
      <c r="A13177" s="4">
        <v>16013</v>
      </c>
    </row>
    <row r="13178" spans="1:1">
      <c r="A13178" s="4">
        <v>16014</v>
      </c>
    </row>
    <row r="13179" spans="1:1">
      <c r="A13179" s="4">
        <v>16015</v>
      </c>
    </row>
    <row r="13180" spans="1:1">
      <c r="A13180" s="4">
        <v>16016</v>
      </c>
    </row>
    <row r="13181" spans="1:1">
      <c r="A13181" s="4">
        <v>16017</v>
      </c>
    </row>
    <row r="13182" spans="1:1">
      <c r="A13182" s="4">
        <v>16018</v>
      </c>
    </row>
    <row r="13183" spans="1:1">
      <c r="A13183" s="4">
        <v>16019</v>
      </c>
    </row>
    <row r="13184" spans="1:1">
      <c r="A13184" s="4">
        <v>16020</v>
      </c>
    </row>
    <row r="13185" spans="1:1">
      <c r="A13185" s="4">
        <v>16021</v>
      </c>
    </row>
    <row r="13186" spans="1:1">
      <c r="A13186" s="4">
        <v>16022</v>
      </c>
    </row>
    <row r="13187" spans="1:1">
      <c r="A13187" s="4">
        <v>16023</v>
      </c>
    </row>
    <row r="13188" spans="1:1">
      <c r="A13188" s="4">
        <v>16024</v>
      </c>
    </row>
    <row r="13189" spans="1:1">
      <c r="A13189" s="4">
        <v>16025</v>
      </c>
    </row>
    <row r="13190" spans="1:1">
      <c r="A13190" s="4">
        <v>16026</v>
      </c>
    </row>
    <row r="13191" spans="1:1">
      <c r="A13191" s="4">
        <v>16027</v>
      </c>
    </row>
    <row r="13192" spans="1:1">
      <c r="A13192" s="4">
        <v>16028</v>
      </c>
    </row>
    <row r="13193" spans="1:1">
      <c r="A13193" s="4">
        <v>16029</v>
      </c>
    </row>
    <row r="13194" spans="1:1">
      <c r="A13194" s="4">
        <v>16030</v>
      </c>
    </row>
    <row r="13195" spans="1:1">
      <c r="A13195" s="4">
        <v>16031</v>
      </c>
    </row>
    <row r="13196" spans="1:1">
      <c r="A13196" s="4">
        <v>16032</v>
      </c>
    </row>
    <row r="13197" spans="1:1">
      <c r="A13197" s="4">
        <v>16033</v>
      </c>
    </row>
    <row r="13198" spans="1:1">
      <c r="A13198" s="4">
        <v>16034</v>
      </c>
    </row>
    <row r="13199" spans="1:1">
      <c r="A13199" s="4">
        <v>16035</v>
      </c>
    </row>
    <row r="13200" spans="1:1">
      <c r="A13200" s="4">
        <v>16036</v>
      </c>
    </row>
    <row r="13201" spans="1:1">
      <c r="A13201" s="4">
        <v>16037</v>
      </c>
    </row>
    <row r="13202" spans="1:1">
      <c r="A13202" s="4">
        <v>16038</v>
      </c>
    </row>
    <row r="13203" spans="1:1">
      <c r="A13203" s="4">
        <v>16039</v>
      </c>
    </row>
    <row r="13204" spans="1:1">
      <c r="A13204" s="4">
        <v>16040</v>
      </c>
    </row>
    <row r="13205" spans="1:1">
      <c r="A13205" s="4">
        <v>16041</v>
      </c>
    </row>
    <row r="13206" spans="1:1">
      <c r="A13206" s="4">
        <v>16042</v>
      </c>
    </row>
    <row r="13207" spans="1:1">
      <c r="A13207" s="4">
        <v>16043</v>
      </c>
    </row>
    <row r="13208" spans="1:1">
      <c r="A13208" s="4">
        <v>16044</v>
      </c>
    </row>
    <row r="13209" spans="1:1">
      <c r="A13209" s="4">
        <v>16045</v>
      </c>
    </row>
    <row r="13210" spans="1:1">
      <c r="A13210" s="4">
        <v>16046</v>
      </c>
    </row>
    <row r="13211" spans="1:1">
      <c r="A13211" s="4">
        <v>16047</v>
      </c>
    </row>
    <row r="13212" spans="1:1">
      <c r="A13212" s="4">
        <v>16048</v>
      </c>
    </row>
    <row r="13213" spans="1:1">
      <c r="A13213" s="4">
        <v>16049</v>
      </c>
    </row>
    <row r="13214" spans="1:1">
      <c r="A13214" s="4">
        <v>16050</v>
      </c>
    </row>
    <row r="13215" spans="1:1">
      <c r="A13215" s="4">
        <v>16051</v>
      </c>
    </row>
    <row r="13216" spans="1:1">
      <c r="A13216" s="4">
        <v>16052</v>
      </c>
    </row>
    <row r="13217" spans="1:1">
      <c r="A13217" s="4">
        <v>16053</v>
      </c>
    </row>
    <row r="13218" spans="1:1">
      <c r="A13218" s="4">
        <v>16054</v>
      </c>
    </row>
    <row r="13219" spans="1:1">
      <c r="A13219" s="4">
        <v>16055</v>
      </c>
    </row>
    <row r="13220" spans="1:1">
      <c r="A13220" s="4">
        <v>16056</v>
      </c>
    </row>
    <row r="13221" spans="1:1">
      <c r="A13221" s="4">
        <v>16057</v>
      </c>
    </row>
    <row r="13222" spans="1:1">
      <c r="A13222" s="4">
        <v>16058</v>
      </c>
    </row>
    <row r="13223" spans="1:1">
      <c r="A13223" s="4">
        <v>16059</v>
      </c>
    </row>
    <row r="13224" spans="1:1">
      <c r="A13224" s="4">
        <v>16060</v>
      </c>
    </row>
    <row r="13225" spans="1:1">
      <c r="A13225" s="4">
        <v>16061</v>
      </c>
    </row>
    <row r="13226" spans="1:1">
      <c r="A13226" s="4">
        <v>16062</v>
      </c>
    </row>
    <row r="13227" spans="1:1">
      <c r="A13227" s="4">
        <v>16063</v>
      </c>
    </row>
    <row r="13228" spans="1:1">
      <c r="A13228" s="4">
        <v>16064</v>
      </c>
    </row>
    <row r="13229" spans="1:1">
      <c r="A13229" s="4">
        <v>16065</v>
      </c>
    </row>
    <row r="13230" spans="1:1">
      <c r="A13230" s="4">
        <v>16066</v>
      </c>
    </row>
    <row r="13231" spans="1:1">
      <c r="A13231" s="4">
        <v>16067</v>
      </c>
    </row>
    <row r="13232" spans="1:1">
      <c r="A13232" s="4">
        <v>16068</v>
      </c>
    </row>
    <row r="13233" spans="1:1">
      <c r="A13233" s="4">
        <v>16069</v>
      </c>
    </row>
    <row r="13234" spans="1:1">
      <c r="A13234" s="4">
        <v>16070</v>
      </c>
    </row>
    <row r="13235" spans="1:1">
      <c r="A13235" s="4">
        <v>16071</v>
      </c>
    </row>
    <row r="13236" spans="1:1">
      <c r="A13236" s="4">
        <v>16072</v>
      </c>
    </row>
    <row r="13237" spans="1:1">
      <c r="A13237" s="4">
        <v>16073</v>
      </c>
    </row>
    <row r="13238" spans="1:1">
      <c r="A13238" s="4">
        <v>16074</v>
      </c>
    </row>
    <row r="13239" spans="1:1">
      <c r="A13239" s="4">
        <v>16075</v>
      </c>
    </row>
    <row r="13240" spans="1:1">
      <c r="A13240" s="4">
        <v>16076</v>
      </c>
    </row>
    <row r="13241" spans="1:1">
      <c r="A13241" s="4">
        <v>16077</v>
      </c>
    </row>
    <row r="13242" spans="1:1">
      <c r="A13242" s="4">
        <v>16078</v>
      </c>
    </row>
    <row r="13243" spans="1:1">
      <c r="A13243" s="4">
        <v>16079</v>
      </c>
    </row>
    <row r="13244" spans="1:1">
      <c r="A13244" s="4">
        <v>16080</v>
      </c>
    </row>
    <row r="13245" spans="1:1">
      <c r="A13245" s="4">
        <v>16081</v>
      </c>
    </row>
    <row r="13246" spans="1:1">
      <c r="A13246" s="4">
        <v>16082</v>
      </c>
    </row>
    <row r="13247" spans="1:1">
      <c r="A13247" s="4">
        <v>16083</v>
      </c>
    </row>
    <row r="13248" spans="1:1">
      <c r="A13248" s="4">
        <v>16084</v>
      </c>
    </row>
    <row r="13249" spans="1:1">
      <c r="A13249" s="4">
        <v>16085</v>
      </c>
    </row>
    <row r="13250" spans="1:1">
      <c r="A13250" s="4">
        <v>16086</v>
      </c>
    </row>
    <row r="13251" spans="1:1">
      <c r="A13251" s="4">
        <v>16087</v>
      </c>
    </row>
    <row r="13252" spans="1:1">
      <c r="A13252" s="4">
        <v>16088</v>
      </c>
    </row>
    <row r="13253" spans="1:1">
      <c r="A13253" s="4">
        <v>16089</v>
      </c>
    </row>
    <row r="13254" spans="1:1">
      <c r="A13254" s="4">
        <v>16090</v>
      </c>
    </row>
    <row r="13255" spans="1:1">
      <c r="A13255" s="4">
        <v>16091</v>
      </c>
    </row>
    <row r="13256" spans="1:1">
      <c r="A13256" s="4">
        <v>16092</v>
      </c>
    </row>
    <row r="13257" spans="1:1">
      <c r="A13257" s="4">
        <v>16093</v>
      </c>
    </row>
    <row r="13258" spans="1:1">
      <c r="A13258" s="4">
        <v>16094</v>
      </c>
    </row>
    <row r="13259" spans="1:1">
      <c r="A13259" s="4">
        <v>16095</v>
      </c>
    </row>
    <row r="13260" spans="1:1">
      <c r="A13260" s="4">
        <v>16096</v>
      </c>
    </row>
    <row r="13261" spans="1:1">
      <c r="A13261" s="4">
        <v>16097</v>
      </c>
    </row>
    <row r="13262" spans="1:1">
      <c r="A13262" s="4">
        <v>16098</v>
      </c>
    </row>
    <row r="13263" spans="1:1">
      <c r="A13263" s="4">
        <v>16099</v>
      </c>
    </row>
    <row r="13264" spans="1:1">
      <c r="A13264" s="4">
        <v>16100</v>
      </c>
    </row>
    <row r="13265" spans="1:1">
      <c r="A13265" s="4">
        <v>16101</v>
      </c>
    </row>
    <row r="13266" spans="1:1">
      <c r="A13266" s="4">
        <v>16102</v>
      </c>
    </row>
    <row r="13267" spans="1:1">
      <c r="A13267" s="4">
        <v>16103</v>
      </c>
    </row>
    <row r="13268" spans="1:1">
      <c r="A13268" s="4">
        <v>16104</v>
      </c>
    </row>
    <row r="13269" spans="1:1">
      <c r="A13269" s="4">
        <v>16105</v>
      </c>
    </row>
    <row r="13270" spans="1:1">
      <c r="A13270" s="4">
        <v>16106</v>
      </c>
    </row>
    <row r="13271" spans="1:1">
      <c r="A13271" s="4">
        <v>16107</v>
      </c>
    </row>
    <row r="13272" spans="1:1">
      <c r="A13272" s="4">
        <v>16108</v>
      </c>
    </row>
    <row r="13273" spans="1:1">
      <c r="A13273" s="4">
        <v>16109</v>
      </c>
    </row>
    <row r="13274" spans="1:1">
      <c r="A13274" s="4">
        <v>16110</v>
      </c>
    </row>
    <row r="13275" spans="1:1">
      <c r="A13275" s="4">
        <v>16111</v>
      </c>
    </row>
    <row r="13276" spans="1:1">
      <c r="A13276" s="4">
        <v>16112</v>
      </c>
    </row>
    <row r="13277" spans="1:1">
      <c r="A13277" s="4">
        <v>16113</v>
      </c>
    </row>
    <row r="13278" spans="1:1">
      <c r="A13278" s="4">
        <v>16114</v>
      </c>
    </row>
    <row r="13279" spans="1:1">
      <c r="A13279" s="4">
        <v>16115</v>
      </c>
    </row>
    <row r="13280" spans="1:1">
      <c r="A13280" s="4">
        <v>16116</v>
      </c>
    </row>
    <row r="13281" spans="1:1">
      <c r="A13281" s="4">
        <v>16117</v>
      </c>
    </row>
    <row r="13282" spans="1:1">
      <c r="A13282" s="4">
        <v>16118</v>
      </c>
    </row>
    <row r="13283" spans="1:1">
      <c r="A13283" s="4">
        <v>16119</v>
      </c>
    </row>
    <row r="13284" spans="1:1">
      <c r="A13284" s="4">
        <v>16120</v>
      </c>
    </row>
    <row r="13285" spans="1:1">
      <c r="A13285" s="4">
        <v>16121</v>
      </c>
    </row>
    <row r="13286" spans="1:1">
      <c r="A13286" s="4">
        <v>16122</v>
      </c>
    </row>
    <row r="13287" spans="1:1">
      <c r="A13287" s="4">
        <v>16123</v>
      </c>
    </row>
    <row r="13288" spans="1:1">
      <c r="A13288" s="4">
        <v>16124</v>
      </c>
    </row>
    <row r="13289" spans="1:1">
      <c r="A13289" s="4">
        <v>16125</v>
      </c>
    </row>
    <row r="13290" spans="1:1">
      <c r="A13290" s="4">
        <v>16126</v>
      </c>
    </row>
    <row r="13291" spans="1:1">
      <c r="A13291" s="4">
        <v>16127</v>
      </c>
    </row>
    <row r="13292" spans="1:1">
      <c r="A13292" s="4">
        <v>16128</v>
      </c>
    </row>
    <row r="13293" spans="1:1">
      <c r="A13293" s="4">
        <v>16129</v>
      </c>
    </row>
    <row r="13294" spans="1:1">
      <c r="A13294" s="4">
        <v>16130</v>
      </c>
    </row>
    <row r="13295" spans="1:1">
      <c r="A13295" s="4">
        <v>16131</v>
      </c>
    </row>
    <row r="13296" spans="1:1">
      <c r="A13296" s="4">
        <v>16132</v>
      </c>
    </row>
    <row r="13297" spans="1:1">
      <c r="A13297" s="4">
        <v>16133</v>
      </c>
    </row>
    <row r="13298" spans="1:1">
      <c r="A13298" s="4">
        <v>16134</v>
      </c>
    </row>
    <row r="13299" spans="1:1">
      <c r="A13299" s="4">
        <v>16135</v>
      </c>
    </row>
    <row r="13300" spans="1:1">
      <c r="A13300" s="4">
        <v>16136</v>
      </c>
    </row>
    <row r="13301" spans="1:1">
      <c r="A13301" s="4">
        <v>16137</v>
      </c>
    </row>
    <row r="13302" spans="1:1">
      <c r="A13302" s="4">
        <v>16138</v>
      </c>
    </row>
    <row r="13303" spans="1:1">
      <c r="A13303" s="4">
        <v>16139</v>
      </c>
    </row>
    <row r="13304" spans="1:1">
      <c r="A13304" s="4">
        <v>16140</v>
      </c>
    </row>
    <row r="13305" spans="1:1">
      <c r="A13305" s="4">
        <v>16141</v>
      </c>
    </row>
    <row r="13306" spans="1:1">
      <c r="A13306" s="4">
        <v>16142</v>
      </c>
    </row>
    <row r="13307" spans="1:1">
      <c r="A13307" s="4">
        <v>16143</v>
      </c>
    </row>
    <row r="13308" spans="1:1">
      <c r="A13308" s="4">
        <v>16144</v>
      </c>
    </row>
    <row r="13309" spans="1:1">
      <c r="A13309" s="4">
        <v>16145</v>
      </c>
    </row>
    <row r="13310" spans="1:1">
      <c r="A13310" s="4">
        <v>16146</v>
      </c>
    </row>
    <row r="13311" spans="1:1">
      <c r="A13311" s="4">
        <v>16147</v>
      </c>
    </row>
    <row r="13312" spans="1:1">
      <c r="A13312" s="4">
        <v>16148</v>
      </c>
    </row>
    <row r="13313" spans="1:1">
      <c r="A13313" s="4">
        <v>16149</v>
      </c>
    </row>
    <row r="13314" spans="1:1">
      <c r="A13314" s="4">
        <v>16150</v>
      </c>
    </row>
    <row r="13315" spans="1:1">
      <c r="A13315" s="4">
        <v>16151</v>
      </c>
    </row>
    <row r="13316" spans="1:1">
      <c r="A13316" s="4">
        <v>16152</v>
      </c>
    </row>
    <row r="13317" spans="1:1">
      <c r="A13317" s="4">
        <v>16153</v>
      </c>
    </row>
    <row r="13318" spans="1:1">
      <c r="A13318" s="4">
        <v>16154</v>
      </c>
    </row>
    <row r="13319" spans="1:1">
      <c r="A13319" s="4">
        <v>16155</v>
      </c>
    </row>
    <row r="13320" spans="1:1">
      <c r="A13320" s="4">
        <v>16156</v>
      </c>
    </row>
    <row r="13321" spans="1:1">
      <c r="A13321" s="4">
        <v>16157</v>
      </c>
    </row>
    <row r="13322" spans="1:1">
      <c r="A13322" s="4">
        <v>16158</v>
      </c>
    </row>
    <row r="13323" spans="1:1">
      <c r="A13323" s="4">
        <v>16159</v>
      </c>
    </row>
    <row r="13324" spans="1:1">
      <c r="A13324" s="4">
        <v>16160</v>
      </c>
    </row>
    <row r="13325" spans="1:1">
      <c r="A13325" s="4">
        <v>16161</v>
      </c>
    </row>
    <row r="13326" spans="1:1">
      <c r="A13326" s="4">
        <v>16162</v>
      </c>
    </row>
    <row r="13327" spans="1:1">
      <c r="A13327" s="4">
        <v>16163</v>
      </c>
    </row>
    <row r="13328" spans="1:1">
      <c r="A13328" s="4">
        <v>16164</v>
      </c>
    </row>
    <row r="13329" spans="1:1">
      <c r="A13329" s="4">
        <v>16165</v>
      </c>
    </row>
    <row r="13330" spans="1:1">
      <c r="A13330" s="4">
        <v>16166</v>
      </c>
    </row>
    <row r="13331" spans="1:1">
      <c r="A13331" s="4">
        <v>16167</v>
      </c>
    </row>
    <row r="13332" spans="1:1">
      <c r="A13332" s="4">
        <v>16168</v>
      </c>
    </row>
    <row r="13333" spans="1:1">
      <c r="A13333" s="4">
        <v>16169</v>
      </c>
    </row>
    <row r="13334" spans="1:1">
      <c r="A13334" s="4">
        <v>16170</v>
      </c>
    </row>
    <row r="13335" spans="1:1">
      <c r="A13335" s="4">
        <v>16171</v>
      </c>
    </row>
    <row r="13336" spans="1:1">
      <c r="A13336" s="4">
        <v>16172</v>
      </c>
    </row>
    <row r="13337" spans="1:1">
      <c r="A13337" s="4">
        <v>16173</v>
      </c>
    </row>
    <row r="13338" spans="1:1">
      <c r="A13338" s="4">
        <v>16174</v>
      </c>
    </row>
    <row r="13339" spans="1:1">
      <c r="A13339" s="4">
        <v>16175</v>
      </c>
    </row>
    <row r="13340" spans="1:1">
      <c r="A13340" s="4">
        <v>16176</v>
      </c>
    </row>
    <row r="13341" spans="1:1">
      <c r="A13341" s="4">
        <v>16177</v>
      </c>
    </row>
    <row r="13342" spans="1:1">
      <c r="A13342" s="4">
        <v>16178</v>
      </c>
    </row>
    <row r="13343" spans="1:1">
      <c r="A13343" s="4">
        <v>16179</v>
      </c>
    </row>
    <row r="13344" spans="1:1">
      <c r="A13344" s="4">
        <v>16180</v>
      </c>
    </row>
    <row r="13345" spans="1:1">
      <c r="A13345" s="4">
        <v>16181</v>
      </c>
    </row>
    <row r="13346" spans="1:1">
      <c r="A13346" s="4">
        <v>16182</v>
      </c>
    </row>
    <row r="13347" spans="1:1">
      <c r="A13347" s="4">
        <v>16183</v>
      </c>
    </row>
    <row r="13348" spans="1:1">
      <c r="A13348" s="4">
        <v>16184</v>
      </c>
    </row>
    <row r="13349" spans="1:1">
      <c r="A13349" s="4">
        <v>16185</v>
      </c>
    </row>
    <row r="13350" spans="1:1">
      <c r="A13350" s="4">
        <v>16186</v>
      </c>
    </row>
    <row r="13351" spans="1:1">
      <c r="A13351" s="4">
        <v>16187</v>
      </c>
    </row>
    <row r="13352" spans="1:1">
      <c r="A13352" s="4">
        <v>16188</v>
      </c>
    </row>
    <row r="13353" spans="1:1">
      <c r="A13353" s="4">
        <v>16189</v>
      </c>
    </row>
    <row r="13354" spans="1:1">
      <c r="A13354" s="4">
        <v>16190</v>
      </c>
    </row>
    <row r="13355" spans="1:1">
      <c r="A13355" s="4">
        <v>16191</v>
      </c>
    </row>
    <row r="13356" spans="1:1">
      <c r="A13356" s="4">
        <v>16192</v>
      </c>
    </row>
    <row r="13357" spans="1:1">
      <c r="A13357" s="4">
        <v>16193</v>
      </c>
    </row>
    <row r="13358" spans="1:1">
      <c r="A13358" s="4">
        <v>16194</v>
      </c>
    </row>
    <row r="13359" spans="1:1">
      <c r="A13359" s="4">
        <v>16195</v>
      </c>
    </row>
    <row r="13360" spans="1:1">
      <c r="A13360" s="4">
        <v>16196</v>
      </c>
    </row>
    <row r="13361" spans="1:1">
      <c r="A13361" s="4">
        <v>16197</v>
      </c>
    </row>
    <row r="13362" spans="1:1">
      <c r="A13362" s="4">
        <v>16198</v>
      </c>
    </row>
    <row r="13363" spans="1:1">
      <c r="A13363" s="4">
        <v>16199</v>
      </c>
    </row>
    <row r="13364" spans="1:1">
      <c r="A13364" s="4">
        <v>16200</v>
      </c>
    </row>
    <row r="13365" spans="1:1">
      <c r="A13365" s="4">
        <v>16201</v>
      </c>
    </row>
    <row r="13366" spans="1:1">
      <c r="A13366" s="4">
        <v>16202</v>
      </c>
    </row>
    <row r="13367" spans="1:1">
      <c r="A13367" s="4">
        <v>16203</v>
      </c>
    </row>
    <row r="13368" spans="1:1">
      <c r="A13368" s="4">
        <v>16204</v>
      </c>
    </row>
    <row r="13369" spans="1:1">
      <c r="A13369" s="4">
        <v>16205</v>
      </c>
    </row>
    <row r="13370" spans="1:1">
      <c r="A13370" s="4">
        <v>16206</v>
      </c>
    </row>
    <row r="13371" spans="1:1">
      <c r="A13371" s="4">
        <v>16207</v>
      </c>
    </row>
    <row r="13372" spans="1:1">
      <c r="A13372" s="4">
        <v>16208</v>
      </c>
    </row>
    <row r="13373" spans="1:1">
      <c r="A13373" s="4">
        <v>16209</v>
      </c>
    </row>
    <row r="13374" spans="1:1">
      <c r="A13374" s="4">
        <v>16210</v>
      </c>
    </row>
    <row r="13375" spans="1:1">
      <c r="A13375" s="4">
        <v>16211</v>
      </c>
    </row>
    <row r="13376" spans="1:1">
      <c r="A13376" s="4">
        <v>16212</v>
      </c>
    </row>
    <row r="13377" spans="1:1">
      <c r="A13377" s="4">
        <v>16213</v>
      </c>
    </row>
    <row r="13378" spans="1:1">
      <c r="A13378" s="4">
        <v>16214</v>
      </c>
    </row>
    <row r="13379" spans="1:1">
      <c r="A13379" s="4">
        <v>16215</v>
      </c>
    </row>
    <row r="13380" spans="1:1">
      <c r="A13380" s="4">
        <v>16216</v>
      </c>
    </row>
    <row r="13381" spans="1:1">
      <c r="A13381" s="4">
        <v>16217</v>
      </c>
    </row>
    <row r="13382" spans="1:1">
      <c r="A13382" s="4">
        <v>16218</v>
      </c>
    </row>
    <row r="13383" spans="1:1">
      <c r="A13383" s="4">
        <v>16219</v>
      </c>
    </row>
    <row r="13384" spans="1:1">
      <c r="A13384" s="4">
        <v>16220</v>
      </c>
    </row>
    <row r="13385" spans="1:1">
      <c r="A13385" s="4">
        <v>16221</v>
      </c>
    </row>
    <row r="13386" spans="1:1">
      <c r="A13386" s="4">
        <v>16222</v>
      </c>
    </row>
    <row r="13387" spans="1:1">
      <c r="A13387" s="4">
        <v>16223</v>
      </c>
    </row>
    <row r="13388" spans="1:1">
      <c r="A13388" s="4">
        <v>16224</v>
      </c>
    </row>
    <row r="13389" spans="1:1">
      <c r="A13389" s="4">
        <v>16225</v>
      </c>
    </row>
    <row r="13390" spans="1:1">
      <c r="A13390" s="4">
        <v>16226</v>
      </c>
    </row>
    <row r="13391" spans="1:1">
      <c r="A13391" s="4">
        <v>16227</v>
      </c>
    </row>
    <row r="13392" spans="1:1">
      <c r="A13392" s="4">
        <v>16228</v>
      </c>
    </row>
    <row r="13393" spans="1:1">
      <c r="A13393" s="4">
        <v>16229</v>
      </c>
    </row>
    <row r="13394" spans="1:1">
      <c r="A13394" s="4">
        <v>16230</v>
      </c>
    </row>
    <row r="13395" spans="1:1">
      <c r="A13395" s="4">
        <v>16231</v>
      </c>
    </row>
    <row r="13396" spans="1:1">
      <c r="A13396" s="4">
        <v>16232</v>
      </c>
    </row>
    <row r="13397" spans="1:1">
      <c r="A13397" s="4">
        <v>16233</v>
      </c>
    </row>
    <row r="13398" spans="1:1">
      <c r="A13398" s="4">
        <v>16234</v>
      </c>
    </row>
    <row r="13399" spans="1:1">
      <c r="A13399" s="4">
        <v>16235</v>
      </c>
    </row>
    <row r="13400" spans="1:1">
      <c r="A13400" s="4">
        <v>16236</v>
      </c>
    </row>
    <row r="13401" spans="1:1">
      <c r="A13401" s="4">
        <v>16237</v>
      </c>
    </row>
    <row r="13402" spans="1:1">
      <c r="A13402" s="4">
        <v>16238</v>
      </c>
    </row>
    <row r="13403" spans="1:1">
      <c r="A13403" s="4">
        <v>16239</v>
      </c>
    </row>
    <row r="13404" spans="1:1">
      <c r="A13404" s="4">
        <v>16240</v>
      </c>
    </row>
    <row r="13405" spans="1:1">
      <c r="A13405" s="4">
        <v>16241</v>
      </c>
    </row>
    <row r="13406" spans="1:1">
      <c r="A13406" s="4">
        <v>16242</v>
      </c>
    </row>
    <row r="13407" spans="1:1">
      <c r="A13407" s="4">
        <v>16243</v>
      </c>
    </row>
    <row r="13408" spans="1:1">
      <c r="A13408" s="4">
        <v>16244</v>
      </c>
    </row>
    <row r="13409" spans="1:1">
      <c r="A13409" s="4">
        <v>16245</v>
      </c>
    </row>
    <row r="13410" spans="1:1">
      <c r="A13410" s="4">
        <v>16246</v>
      </c>
    </row>
    <row r="13411" spans="1:1">
      <c r="A13411" s="4">
        <v>16247</v>
      </c>
    </row>
    <row r="13412" spans="1:1">
      <c r="A13412" s="4">
        <v>16248</v>
      </c>
    </row>
    <row r="13413" spans="1:1">
      <c r="A13413" s="4">
        <v>16249</v>
      </c>
    </row>
    <row r="13414" spans="1:1">
      <c r="A13414" s="4">
        <v>16250</v>
      </c>
    </row>
    <row r="13415" spans="1:1">
      <c r="A13415" s="4">
        <v>16251</v>
      </c>
    </row>
    <row r="13416" spans="1:1">
      <c r="A13416" s="4">
        <v>16252</v>
      </c>
    </row>
    <row r="13417" spans="1:1">
      <c r="A13417" s="4">
        <v>16253</v>
      </c>
    </row>
    <row r="13418" spans="1:1">
      <c r="A13418" s="4">
        <v>16254</v>
      </c>
    </row>
    <row r="13419" spans="1:1">
      <c r="A13419" s="4">
        <v>16255</v>
      </c>
    </row>
    <row r="13420" spans="1:1">
      <c r="A13420" s="4">
        <v>16256</v>
      </c>
    </row>
    <row r="13421" spans="1:1">
      <c r="A13421" s="4">
        <v>16257</v>
      </c>
    </row>
    <row r="13422" spans="1:1">
      <c r="A13422" s="4">
        <v>16258</v>
      </c>
    </row>
    <row r="13423" spans="1:1">
      <c r="A13423" s="4">
        <v>16259</v>
      </c>
    </row>
    <row r="13424" spans="1:1">
      <c r="A13424" s="4">
        <v>16260</v>
      </c>
    </row>
    <row r="13425" spans="1:1">
      <c r="A13425" s="4">
        <v>16261</v>
      </c>
    </row>
    <row r="13426" spans="1:1">
      <c r="A13426" s="4">
        <v>16262</v>
      </c>
    </row>
    <row r="13427" spans="1:1">
      <c r="A13427" s="4">
        <v>16263</v>
      </c>
    </row>
    <row r="13428" spans="1:1">
      <c r="A13428" s="4">
        <v>16264</v>
      </c>
    </row>
    <row r="13429" spans="1:1">
      <c r="A13429" s="4">
        <v>16265</v>
      </c>
    </row>
    <row r="13430" spans="1:1">
      <c r="A13430" s="4">
        <v>16266</v>
      </c>
    </row>
    <row r="13431" spans="1:1">
      <c r="A13431" s="4">
        <v>16267</v>
      </c>
    </row>
    <row r="13432" spans="1:1">
      <c r="A13432" s="4">
        <v>16268</v>
      </c>
    </row>
    <row r="13433" spans="1:1">
      <c r="A13433" s="4">
        <v>16269</v>
      </c>
    </row>
    <row r="13434" spans="1:1">
      <c r="A13434" s="4">
        <v>16270</v>
      </c>
    </row>
    <row r="13435" spans="1:1">
      <c r="A13435" s="4">
        <v>16271</v>
      </c>
    </row>
    <row r="13436" spans="1:1">
      <c r="A13436" s="4">
        <v>16272</v>
      </c>
    </row>
    <row r="13437" spans="1:1">
      <c r="A13437" s="4">
        <v>16273</v>
      </c>
    </row>
    <row r="13438" spans="1:1">
      <c r="A13438" s="4">
        <v>16274</v>
      </c>
    </row>
    <row r="13439" spans="1:1">
      <c r="A13439" s="4">
        <v>16275</v>
      </c>
    </row>
    <row r="13440" spans="1:1">
      <c r="A13440" s="4">
        <v>16276</v>
      </c>
    </row>
    <row r="13441" spans="1:1">
      <c r="A13441" s="4">
        <v>16277</v>
      </c>
    </row>
    <row r="13442" spans="1:1">
      <c r="A13442" s="4">
        <v>16278</v>
      </c>
    </row>
    <row r="13443" spans="1:1">
      <c r="A13443" s="4">
        <v>16279</v>
      </c>
    </row>
    <row r="13444" spans="1:1">
      <c r="A13444" s="4">
        <v>16280</v>
      </c>
    </row>
    <row r="13445" spans="1:1">
      <c r="A13445" s="4">
        <v>16281</v>
      </c>
    </row>
    <row r="13446" spans="1:1">
      <c r="A13446" s="4">
        <v>16282</v>
      </c>
    </row>
    <row r="13447" spans="1:1">
      <c r="A13447" s="4">
        <v>16283</v>
      </c>
    </row>
    <row r="13448" spans="1:1">
      <c r="A13448" s="4">
        <v>16284</v>
      </c>
    </row>
    <row r="13449" spans="1:1">
      <c r="A13449" s="4">
        <v>16285</v>
      </c>
    </row>
    <row r="13450" spans="1:1">
      <c r="A13450" s="4">
        <v>16286</v>
      </c>
    </row>
    <row r="13451" spans="1:1">
      <c r="A13451" s="4">
        <v>16287</v>
      </c>
    </row>
    <row r="13452" spans="1:1">
      <c r="A13452" s="4">
        <v>16288</v>
      </c>
    </row>
    <row r="13453" spans="1:1">
      <c r="A13453" s="4">
        <v>16289</v>
      </c>
    </row>
    <row r="13454" spans="1:1">
      <c r="A13454" s="4">
        <v>16290</v>
      </c>
    </row>
    <row r="13455" spans="1:1">
      <c r="A13455" s="4">
        <v>16291</v>
      </c>
    </row>
    <row r="13456" spans="1:1">
      <c r="A13456" s="4">
        <v>16292</v>
      </c>
    </row>
    <row r="13457" spans="1:1">
      <c r="A13457" s="4">
        <v>16293</v>
      </c>
    </row>
    <row r="13458" spans="1:1">
      <c r="A13458" s="4">
        <v>16294</v>
      </c>
    </row>
    <row r="13459" spans="1:1">
      <c r="A13459" s="4">
        <v>16295</v>
      </c>
    </row>
    <row r="13460" spans="1:1">
      <c r="A13460" s="4">
        <v>16296</v>
      </c>
    </row>
    <row r="13461" spans="1:1">
      <c r="A13461" s="4">
        <v>16297</v>
      </c>
    </row>
    <row r="13462" spans="1:1">
      <c r="A13462" s="4">
        <v>16298</v>
      </c>
    </row>
    <row r="13463" spans="1:1">
      <c r="A13463" s="4">
        <v>16299</v>
      </c>
    </row>
    <row r="13464" spans="1:1">
      <c r="A13464" s="4">
        <v>16300</v>
      </c>
    </row>
    <row r="13465" spans="1:1">
      <c r="A13465" s="4">
        <v>16301</v>
      </c>
    </row>
    <row r="13466" spans="1:1">
      <c r="A13466" s="4">
        <v>16302</v>
      </c>
    </row>
    <row r="13467" spans="1:1">
      <c r="A13467" s="4">
        <v>16303</v>
      </c>
    </row>
    <row r="13468" spans="1:1">
      <c r="A13468" s="4">
        <v>16304</v>
      </c>
    </row>
    <row r="13469" spans="1:1">
      <c r="A13469" s="4">
        <v>16305</v>
      </c>
    </row>
    <row r="13470" spans="1:1">
      <c r="A13470" s="4">
        <v>16306</v>
      </c>
    </row>
    <row r="13471" spans="1:1">
      <c r="A13471" s="4">
        <v>16307</v>
      </c>
    </row>
    <row r="13472" spans="1:1">
      <c r="A13472" s="4">
        <v>16308</v>
      </c>
    </row>
    <row r="13473" spans="1:1">
      <c r="A13473" s="4">
        <v>16309</v>
      </c>
    </row>
    <row r="13474" spans="1:1">
      <c r="A13474" s="4">
        <v>16310</v>
      </c>
    </row>
    <row r="13475" spans="1:1">
      <c r="A13475" s="4">
        <v>16311</v>
      </c>
    </row>
    <row r="13476" spans="1:1">
      <c r="A13476" s="4">
        <v>16312</v>
      </c>
    </row>
    <row r="13477" spans="1:1">
      <c r="A13477" s="4">
        <v>16313</v>
      </c>
    </row>
    <row r="13478" spans="1:1">
      <c r="A13478" s="4">
        <v>16314</v>
      </c>
    </row>
    <row r="13479" spans="1:1">
      <c r="A13479" s="4">
        <v>16315</v>
      </c>
    </row>
    <row r="13480" spans="1:1">
      <c r="A13480" s="4">
        <v>16316</v>
      </c>
    </row>
    <row r="13481" spans="1:1">
      <c r="A13481" s="4">
        <v>16317</v>
      </c>
    </row>
    <row r="13482" spans="1:1">
      <c r="A13482" s="4">
        <v>16318</v>
      </c>
    </row>
    <row r="13483" spans="1:1">
      <c r="A13483" s="4">
        <v>16319</v>
      </c>
    </row>
    <row r="13484" spans="1:1">
      <c r="A13484" s="4">
        <v>16320</v>
      </c>
    </row>
    <row r="13485" spans="1:1">
      <c r="A13485" s="4">
        <v>16321</v>
      </c>
    </row>
    <row r="13486" spans="1:1">
      <c r="A13486" s="4">
        <v>16322</v>
      </c>
    </row>
    <row r="13487" spans="1:1">
      <c r="A13487" s="4">
        <v>16323</v>
      </c>
    </row>
    <row r="13488" spans="1:1">
      <c r="A13488" s="4">
        <v>16324</v>
      </c>
    </row>
    <row r="13489" spans="1:1">
      <c r="A13489" s="4">
        <v>16325</v>
      </c>
    </row>
    <row r="13490" spans="1:1">
      <c r="A13490" s="4">
        <v>16326</v>
      </c>
    </row>
    <row r="13491" spans="1:1">
      <c r="A13491" s="4">
        <v>16327</v>
      </c>
    </row>
    <row r="13492" spans="1:1">
      <c r="A13492" s="4">
        <v>16328</v>
      </c>
    </row>
    <row r="13493" spans="1:1">
      <c r="A13493" s="4">
        <v>16329</v>
      </c>
    </row>
    <row r="13494" spans="1:1">
      <c r="A13494" s="4">
        <v>16330</v>
      </c>
    </row>
    <row r="13495" spans="1:1">
      <c r="A13495" s="4">
        <v>16331</v>
      </c>
    </row>
    <row r="13496" spans="1:1">
      <c r="A13496" s="4">
        <v>16332</v>
      </c>
    </row>
    <row r="13497" spans="1:1">
      <c r="A13497" s="4">
        <v>16333</v>
      </c>
    </row>
    <row r="13498" spans="1:1">
      <c r="A13498" s="4">
        <v>16334</v>
      </c>
    </row>
    <row r="13499" spans="1:1">
      <c r="A13499" s="4">
        <v>16335</v>
      </c>
    </row>
    <row r="13500" spans="1:1">
      <c r="A13500" s="4">
        <v>16336</v>
      </c>
    </row>
    <row r="13501" spans="1:1">
      <c r="A13501" s="4">
        <v>16337</v>
      </c>
    </row>
    <row r="13502" spans="1:1">
      <c r="A13502" s="4">
        <v>16338</v>
      </c>
    </row>
    <row r="13503" spans="1:1">
      <c r="A13503" s="4">
        <v>16339</v>
      </c>
    </row>
    <row r="13504" spans="1:1">
      <c r="A13504" s="4">
        <v>16340</v>
      </c>
    </row>
    <row r="13505" spans="1:1">
      <c r="A13505" s="4">
        <v>16341</v>
      </c>
    </row>
    <row r="13506" spans="1:1">
      <c r="A13506" s="4">
        <v>16342</v>
      </c>
    </row>
    <row r="13507" spans="1:1">
      <c r="A13507" s="4">
        <v>16343</v>
      </c>
    </row>
    <row r="13508" spans="1:1">
      <c r="A13508" s="4">
        <v>16344</v>
      </c>
    </row>
    <row r="13509" spans="1:1">
      <c r="A13509" s="4">
        <v>16345</v>
      </c>
    </row>
    <row r="13510" spans="1:1">
      <c r="A13510" s="4">
        <v>16346</v>
      </c>
    </row>
    <row r="13511" spans="1:1">
      <c r="A13511" s="4">
        <v>16347</v>
      </c>
    </row>
    <row r="13512" spans="1:1">
      <c r="A13512" s="4">
        <v>16348</v>
      </c>
    </row>
    <row r="13513" spans="1:1">
      <c r="A13513" s="4">
        <v>16349</v>
      </c>
    </row>
    <row r="13514" spans="1:1">
      <c r="A13514" s="4">
        <v>16350</v>
      </c>
    </row>
    <row r="13515" spans="1:1">
      <c r="A13515" s="4">
        <v>16351</v>
      </c>
    </row>
    <row r="13516" spans="1:1">
      <c r="A13516" s="4">
        <v>16352</v>
      </c>
    </row>
    <row r="13517" spans="1:1">
      <c r="A13517" s="4">
        <v>16353</v>
      </c>
    </row>
    <row r="13518" spans="1:1">
      <c r="A13518" s="4">
        <v>16354</v>
      </c>
    </row>
    <row r="13519" spans="1:1">
      <c r="A13519" s="4">
        <v>16355</v>
      </c>
    </row>
    <row r="13520" spans="1:1">
      <c r="A13520" s="4">
        <v>16356</v>
      </c>
    </row>
    <row r="13521" spans="1:1">
      <c r="A13521" s="4">
        <v>16357</v>
      </c>
    </row>
    <row r="13522" spans="1:1">
      <c r="A13522" s="4">
        <v>16358</v>
      </c>
    </row>
    <row r="13523" spans="1:1">
      <c r="A13523" s="4">
        <v>16359</v>
      </c>
    </row>
    <row r="13524" spans="1:1">
      <c r="A13524" s="4">
        <v>16360</v>
      </c>
    </row>
    <row r="13525" spans="1:1">
      <c r="A13525" s="4">
        <v>16361</v>
      </c>
    </row>
    <row r="13526" spans="1:1">
      <c r="A13526" s="4">
        <v>16362</v>
      </c>
    </row>
    <row r="13527" spans="1:1">
      <c r="A13527" s="4">
        <v>16363</v>
      </c>
    </row>
    <row r="13528" spans="1:1">
      <c r="A13528" s="4">
        <v>16364</v>
      </c>
    </row>
    <row r="13529" spans="1:1">
      <c r="A13529" s="4">
        <v>16365</v>
      </c>
    </row>
    <row r="13530" spans="1:1">
      <c r="A13530" s="4">
        <v>16366</v>
      </c>
    </row>
    <row r="13531" spans="1:1">
      <c r="A13531" s="4">
        <v>16367</v>
      </c>
    </row>
    <row r="13532" spans="1:1">
      <c r="A13532" s="4">
        <v>16368</v>
      </c>
    </row>
    <row r="13533" spans="1:1">
      <c r="A13533" s="4">
        <v>16369</v>
      </c>
    </row>
    <row r="13534" spans="1:1">
      <c r="A13534" s="4">
        <v>16370</v>
      </c>
    </row>
    <row r="13535" spans="1:1">
      <c r="A13535" s="4">
        <v>16371</v>
      </c>
    </row>
    <row r="13536" spans="1:1">
      <c r="A13536" s="4">
        <v>16372</v>
      </c>
    </row>
    <row r="13537" spans="1:1">
      <c r="A13537" s="4">
        <v>16373</v>
      </c>
    </row>
    <row r="13538" spans="1:1">
      <c r="A13538" s="4">
        <v>16374</v>
      </c>
    </row>
    <row r="13539" spans="1:1">
      <c r="A13539" s="4">
        <v>16375</v>
      </c>
    </row>
    <row r="13540" spans="1:1">
      <c r="A13540" s="4">
        <v>16376</v>
      </c>
    </row>
    <row r="13541" spans="1:1">
      <c r="A13541" s="4">
        <v>16377</v>
      </c>
    </row>
    <row r="13542" spans="1:1">
      <c r="A13542" s="4">
        <v>16378</v>
      </c>
    </row>
    <row r="13543" spans="1:1">
      <c r="A13543" s="4">
        <v>16379</v>
      </c>
    </row>
    <row r="13544" spans="1:1">
      <c r="A13544" s="4">
        <v>16380</v>
      </c>
    </row>
    <row r="13545" spans="1:1">
      <c r="A13545" s="4">
        <v>16381</v>
      </c>
    </row>
    <row r="13546" spans="1:1">
      <c r="A13546" s="4">
        <v>16382</v>
      </c>
    </row>
    <row r="13547" spans="1:1">
      <c r="A13547" s="4">
        <v>16383</v>
      </c>
    </row>
    <row r="13548" spans="1:1">
      <c r="A13548" s="4">
        <v>16384</v>
      </c>
    </row>
    <row r="13549" spans="1:1">
      <c r="A13549" s="4">
        <v>16385</v>
      </c>
    </row>
    <row r="13550" spans="1:1">
      <c r="A13550" s="4">
        <v>16386</v>
      </c>
    </row>
    <row r="13551" spans="1:1">
      <c r="A13551" s="4">
        <v>16387</v>
      </c>
    </row>
    <row r="13552" spans="1:1">
      <c r="A13552" s="4">
        <v>16388</v>
      </c>
    </row>
    <row r="13553" spans="1:1">
      <c r="A13553" s="4">
        <v>16389</v>
      </c>
    </row>
    <row r="13554" spans="1:1">
      <c r="A13554" s="4">
        <v>16390</v>
      </c>
    </row>
    <row r="13555" spans="1:1">
      <c r="A13555" s="4">
        <v>16391</v>
      </c>
    </row>
    <row r="13556" spans="1:1">
      <c r="A13556" s="4">
        <v>16392</v>
      </c>
    </row>
    <row r="13557" spans="1:1">
      <c r="A13557" s="4">
        <v>16393</v>
      </c>
    </row>
    <row r="13558" spans="1:1">
      <c r="A13558" s="4">
        <v>16394</v>
      </c>
    </row>
    <row r="13559" spans="1:1">
      <c r="A13559" s="4">
        <v>16395</v>
      </c>
    </row>
    <row r="13560" spans="1:1">
      <c r="A13560" s="4">
        <v>16396</v>
      </c>
    </row>
    <row r="13561" spans="1:1">
      <c r="A13561" s="4">
        <v>16397</v>
      </c>
    </row>
    <row r="13562" spans="1:1">
      <c r="A13562" s="4">
        <v>16398</v>
      </c>
    </row>
    <row r="13563" spans="1:1">
      <c r="A13563" s="4">
        <v>16399</v>
      </c>
    </row>
    <row r="13564" spans="1:1">
      <c r="A13564" s="4">
        <v>16400</v>
      </c>
    </row>
    <row r="13565" spans="1:1">
      <c r="A13565" s="4">
        <v>16401</v>
      </c>
    </row>
    <row r="13566" spans="1:1">
      <c r="A13566" s="4">
        <v>16402</v>
      </c>
    </row>
    <row r="13567" spans="1:1">
      <c r="A13567" s="4">
        <v>16403</v>
      </c>
    </row>
    <row r="13568" spans="1:1">
      <c r="A13568" s="4">
        <v>16404</v>
      </c>
    </row>
    <row r="13569" spans="1:1">
      <c r="A13569" s="4">
        <v>16405</v>
      </c>
    </row>
    <row r="13570" spans="1:1">
      <c r="A13570" s="4">
        <v>16406</v>
      </c>
    </row>
    <row r="13571" spans="1:1">
      <c r="A13571" s="4">
        <v>16407</v>
      </c>
    </row>
    <row r="13572" spans="1:1">
      <c r="A13572" s="4">
        <v>16408</v>
      </c>
    </row>
    <row r="13573" spans="1:1">
      <c r="A13573" s="4">
        <v>16409</v>
      </c>
    </row>
    <row r="13574" spans="1:1">
      <c r="A13574" s="4">
        <v>16410</v>
      </c>
    </row>
    <row r="13575" spans="1:1">
      <c r="A13575" s="4">
        <v>16411</v>
      </c>
    </row>
    <row r="13576" spans="1:1">
      <c r="A13576" s="4">
        <v>16412</v>
      </c>
    </row>
    <row r="13577" spans="1:1">
      <c r="A13577" s="4">
        <v>16413</v>
      </c>
    </row>
    <row r="13578" spans="1:1">
      <c r="A13578" s="4">
        <v>16414</v>
      </c>
    </row>
    <row r="13579" spans="1:1">
      <c r="A13579" s="4">
        <v>16415</v>
      </c>
    </row>
    <row r="13580" spans="1:1">
      <c r="A13580" s="4">
        <v>16416</v>
      </c>
    </row>
    <row r="13581" spans="1:1">
      <c r="A13581" s="4">
        <v>16417</v>
      </c>
    </row>
    <row r="13582" spans="1:1">
      <c r="A13582" s="4">
        <v>16418</v>
      </c>
    </row>
    <row r="13583" spans="1:1">
      <c r="A13583" s="4">
        <v>16419</v>
      </c>
    </row>
    <row r="13584" spans="1:1">
      <c r="A13584" s="4">
        <v>16420</v>
      </c>
    </row>
    <row r="13585" spans="1:1">
      <c r="A13585" s="4">
        <v>16421</v>
      </c>
    </row>
    <row r="13586" spans="1:1">
      <c r="A13586" s="4">
        <v>16422</v>
      </c>
    </row>
    <row r="13587" spans="1:1">
      <c r="A13587" s="4">
        <v>16423</v>
      </c>
    </row>
    <row r="13588" spans="1:1">
      <c r="A13588" s="4">
        <v>16424</v>
      </c>
    </row>
    <row r="13589" spans="1:1">
      <c r="A13589" s="4">
        <v>16425</v>
      </c>
    </row>
    <row r="13590" spans="1:1">
      <c r="A13590" s="4">
        <v>16426</v>
      </c>
    </row>
    <row r="13591" spans="1:1">
      <c r="A13591" s="4">
        <v>16427</v>
      </c>
    </row>
    <row r="13592" spans="1:1">
      <c r="A13592" s="4">
        <v>16428</v>
      </c>
    </row>
    <row r="13593" spans="1:1">
      <c r="A13593" s="4">
        <v>16429</v>
      </c>
    </row>
    <row r="13594" spans="1:1">
      <c r="A13594" s="4">
        <v>16430</v>
      </c>
    </row>
    <row r="13595" spans="1:1">
      <c r="A13595" s="4">
        <v>16431</v>
      </c>
    </row>
    <row r="13596" spans="1:1">
      <c r="A13596" s="4">
        <v>16432</v>
      </c>
    </row>
    <row r="13597" spans="1:1">
      <c r="A13597" s="4">
        <v>16433</v>
      </c>
    </row>
    <row r="13598" spans="1:1">
      <c r="A13598" s="4">
        <v>16434</v>
      </c>
    </row>
    <row r="13599" spans="1:1">
      <c r="A13599" s="4">
        <v>16435</v>
      </c>
    </row>
    <row r="13600" spans="1:1">
      <c r="A13600" s="4">
        <v>16436</v>
      </c>
    </row>
    <row r="13601" spans="1:1">
      <c r="A13601" s="4">
        <v>16437</v>
      </c>
    </row>
    <row r="13602" spans="1:1">
      <c r="A13602" s="4">
        <v>16438</v>
      </c>
    </row>
    <row r="13603" spans="1:1">
      <c r="A13603" s="4">
        <v>16439</v>
      </c>
    </row>
    <row r="13604" spans="1:1">
      <c r="A13604" s="4">
        <v>16440</v>
      </c>
    </row>
    <row r="13605" spans="1:1">
      <c r="A13605" s="4">
        <v>16441</v>
      </c>
    </row>
    <row r="13606" spans="1:1">
      <c r="A13606" s="4">
        <v>16442</v>
      </c>
    </row>
    <row r="13607" spans="1:1">
      <c r="A13607" s="4">
        <v>16443</v>
      </c>
    </row>
    <row r="13608" spans="1:1">
      <c r="A13608" s="4">
        <v>16444</v>
      </c>
    </row>
    <row r="13609" spans="1:1">
      <c r="A13609" s="4">
        <v>16445</v>
      </c>
    </row>
    <row r="13610" spans="1:1">
      <c r="A13610" s="4">
        <v>16446</v>
      </c>
    </row>
    <row r="13611" spans="1:1">
      <c r="A13611" s="4">
        <v>16447</v>
      </c>
    </row>
    <row r="13612" spans="1:1">
      <c r="A13612" s="4">
        <v>16448</v>
      </c>
    </row>
    <row r="13613" spans="1:1">
      <c r="A13613" s="4">
        <v>16449</v>
      </c>
    </row>
    <row r="13614" spans="1:1">
      <c r="A13614" s="4">
        <v>16450</v>
      </c>
    </row>
    <row r="13615" spans="1:1">
      <c r="A13615" s="4">
        <v>16451</v>
      </c>
    </row>
    <row r="13616" spans="1:1">
      <c r="A13616" s="4">
        <v>16452</v>
      </c>
    </row>
    <row r="13617" spans="1:1">
      <c r="A13617" s="4">
        <v>16453</v>
      </c>
    </row>
    <row r="13618" spans="1:1">
      <c r="A13618" s="4">
        <v>16454</v>
      </c>
    </row>
    <row r="13619" spans="1:1">
      <c r="A13619" s="4">
        <v>16455</v>
      </c>
    </row>
    <row r="13620" spans="1:1">
      <c r="A13620" s="4">
        <v>16456</v>
      </c>
    </row>
    <row r="13621" spans="1:1">
      <c r="A13621" s="4">
        <v>16457</v>
      </c>
    </row>
    <row r="13622" spans="1:1">
      <c r="A13622" s="4">
        <v>16458</v>
      </c>
    </row>
    <row r="13623" spans="1:1">
      <c r="A13623" s="4">
        <v>16459</v>
      </c>
    </row>
    <row r="13624" spans="1:1">
      <c r="A13624" s="4">
        <v>16460</v>
      </c>
    </row>
    <row r="13625" spans="1:1">
      <c r="A13625" s="4">
        <v>16461</v>
      </c>
    </row>
    <row r="13626" spans="1:1">
      <c r="A13626" s="4">
        <v>16462</v>
      </c>
    </row>
    <row r="13627" spans="1:1">
      <c r="A13627" s="4">
        <v>16463</v>
      </c>
    </row>
    <row r="13628" spans="1:1">
      <c r="A13628" s="4">
        <v>16464</v>
      </c>
    </row>
    <row r="13629" spans="1:1">
      <c r="A13629" s="4">
        <v>16465</v>
      </c>
    </row>
    <row r="13630" spans="1:1">
      <c r="A13630" s="4">
        <v>16466</v>
      </c>
    </row>
    <row r="13631" spans="1:1">
      <c r="A13631" s="4">
        <v>16467</v>
      </c>
    </row>
    <row r="13632" spans="1:1">
      <c r="A13632" s="4">
        <v>16468</v>
      </c>
    </row>
    <row r="13633" spans="1:1">
      <c r="A13633" s="4">
        <v>16469</v>
      </c>
    </row>
    <row r="13634" spans="1:1">
      <c r="A13634" s="4">
        <v>16470</v>
      </c>
    </row>
    <row r="13635" spans="1:1">
      <c r="A13635" s="4">
        <v>16471</v>
      </c>
    </row>
    <row r="13636" spans="1:1">
      <c r="A13636" s="4">
        <v>16472</v>
      </c>
    </row>
    <row r="13637" spans="1:1">
      <c r="A13637" s="4">
        <v>16473</v>
      </c>
    </row>
    <row r="13638" spans="1:1">
      <c r="A13638" s="4">
        <v>16474</v>
      </c>
    </row>
    <row r="13639" spans="1:1">
      <c r="A13639" s="4">
        <v>16475</v>
      </c>
    </row>
    <row r="13640" spans="1:1">
      <c r="A13640" s="4">
        <v>16476</v>
      </c>
    </row>
    <row r="13641" spans="1:1">
      <c r="A13641" s="4">
        <v>16477</v>
      </c>
    </row>
    <row r="13642" spans="1:1">
      <c r="A13642" s="4">
        <v>16478</v>
      </c>
    </row>
    <row r="13643" spans="1:1">
      <c r="A13643" s="4">
        <v>16479</v>
      </c>
    </row>
    <row r="13644" spans="1:1">
      <c r="A13644" s="4">
        <v>16480</v>
      </c>
    </row>
    <row r="13645" spans="1:1">
      <c r="A13645" s="4">
        <v>16481</v>
      </c>
    </row>
    <row r="13646" spans="1:1">
      <c r="A13646" s="4">
        <v>16482</v>
      </c>
    </row>
    <row r="13647" spans="1:1">
      <c r="A13647" s="4">
        <v>16483</v>
      </c>
    </row>
    <row r="13648" spans="1:1">
      <c r="A13648" s="4">
        <v>16484</v>
      </c>
    </row>
    <row r="13649" spans="1:1">
      <c r="A13649" s="4">
        <v>16485</v>
      </c>
    </row>
    <row r="13650" spans="1:1">
      <c r="A13650" s="4">
        <v>16486</v>
      </c>
    </row>
    <row r="13651" spans="1:1">
      <c r="A13651" s="4">
        <v>16487</v>
      </c>
    </row>
    <row r="13652" spans="1:1">
      <c r="A13652" s="4">
        <v>16488</v>
      </c>
    </row>
    <row r="13653" spans="1:1">
      <c r="A13653" s="4">
        <v>16489</v>
      </c>
    </row>
    <row r="13654" spans="1:1">
      <c r="A13654" s="4">
        <v>16490</v>
      </c>
    </row>
    <row r="13655" spans="1:1">
      <c r="A13655" s="4">
        <v>16491</v>
      </c>
    </row>
    <row r="13656" spans="1:1">
      <c r="A13656" s="4">
        <v>16492</v>
      </c>
    </row>
    <row r="13657" spans="1:1">
      <c r="A13657" s="4">
        <v>16493</v>
      </c>
    </row>
    <row r="13658" spans="1:1">
      <c r="A13658" s="4">
        <v>16494</v>
      </c>
    </row>
    <row r="13659" spans="1:1">
      <c r="A13659" s="4">
        <v>16495</v>
      </c>
    </row>
    <row r="13660" spans="1:1">
      <c r="A13660" s="4">
        <v>16496</v>
      </c>
    </row>
    <row r="13661" spans="1:1">
      <c r="A13661" s="4">
        <v>16497</v>
      </c>
    </row>
    <row r="13662" spans="1:1">
      <c r="A13662" s="4">
        <v>16498</v>
      </c>
    </row>
    <row r="13663" spans="1:1">
      <c r="A13663" s="4">
        <v>16499</v>
      </c>
    </row>
    <row r="13664" spans="1:1">
      <c r="A13664" s="4">
        <v>16500</v>
      </c>
    </row>
    <row r="13665" spans="1:1">
      <c r="A13665" s="4">
        <v>16501</v>
      </c>
    </row>
    <row r="13666" spans="1:1">
      <c r="A13666" s="4">
        <v>16502</v>
      </c>
    </row>
    <row r="13667" spans="1:1">
      <c r="A13667" s="4">
        <v>16503</v>
      </c>
    </row>
    <row r="13668" spans="1:1">
      <c r="A13668" s="4">
        <v>16504</v>
      </c>
    </row>
    <row r="13669" spans="1:1">
      <c r="A13669" s="4">
        <v>16505</v>
      </c>
    </row>
    <row r="13670" spans="1:1">
      <c r="A13670" s="4">
        <v>16506</v>
      </c>
    </row>
    <row r="13671" spans="1:1">
      <c r="A13671" s="4">
        <v>16507</v>
      </c>
    </row>
    <row r="13672" spans="1:1">
      <c r="A13672" s="4">
        <v>16508</v>
      </c>
    </row>
    <row r="13673" spans="1:1">
      <c r="A13673" s="4">
        <v>16509</v>
      </c>
    </row>
    <row r="13674" spans="1:1">
      <c r="A13674" s="4">
        <v>16510</v>
      </c>
    </row>
    <row r="13675" spans="1:1">
      <c r="A13675" s="4">
        <v>16511</v>
      </c>
    </row>
    <row r="13676" spans="1:1">
      <c r="A13676" s="4">
        <v>16512</v>
      </c>
    </row>
    <row r="13677" spans="1:1">
      <c r="A13677" s="4">
        <v>16513</v>
      </c>
    </row>
    <row r="13678" spans="1:1">
      <c r="A13678" s="4">
        <v>16514</v>
      </c>
    </row>
    <row r="13679" spans="1:1">
      <c r="A13679" s="4">
        <v>16515</v>
      </c>
    </row>
    <row r="13680" spans="1:1">
      <c r="A13680" s="4">
        <v>16516</v>
      </c>
    </row>
    <row r="13681" spans="1:1">
      <c r="A13681" s="4">
        <v>16517</v>
      </c>
    </row>
    <row r="13682" spans="1:1">
      <c r="A13682" s="4">
        <v>16518</v>
      </c>
    </row>
    <row r="13683" spans="1:1">
      <c r="A13683" s="4">
        <v>16519</v>
      </c>
    </row>
    <row r="13684" spans="1:1">
      <c r="A13684" s="4">
        <v>16520</v>
      </c>
    </row>
    <row r="13685" spans="1:1">
      <c r="A13685" s="4">
        <v>16521</v>
      </c>
    </row>
    <row r="13686" spans="1:1">
      <c r="A13686" s="4">
        <v>16522</v>
      </c>
    </row>
    <row r="13687" spans="1:1">
      <c r="A13687" s="4">
        <v>16523</v>
      </c>
    </row>
    <row r="13688" spans="1:1">
      <c r="A13688" s="4">
        <v>16524</v>
      </c>
    </row>
    <row r="13689" spans="1:1">
      <c r="A13689" s="4">
        <v>16525</v>
      </c>
    </row>
    <row r="13690" spans="1:1">
      <c r="A13690" s="4">
        <v>16526</v>
      </c>
    </row>
    <row r="13691" spans="1:1">
      <c r="A13691" s="4">
        <v>16527</v>
      </c>
    </row>
    <row r="13692" spans="1:1">
      <c r="A13692" s="4">
        <v>16528</v>
      </c>
    </row>
    <row r="13693" spans="1:1">
      <c r="A13693" s="4">
        <v>16529</v>
      </c>
    </row>
    <row r="13694" spans="1:1">
      <c r="A13694" s="4">
        <v>16530</v>
      </c>
    </row>
    <row r="13695" spans="1:1">
      <c r="A13695" s="4">
        <v>16531</v>
      </c>
    </row>
    <row r="13696" spans="1:1">
      <c r="A13696" s="4">
        <v>16532</v>
      </c>
    </row>
    <row r="13697" spans="1:1">
      <c r="A13697" s="4">
        <v>16533</v>
      </c>
    </row>
    <row r="13698" spans="1:1">
      <c r="A13698" s="4">
        <v>16534</v>
      </c>
    </row>
    <row r="13699" spans="1:1">
      <c r="A13699" s="4">
        <v>16535</v>
      </c>
    </row>
    <row r="13700" spans="1:1">
      <c r="A13700" s="4">
        <v>16536</v>
      </c>
    </row>
    <row r="13701" spans="1:1">
      <c r="A13701" s="4">
        <v>16537</v>
      </c>
    </row>
    <row r="13702" spans="1:1">
      <c r="A13702" s="4">
        <v>16538</v>
      </c>
    </row>
    <row r="13703" spans="1:1">
      <c r="A13703" s="4">
        <v>16539</v>
      </c>
    </row>
    <row r="13704" spans="1:1">
      <c r="A13704" s="4">
        <v>16540</v>
      </c>
    </row>
    <row r="13705" spans="1:1">
      <c r="A13705" s="4">
        <v>16541</v>
      </c>
    </row>
    <row r="13706" spans="1:1">
      <c r="A13706" s="4">
        <v>16542</v>
      </c>
    </row>
    <row r="13707" spans="1:1">
      <c r="A13707" s="4">
        <v>16543</v>
      </c>
    </row>
    <row r="13708" spans="1:1">
      <c r="A13708" s="4">
        <v>16544</v>
      </c>
    </row>
    <row r="13709" spans="1:1">
      <c r="A13709" s="4">
        <v>16545</v>
      </c>
    </row>
    <row r="13710" spans="1:1">
      <c r="A13710" s="4">
        <v>16546</v>
      </c>
    </row>
    <row r="13711" spans="1:1">
      <c r="A13711" s="4">
        <v>16547</v>
      </c>
    </row>
    <row r="13712" spans="1:1">
      <c r="A13712" s="4">
        <v>16548</v>
      </c>
    </row>
    <row r="13713" spans="1:1">
      <c r="A13713" s="4">
        <v>16549</v>
      </c>
    </row>
    <row r="13714" spans="1:1">
      <c r="A13714" s="4">
        <v>16550</v>
      </c>
    </row>
    <row r="13715" spans="1:1">
      <c r="A13715" s="4">
        <v>16551</v>
      </c>
    </row>
    <row r="13716" spans="1:1">
      <c r="A13716" s="4">
        <v>16552</v>
      </c>
    </row>
    <row r="13717" spans="1:1">
      <c r="A13717" s="4">
        <v>16553</v>
      </c>
    </row>
    <row r="13718" spans="1:1">
      <c r="A13718" s="4">
        <v>16554</v>
      </c>
    </row>
    <row r="13719" spans="1:1">
      <c r="A13719" s="4">
        <v>16555</v>
      </c>
    </row>
    <row r="13720" spans="1:1">
      <c r="A13720" s="4">
        <v>16556</v>
      </c>
    </row>
    <row r="13721" spans="1:1">
      <c r="A13721" s="4">
        <v>16557</v>
      </c>
    </row>
    <row r="13722" spans="1:1">
      <c r="A13722" s="4">
        <v>16558</v>
      </c>
    </row>
    <row r="13723" spans="1:1">
      <c r="A13723" s="4">
        <v>16559</v>
      </c>
    </row>
    <row r="13724" spans="1:1">
      <c r="A13724" s="4">
        <v>16560</v>
      </c>
    </row>
    <row r="13725" spans="1:1">
      <c r="A13725" s="4">
        <v>16561</v>
      </c>
    </row>
    <row r="13726" spans="1:1">
      <c r="A13726" s="4">
        <v>16562</v>
      </c>
    </row>
    <row r="13727" spans="1:1">
      <c r="A13727" s="4">
        <v>16563</v>
      </c>
    </row>
    <row r="13728" spans="1:1">
      <c r="A13728" s="4">
        <v>16564</v>
      </c>
    </row>
    <row r="13729" spans="1:1">
      <c r="A13729" s="4">
        <v>16565</v>
      </c>
    </row>
    <row r="13730" spans="1:1">
      <c r="A13730" s="4">
        <v>16566</v>
      </c>
    </row>
    <row r="13731" spans="1:1">
      <c r="A13731" s="4">
        <v>16567</v>
      </c>
    </row>
    <row r="13732" spans="1:1">
      <c r="A13732" s="4">
        <v>16568</v>
      </c>
    </row>
    <row r="13733" spans="1:1">
      <c r="A13733" s="4">
        <v>16569</v>
      </c>
    </row>
    <row r="13734" spans="1:1">
      <c r="A13734" s="4">
        <v>16570</v>
      </c>
    </row>
    <row r="13735" spans="1:1">
      <c r="A13735" s="4">
        <v>16571</v>
      </c>
    </row>
    <row r="13736" spans="1:1">
      <c r="A13736" s="4">
        <v>16572</v>
      </c>
    </row>
    <row r="13737" spans="1:1">
      <c r="A13737" s="4">
        <v>16573</v>
      </c>
    </row>
    <row r="13738" spans="1:1">
      <c r="A13738" s="4">
        <v>16574</v>
      </c>
    </row>
    <row r="13739" spans="1:1">
      <c r="A13739" s="4">
        <v>16575</v>
      </c>
    </row>
    <row r="13740" spans="1:1">
      <c r="A13740" s="4">
        <v>16576</v>
      </c>
    </row>
    <row r="13741" spans="1:1">
      <c r="A13741" s="4">
        <v>16577</v>
      </c>
    </row>
    <row r="13742" spans="1:1">
      <c r="A13742" s="4">
        <v>16578</v>
      </c>
    </row>
    <row r="13743" spans="1:1">
      <c r="A13743" s="4">
        <v>16579</v>
      </c>
    </row>
    <row r="13744" spans="1:1">
      <c r="A13744" s="4">
        <v>16580</v>
      </c>
    </row>
    <row r="13745" spans="1:1">
      <c r="A13745" s="4">
        <v>16581</v>
      </c>
    </row>
    <row r="13746" spans="1:1">
      <c r="A13746" s="4">
        <v>16582</v>
      </c>
    </row>
    <row r="13747" spans="1:1">
      <c r="A13747" s="4">
        <v>16583</v>
      </c>
    </row>
    <row r="13748" spans="1:1">
      <c r="A13748" s="4">
        <v>16584</v>
      </c>
    </row>
    <row r="13749" spans="1:1">
      <c r="A13749" s="4">
        <v>16585</v>
      </c>
    </row>
    <row r="13750" spans="1:1">
      <c r="A13750" s="4">
        <v>16586</v>
      </c>
    </row>
    <row r="13751" spans="1:1">
      <c r="A13751" s="4">
        <v>16587</v>
      </c>
    </row>
    <row r="13752" spans="1:1">
      <c r="A13752" s="4">
        <v>16588</v>
      </c>
    </row>
    <row r="13753" spans="1:1">
      <c r="A13753" s="4">
        <v>16589</v>
      </c>
    </row>
    <row r="13754" spans="1:1">
      <c r="A13754" s="4">
        <v>16590</v>
      </c>
    </row>
    <row r="13755" spans="1:1">
      <c r="A13755" s="4">
        <v>16591</v>
      </c>
    </row>
    <row r="13756" spans="1:1">
      <c r="A13756" s="4">
        <v>16592</v>
      </c>
    </row>
    <row r="13757" spans="1:1">
      <c r="A13757" s="4">
        <v>16593</v>
      </c>
    </row>
    <row r="13758" spans="1:1">
      <c r="A13758" s="4">
        <v>16594</v>
      </c>
    </row>
    <row r="13759" spans="1:1">
      <c r="A13759" s="4">
        <v>16595</v>
      </c>
    </row>
    <row r="13760" spans="1:1">
      <c r="A13760" s="4">
        <v>16596</v>
      </c>
    </row>
    <row r="13761" spans="1:1">
      <c r="A13761" s="4">
        <v>16597</v>
      </c>
    </row>
    <row r="13762" spans="1:1">
      <c r="A13762" s="4">
        <v>16598</v>
      </c>
    </row>
    <row r="13763" spans="1:1">
      <c r="A13763" s="4">
        <v>16599</v>
      </c>
    </row>
    <row r="13764" spans="1:1">
      <c r="A13764" s="4">
        <v>16600</v>
      </c>
    </row>
    <row r="13765" spans="1:1">
      <c r="A13765" s="4">
        <v>16601</v>
      </c>
    </row>
    <row r="13766" spans="1:1">
      <c r="A13766" s="4">
        <v>16602</v>
      </c>
    </row>
    <row r="13767" spans="1:1">
      <c r="A13767" s="4">
        <v>16603</v>
      </c>
    </row>
    <row r="13768" spans="1:1">
      <c r="A13768" s="4">
        <v>16604</v>
      </c>
    </row>
    <row r="13769" spans="1:1">
      <c r="A13769" s="4">
        <v>16605</v>
      </c>
    </row>
    <row r="13770" spans="1:1">
      <c r="A13770" s="4">
        <v>16606</v>
      </c>
    </row>
    <row r="13771" spans="1:1">
      <c r="A13771" s="4">
        <v>16607</v>
      </c>
    </row>
    <row r="13772" spans="1:1">
      <c r="A13772" s="4">
        <v>16608</v>
      </c>
    </row>
    <row r="13773" spans="1:1">
      <c r="A13773" s="4">
        <v>16609</v>
      </c>
    </row>
    <row r="13774" spans="1:1">
      <c r="A13774" s="4">
        <v>16610</v>
      </c>
    </row>
    <row r="13775" spans="1:1">
      <c r="A13775" s="4">
        <v>16611</v>
      </c>
    </row>
    <row r="13776" spans="1:1">
      <c r="A13776" s="4">
        <v>16612</v>
      </c>
    </row>
    <row r="13777" spans="1:1">
      <c r="A13777" s="4">
        <v>16613</v>
      </c>
    </row>
    <row r="13778" spans="1:1">
      <c r="A13778" s="4">
        <v>16614</v>
      </c>
    </row>
    <row r="13779" spans="1:1">
      <c r="A13779" s="4">
        <v>16615</v>
      </c>
    </row>
    <row r="13780" spans="1:1">
      <c r="A13780" s="4">
        <v>16616</v>
      </c>
    </row>
    <row r="13781" spans="1:1">
      <c r="A13781" s="4">
        <v>16617</v>
      </c>
    </row>
    <row r="13782" spans="1:1">
      <c r="A13782" s="4">
        <v>16618</v>
      </c>
    </row>
    <row r="13783" spans="1:1">
      <c r="A13783" s="4">
        <v>16619</v>
      </c>
    </row>
    <row r="13784" spans="1:1">
      <c r="A13784" s="4">
        <v>16620</v>
      </c>
    </row>
    <row r="13785" spans="1:1">
      <c r="A13785" s="4">
        <v>16621</v>
      </c>
    </row>
    <row r="13786" spans="1:1">
      <c r="A13786" s="4">
        <v>16622</v>
      </c>
    </row>
    <row r="13787" spans="1:1">
      <c r="A13787" s="4">
        <v>16623</v>
      </c>
    </row>
    <row r="13788" spans="1:1">
      <c r="A13788" s="4">
        <v>16624</v>
      </c>
    </row>
    <row r="13789" spans="1:1">
      <c r="A13789" s="4">
        <v>16625</v>
      </c>
    </row>
    <row r="13790" spans="1:1">
      <c r="A13790" s="4">
        <v>16626</v>
      </c>
    </row>
    <row r="13791" spans="1:1">
      <c r="A13791" s="4">
        <v>16627</v>
      </c>
    </row>
    <row r="13792" spans="1:1">
      <c r="A13792" s="4">
        <v>16628</v>
      </c>
    </row>
    <row r="13793" spans="1:1">
      <c r="A13793" s="4">
        <v>16629</v>
      </c>
    </row>
    <row r="13794" spans="1:1">
      <c r="A13794" s="4">
        <v>16630</v>
      </c>
    </row>
    <row r="13795" spans="1:1">
      <c r="A13795" s="4">
        <v>16631</v>
      </c>
    </row>
    <row r="13796" spans="1:1">
      <c r="A13796" s="4">
        <v>16632</v>
      </c>
    </row>
    <row r="13797" spans="1:1">
      <c r="A13797" s="4">
        <v>16633</v>
      </c>
    </row>
    <row r="13798" spans="1:1">
      <c r="A13798" s="4">
        <v>16634</v>
      </c>
    </row>
    <row r="13799" spans="1:1">
      <c r="A13799" s="4">
        <v>16635</v>
      </c>
    </row>
    <row r="13800" spans="1:1">
      <c r="A13800" s="4">
        <v>16636</v>
      </c>
    </row>
    <row r="13801" spans="1:1">
      <c r="A13801" s="4">
        <v>16637</v>
      </c>
    </row>
    <row r="13802" spans="1:1">
      <c r="A13802" s="4">
        <v>16638</v>
      </c>
    </row>
    <row r="13803" spans="1:1">
      <c r="A13803" s="4">
        <v>16639</v>
      </c>
    </row>
    <row r="13804" spans="1:1">
      <c r="A13804" s="4">
        <v>16640</v>
      </c>
    </row>
    <row r="13805" spans="1:1">
      <c r="A13805" s="4">
        <v>16641</v>
      </c>
    </row>
    <row r="13806" spans="1:1">
      <c r="A13806" s="4">
        <v>16642</v>
      </c>
    </row>
    <row r="13807" spans="1:1">
      <c r="A13807" s="4">
        <v>16643</v>
      </c>
    </row>
    <row r="13808" spans="1:1">
      <c r="A13808" s="4">
        <v>16644</v>
      </c>
    </row>
    <row r="13809" spans="1:1">
      <c r="A13809" s="4">
        <v>16645</v>
      </c>
    </row>
    <row r="13810" spans="1:1">
      <c r="A13810" s="4">
        <v>16646</v>
      </c>
    </row>
    <row r="13811" spans="1:1">
      <c r="A13811" s="4">
        <v>16647</v>
      </c>
    </row>
    <row r="13812" spans="1:1">
      <c r="A13812" s="4">
        <v>16648</v>
      </c>
    </row>
    <row r="13813" spans="1:1">
      <c r="A13813" s="4">
        <v>16649</v>
      </c>
    </row>
    <row r="13814" spans="1:1">
      <c r="A13814" s="4">
        <v>16650</v>
      </c>
    </row>
    <row r="13815" spans="1:1">
      <c r="A13815" s="4">
        <v>16651</v>
      </c>
    </row>
    <row r="13816" spans="1:1">
      <c r="A13816" s="4">
        <v>16652</v>
      </c>
    </row>
    <row r="13817" spans="1:1">
      <c r="A13817" s="4">
        <v>16653</v>
      </c>
    </row>
    <row r="13818" spans="1:1">
      <c r="A13818" s="4">
        <v>16654</v>
      </c>
    </row>
    <row r="13819" spans="1:1">
      <c r="A13819" s="4">
        <v>16655</v>
      </c>
    </row>
    <row r="13820" spans="1:1">
      <c r="A13820" s="4">
        <v>16656</v>
      </c>
    </row>
    <row r="13821" spans="1:1">
      <c r="A13821" s="4">
        <v>16657</v>
      </c>
    </row>
    <row r="13822" spans="1:1">
      <c r="A13822" s="4">
        <v>16658</v>
      </c>
    </row>
    <row r="13823" spans="1:1">
      <c r="A13823" s="4">
        <v>16659</v>
      </c>
    </row>
    <row r="13824" spans="1:1">
      <c r="A13824" s="4">
        <v>16660</v>
      </c>
    </row>
    <row r="13825" spans="1:1">
      <c r="A13825" s="4">
        <v>16661</v>
      </c>
    </row>
    <row r="13826" spans="1:1">
      <c r="A13826" s="4">
        <v>16662</v>
      </c>
    </row>
    <row r="13827" spans="1:1">
      <c r="A13827" s="4">
        <v>16663</v>
      </c>
    </row>
    <row r="13828" spans="1:1">
      <c r="A13828" s="4">
        <v>16664</v>
      </c>
    </row>
    <row r="13829" spans="1:1">
      <c r="A13829" s="4">
        <v>16665</v>
      </c>
    </row>
    <row r="13830" spans="1:1">
      <c r="A13830" s="4">
        <v>16666</v>
      </c>
    </row>
    <row r="13831" spans="1:1">
      <c r="A13831" s="4">
        <v>16667</v>
      </c>
    </row>
    <row r="13832" spans="1:1">
      <c r="A13832" s="4">
        <v>16668</v>
      </c>
    </row>
    <row r="13833" spans="1:1">
      <c r="A13833" s="4">
        <v>16669</v>
      </c>
    </row>
    <row r="13834" spans="1:1">
      <c r="A13834" s="4">
        <v>16670</v>
      </c>
    </row>
    <row r="13835" spans="1:1">
      <c r="A13835" s="4">
        <v>16671</v>
      </c>
    </row>
    <row r="13836" spans="1:1">
      <c r="A13836" s="4">
        <v>16672</v>
      </c>
    </row>
    <row r="13837" spans="1:1">
      <c r="A13837" s="4">
        <v>16673</v>
      </c>
    </row>
    <row r="13838" spans="1:1">
      <c r="A13838" s="4">
        <v>16674</v>
      </c>
    </row>
    <row r="13839" spans="1:1">
      <c r="A13839" s="4">
        <v>16675</v>
      </c>
    </row>
    <row r="13840" spans="1:1">
      <c r="A13840" s="4">
        <v>16676</v>
      </c>
    </row>
    <row r="13841" spans="1:1">
      <c r="A13841" s="4">
        <v>16677</v>
      </c>
    </row>
    <row r="13842" spans="1:1">
      <c r="A13842" s="4">
        <v>16678</v>
      </c>
    </row>
    <row r="13843" spans="1:1">
      <c r="A13843" s="4">
        <v>16679</v>
      </c>
    </row>
    <row r="13844" spans="1:1">
      <c r="A13844" s="4">
        <v>16680</v>
      </c>
    </row>
    <row r="13845" spans="1:1">
      <c r="A13845" s="4">
        <v>16681</v>
      </c>
    </row>
    <row r="13846" spans="1:1">
      <c r="A13846" s="4">
        <v>16682</v>
      </c>
    </row>
    <row r="13847" spans="1:1">
      <c r="A13847" s="4">
        <v>16683</v>
      </c>
    </row>
    <row r="13848" spans="1:1">
      <c r="A13848" s="4">
        <v>16684</v>
      </c>
    </row>
    <row r="13849" spans="1:1">
      <c r="A13849" s="4">
        <v>16685</v>
      </c>
    </row>
    <row r="13850" spans="1:1">
      <c r="A13850" s="4">
        <v>16686</v>
      </c>
    </row>
    <row r="13851" spans="1:1">
      <c r="A13851" s="4">
        <v>16687</v>
      </c>
    </row>
    <row r="13852" spans="1:1">
      <c r="A13852" s="4">
        <v>16688</v>
      </c>
    </row>
    <row r="13853" spans="1:1">
      <c r="A13853" s="4">
        <v>16689</v>
      </c>
    </row>
    <row r="13854" spans="1:1">
      <c r="A13854" s="4">
        <v>16690</v>
      </c>
    </row>
    <row r="13855" spans="1:1">
      <c r="A13855" s="4">
        <v>16691</v>
      </c>
    </row>
    <row r="13856" spans="1:1">
      <c r="A13856" s="4">
        <v>16692</v>
      </c>
    </row>
    <row r="13857" spans="1:1">
      <c r="A13857" s="4">
        <v>16693</v>
      </c>
    </row>
    <row r="13858" spans="1:1">
      <c r="A13858" s="4">
        <v>16694</v>
      </c>
    </row>
    <row r="13859" spans="1:1">
      <c r="A13859" s="4">
        <v>16695</v>
      </c>
    </row>
    <row r="13860" spans="1:1">
      <c r="A13860" s="4">
        <v>16696</v>
      </c>
    </row>
    <row r="13861" spans="1:1">
      <c r="A13861" s="4">
        <v>16697</v>
      </c>
    </row>
    <row r="13862" spans="1:1">
      <c r="A13862" s="4">
        <v>16698</v>
      </c>
    </row>
    <row r="13863" spans="1:1">
      <c r="A13863" s="4">
        <v>16699</v>
      </c>
    </row>
    <row r="13864" spans="1:1">
      <c r="A13864" s="4">
        <v>16700</v>
      </c>
    </row>
    <row r="13865" spans="1:1">
      <c r="A13865" s="4">
        <v>16701</v>
      </c>
    </row>
    <row r="13866" spans="1:1">
      <c r="A13866" s="4">
        <v>16702</v>
      </c>
    </row>
    <row r="13867" spans="1:1">
      <c r="A13867" s="4">
        <v>16703</v>
      </c>
    </row>
    <row r="13868" spans="1:1">
      <c r="A13868" s="4">
        <v>16704</v>
      </c>
    </row>
    <row r="13869" spans="1:1">
      <c r="A13869" s="4">
        <v>16705</v>
      </c>
    </row>
    <row r="13870" spans="1:1">
      <c r="A13870" s="4">
        <v>16706</v>
      </c>
    </row>
    <row r="13871" spans="1:1">
      <c r="A13871" s="4">
        <v>16707</v>
      </c>
    </row>
    <row r="13872" spans="1:1">
      <c r="A13872" s="4">
        <v>16708</v>
      </c>
    </row>
    <row r="13873" spans="1:1">
      <c r="A13873" s="4">
        <v>16709</v>
      </c>
    </row>
    <row r="13874" spans="1:1">
      <c r="A13874" s="4">
        <v>16710</v>
      </c>
    </row>
    <row r="13875" spans="1:1">
      <c r="A13875" s="4">
        <v>16711</v>
      </c>
    </row>
    <row r="13876" spans="1:1">
      <c r="A13876" s="4">
        <v>16712</v>
      </c>
    </row>
    <row r="13877" spans="1:1">
      <c r="A13877" s="4">
        <v>16713</v>
      </c>
    </row>
    <row r="13878" spans="1:1">
      <c r="A13878" s="4">
        <v>16714</v>
      </c>
    </row>
    <row r="13879" spans="1:1">
      <c r="A13879" s="4">
        <v>16715</v>
      </c>
    </row>
    <row r="13880" spans="1:1">
      <c r="A13880" s="4">
        <v>16716</v>
      </c>
    </row>
    <row r="13881" spans="1:1">
      <c r="A13881" s="4">
        <v>16717</v>
      </c>
    </row>
    <row r="13882" spans="1:1">
      <c r="A13882" s="4">
        <v>16718</v>
      </c>
    </row>
    <row r="13883" spans="1:1">
      <c r="A13883" s="4">
        <v>16719</v>
      </c>
    </row>
    <row r="13884" spans="1:1">
      <c r="A13884" s="4">
        <v>16720</v>
      </c>
    </row>
    <row r="13885" spans="1:1">
      <c r="A13885" s="4">
        <v>16721</v>
      </c>
    </row>
    <row r="13886" spans="1:1">
      <c r="A13886" s="4">
        <v>16722</v>
      </c>
    </row>
    <row r="13887" spans="1:1">
      <c r="A13887" s="4">
        <v>16723</v>
      </c>
    </row>
    <row r="13888" spans="1:1">
      <c r="A13888" s="4">
        <v>16724</v>
      </c>
    </row>
    <row r="13889" spans="1:1">
      <c r="A13889" s="4">
        <v>16725</v>
      </c>
    </row>
    <row r="13890" spans="1:1">
      <c r="A13890" s="4">
        <v>16726</v>
      </c>
    </row>
    <row r="13891" spans="1:1">
      <c r="A13891" s="4">
        <v>16727</v>
      </c>
    </row>
    <row r="13892" spans="1:1">
      <c r="A13892" s="4">
        <v>16728</v>
      </c>
    </row>
    <row r="13893" spans="1:1">
      <c r="A13893" s="4">
        <v>16729</v>
      </c>
    </row>
    <row r="13894" spans="1:1">
      <c r="A13894" s="4">
        <v>16730</v>
      </c>
    </row>
    <row r="13895" spans="1:1">
      <c r="A13895" s="4">
        <v>16731</v>
      </c>
    </row>
    <row r="13896" spans="1:1">
      <c r="A13896" s="4">
        <v>16732</v>
      </c>
    </row>
    <row r="13897" spans="1:1">
      <c r="A13897" s="4">
        <v>16733</v>
      </c>
    </row>
    <row r="13898" spans="1:1">
      <c r="A13898" s="4">
        <v>16734</v>
      </c>
    </row>
    <row r="13899" spans="1:1">
      <c r="A13899" s="4">
        <v>16735</v>
      </c>
    </row>
    <row r="13900" spans="1:1">
      <c r="A13900" s="4">
        <v>16736</v>
      </c>
    </row>
    <row r="13901" spans="1:1">
      <c r="A13901" s="4">
        <v>16737</v>
      </c>
    </row>
    <row r="13902" spans="1:1">
      <c r="A13902" s="4">
        <v>16738</v>
      </c>
    </row>
    <row r="13903" spans="1:1">
      <c r="A13903" s="4">
        <v>16739</v>
      </c>
    </row>
    <row r="13904" spans="1:1">
      <c r="A13904" s="4">
        <v>16740</v>
      </c>
    </row>
    <row r="13905" spans="1:1">
      <c r="A13905" s="4">
        <v>16741</v>
      </c>
    </row>
    <row r="13906" spans="1:1">
      <c r="A13906" s="4">
        <v>16742</v>
      </c>
    </row>
    <row r="13907" spans="1:1">
      <c r="A13907" s="4">
        <v>16743</v>
      </c>
    </row>
    <row r="13908" spans="1:1">
      <c r="A13908" s="4">
        <v>16744</v>
      </c>
    </row>
    <row r="13909" spans="1:1">
      <c r="A13909" s="4">
        <v>16745</v>
      </c>
    </row>
    <row r="13910" spans="1:1">
      <c r="A13910" s="4">
        <v>16746</v>
      </c>
    </row>
    <row r="13911" spans="1:1">
      <c r="A13911" s="4">
        <v>16747</v>
      </c>
    </row>
    <row r="13912" spans="1:1">
      <c r="A13912" s="4">
        <v>16748</v>
      </c>
    </row>
    <row r="13913" spans="1:1">
      <c r="A13913" s="4">
        <v>16749</v>
      </c>
    </row>
    <row r="13914" spans="1:1">
      <c r="A13914" s="4">
        <v>16750</v>
      </c>
    </row>
    <row r="13915" spans="1:1">
      <c r="A13915" s="4">
        <v>16751</v>
      </c>
    </row>
    <row r="13916" spans="1:1">
      <c r="A13916" s="4">
        <v>16752</v>
      </c>
    </row>
    <row r="13917" spans="1:1">
      <c r="A13917" s="4">
        <v>16753</v>
      </c>
    </row>
    <row r="13918" spans="1:1">
      <c r="A13918" s="4">
        <v>16754</v>
      </c>
    </row>
    <row r="13919" spans="1:1">
      <c r="A13919" s="4">
        <v>16755</v>
      </c>
    </row>
    <row r="13920" spans="1:1">
      <c r="A13920" s="4">
        <v>16756</v>
      </c>
    </row>
    <row r="13921" spans="1:1">
      <c r="A13921" s="4">
        <v>16757</v>
      </c>
    </row>
    <row r="13922" spans="1:1">
      <c r="A13922" s="4">
        <v>16758</v>
      </c>
    </row>
    <row r="13923" spans="1:1">
      <c r="A13923" s="4">
        <v>16759</v>
      </c>
    </row>
    <row r="13924" spans="1:1">
      <c r="A13924" s="4">
        <v>16760</v>
      </c>
    </row>
    <row r="13925" spans="1:1">
      <c r="A13925" s="4">
        <v>16761</v>
      </c>
    </row>
    <row r="13926" spans="1:1">
      <c r="A13926" s="4">
        <v>16762</v>
      </c>
    </row>
    <row r="13927" spans="1:1">
      <c r="A13927" s="4">
        <v>16763</v>
      </c>
    </row>
    <row r="13928" spans="1:1">
      <c r="A13928" s="4">
        <v>16764</v>
      </c>
    </row>
    <row r="13929" spans="1:1">
      <c r="A13929" s="4">
        <v>16765</v>
      </c>
    </row>
    <row r="13930" spans="1:1">
      <c r="A13930" s="4">
        <v>16766</v>
      </c>
    </row>
    <row r="13931" spans="1:1">
      <c r="A13931" s="4">
        <v>16767</v>
      </c>
    </row>
    <row r="13932" spans="1:1">
      <c r="A13932" s="4">
        <v>16768</v>
      </c>
    </row>
    <row r="13933" spans="1:1">
      <c r="A13933" s="4">
        <v>16769</v>
      </c>
    </row>
    <row r="13934" spans="1:1">
      <c r="A13934" s="4">
        <v>16770</v>
      </c>
    </row>
    <row r="13935" spans="1:1">
      <c r="A13935" s="4">
        <v>16771</v>
      </c>
    </row>
    <row r="13936" spans="1:1">
      <c r="A13936" s="4">
        <v>16772</v>
      </c>
    </row>
    <row r="13937" spans="1:1">
      <c r="A13937" s="4">
        <v>16773</v>
      </c>
    </row>
    <row r="13938" spans="1:1">
      <c r="A13938" s="4">
        <v>16774</v>
      </c>
    </row>
    <row r="13939" spans="1:1">
      <c r="A13939" s="4">
        <v>16775</v>
      </c>
    </row>
    <row r="13940" spans="1:1">
      <c r="A13940" s="4">
        <v>16776</v>
      </c>
    </row>
    <row r="13941" spans="1:1">
      <c r="A13941" s="4">
        <v>16777</v>
      </c>
    </row>
    <row r="13942" spans="1:1">
      <c r="A13942" s="4">
        <v>16778</v>
      </c>
    </row>
    <row r="13943" spans="1:1">
      <c r="A13943" s="4">
        <v>16779</v>
      </c>
    </row>
    <row r="13944" spans="1:1">
      <c r="A13944" s="4">
        <v>16780</v>
      </c>
    </row>
    <row r="13945" spans="1:1">
      <c r="A13945" s="4">
        <v>16781</v>
      </c>
    </row>
    <row r="13946" spans="1:1">
      <c r="A13946" s="4">
        <v>16782</v>
      </c>
    </row>
    <row r="13947" spans="1:1">
      <c r="A13947" s="4">
        <v>16783</v>
      </c>
    </row>
    <row r="13948" spans="1:1">
      <c r="A13948" s="4">
        <v>16784</v>
      </c>
    </row>
    <row r="13949" spans="1:1">
      <c r="A13949" s="4">
        <v>16785</v>
      </c>
    </row>
    <row r="13950" spans="1:1">
      <c r="A13950" s="4">
        <v>16786</v>
      </c>
    </row>
    <row r="13951" spans="1:1">
      <c r="A13951" s="4">
        <v>16787</v>
      </c>
    </row>
    <row r="13952" spans="1:1">
      <c r="A13952" s="4">
        <v>16788</v>
      </c>
    </row>
    <row r="13953" spans="1:1">
      <c r="A13953" s="4">
        <v>16789</v>
      </c>
    </row>
    <row r="13954" spans="1:1">
      <c r="A13954" s="4">
        <v>16790</v>
      </c>
    </row>
    <row r="13955" spans="1:1">
      <c r="A13955" s="4">
        <v>16791</v>
      </c>
    </row>
    <row r="13956" spans="1:1">
      <c r="A13956" s="4">
        <v>16792</v>
      </c>
    </row>
    <row r="13957" spans="1:1">
      <c r="A13957" s="4">
        <v>16793</v>
      </c>
    </row>
    <row r="13958" spans="1:1">
      <c r="A13958" s="4">
        <v>16794</v>
      </c>
    </row>
    <row r="13959" spans="1:1">
      <c r="A13959" s="4">
        <v>16795</v>
      </c>
    </row>
    <row r="13960" spans="1:1">
      <c r="A13960" s="4">
        <v>16796</v>
      </c>
    </row>
    <row r="13961" spans="1:1">
      <c r="A13961" s="4">
        <v>16797</v>
      </c>
    </row>
    <row r="13962" spans="1:1">
      <c r="A13962" s="4">
        <v>16798</v>
      </c>
    </row>
    <row r="13963" spans="1:1">
      <c r="A13963" s="4">
        <v>16799</v>
      </c>
    </row>
    <row r="13964" spans="1:1">
      <c r="A13964" s="4">
        <v>16800</v>
      </c>
    </row>
    <row r="13965" spans="1:1">
      <c r="A13965" s="4">
        <v>16801</v>
      </c>
    </row>
    <row r="13966" spans="1:1">
      <c r="A13966" s="4">
        <v>16802</v>
      </c>
    </row>
    <row r="13967" spans="1:1">
      <c r="A13967" s="4">
        <v>16803</v>
      </c>
    </row>
    <row r="13968" spans="1:1">
      <c r="A13968" s="4">
        <v>16804</v>
      </c>
    </row>
    <row r="13969" spans="1:1">
      <c r="A13969" s="4">
        <v>16805</v>
      </c>
    </row>
    <row r="13970" spans="1:1">
      <c r="A13970" s="4">
        <v>16806</v>
      </c>
    </row>
    <row r="13971" spans="1:1">
      <c r="A13971" s="4">
        <v>16807</v>
      </c>
    </row>
    <row r="13972" spans="1:1">
      <c r="A13972" s="4">
        <v>16808</v>
      </c>
    </row>
    <row r="13973" spans="1:1">
      <c r="A13973" s="4">
        <v>16809</v>
      </c>
    </row>
    <row r="13974" spans="1:1">
      <c r="A13974" s="4">
        <v>16810</v>
      </c>
    </row>
    <row r="13975" spans="1:1">
      <c r="A13975" s="4">
        <v>16811</v>
      </c>
    </row>
    <row r="13976" spans="1:1">
      <c r="A13976" s="4">
        <v>16812</v>
      </c>
    </row>
    <row r="13977" spans="1:1">
      <c r="A13977" s="4">
        <v>16813</v>
      </c>
    </row>
    <row r="13978" spans="1:1">
      <c r="A13978" s="4">
        <v>16814</v>
      </c>
    </row>
    <row r="13979" spans="1:1">
      <c r="A13979" s="4">
        <v>16815</v>
      </c>
    </row>
    <row r="13980" spans="1:1">
      <c r="A13980" s="4">
        <v>16816</v>
      </c>
    </row>
    <row r="13981" spans="1:1">
      <c r="A13981" s="4">
        <v>16817</v>
      </c>
    </row>
    <row r="13982" spans="1:1">
      <c r="A13982" s="4">
        <v>16818</v>
      </c>
    </row>
    <row r="13983" spans="1:1">
      <c r="A13983" s="4">
        <v>16819</v>
      </c>
    </row>
    <row r="13984" spans="1:1">
      <c r="A13984" s="4">
        <v>16820</v>
      </c>
    </row>
    <row r="13985" spans="1:1">
      <c r="A13985" s="4">
        <v>16821</v>
      </c>
    </row>
    <row r="13986" spans="1:1">
      <c r="A13986" s="4">
        <v>16822</v>
      </c>
    </row>
    <row r="13987" spans="1:1">
      <c r="A13987" s="4">
        <v>16823</v>
      </c>
    </row>
    <row r="13988" spans="1:1">
      <c r="A13988" s="4">
        <v>16824</v>
      </c>
    </row>
    <row r="13989" spans="1:1">
      <c r="A13989" s="4">
        <v>16825</v>
      </c>
    </row>
    <row r="13990" spans="1:1">
      <c r="A13990" s="4">
        <v>16826</v>
      </c>
    </row>
    <row r="13991" spans="1:1">
      <c r="A13991" s="4">
        <v>16827</v>
      </c>
    </row>
    <row r="13992" spans="1:1">
      <c r="A13992" s="4">
        <v>16828</v>
      </c>
    </row>
    <row r="13993" spans="1:1">
      <c r="A13993" s="4">
        <v>16829</v>
      </c>
    </row>
    <row r="13994" spans="1:1">
      <c r="A13994" s="4">
        <v>16830</v>
      </c>
    </row>
    <row r="13995" spans="1:1">
      <c r="A13995" s="4">
        <v>16831</v>
      </c>
    </row>
    <row r="13996" spans="1:1">
      <c r="A13996" s="4">
        <v>16832</v>
      </c>
    </row>
    <row r="13997" spans="1:1">
      <c r="A13997" s="4">
        <v>16833</v>
      </c>
    </row>
    <row r="13998" spans="1:1">
      <c r="A13998" s="4">
        <v>16834</v>
      </c>
    </row>
    <row r="13999" spans="1:1">
      <c r="A13999" s="4">
        <v>16835</v>
      </c>
    </row>
    <row r="14000" spans="1:1">
      <c r="A14000" s="4">
        <v>16836</v>
      </c>
    </row>
    <row r="14001" spans="1:1">
      <c r="A14001" s="4">
        <v>16837</v>
      </c>
    </row>
    <row r="14002" spans="1:1">
      <c r="A14002" s="4">
        <v>16838</v>
      </c>
    </row>
    <row r="14003" spans="1:1">
      <c r="A14003" s="4">
        <v>16839</v>
      </c>
    </row>
    <row r="14004" spans="1:1">
      <c r="A14004" s="4">
        <v>16840</v>
      </c>
    </row>
    <row r="14005" spans="1:1">
      <c r="A14005" s="4">
        <v>16841</v>
      </c>
    </row>
    <row r="14006" spans="1:1">
      <c r="A14006" s="4">
        <v>16842</v>
      </c>
    </row>
    <row r="14007" spans="1:1">
      <c r="A14007" s="4">
        <v>16843</v>
      </c>
    </row>
    <row r="14008" spans="1:1">
      <c r="A14008" s="4">
        <v>16844</v>
      </c>
    </row>
    <row r="14009" spans="1:1">
      <c r="A14009" s="4">
        <v>16845</v>
      </c>
    </row>
    <row r="14010" spans="1:1">
      <c r="A14010" s="4">
        <v>16846</v>
      </c>
    </row>
    <row r="14011" spans="1:1">
      <c r="A14011" s="4">
        <v>16847</v>
      </c>
    </row>
    <row r="14012" spans="1:1">
      <c r="A14012" s="4">
        <v>16848</v>
      </c>
    </row>
    <row r="14013" spans="1:1">
      <c r="A14013" s="4">
        <v>16849</v>
      </c>
    </row>
    <row r="14014" spans="1:1">
      <c r="A14014" s="4">
        <v>16850</v>
      </c>
    </row>
    <row r="14015" spans="1:1">
      <c r="A14015" s="4">
        <v>16851</v>
      </c>
    </row>
    <row r="14016" spans="1:1">
      <c r="A14016" s="4">
        <v>16852</v>
      </c>
    </row>
    <row r="14017" spans="1:1">
      <c r="A14017" s="4">
        <v>16853</v>
      </c>
    </row>
    <row r="14018" spans="1:1">
      <c r="A14018" s="4">
        <v>16854</v>
      </c>
    </row>
    <row r="14019" spans="1:1">
      <c r="A14019" s="4">
        <v>16855</v>
      </c>
    </row>
    <row r="14020" spans="1:1">
      <c r="A14020" s="4">
        <v>16856</v>
      </c>
    </row>
    <row r="14021" spans="1:1">
      <c r="A14021" s="4">
        <v>16857</v>
      </c>
    </row>
    <row r="14022" spans="1:1">
      <c r="A14022" s="4">
        <v>16858</v>
      </c>
    </row>
    <row r="14023" spans="1:1">
      <c r="A14023" s="4">
        <v>16859</v>
      </c>
    </row>
    <row r="14024" spans="1:1">
      <c r="A14024" s="4">
        <v>16860</v>
      </c>
    </row>
    <row r="14025" spans="1:1">
      <c r="A14025" s="4">
        <v>16861</v>
      </c>
    </row>
    <row r="14026" spans="1:1">
      <c r="A14026" s="4">
        <v>16862</v>
      </c>
    </row>
    <row r="14027" spans="1:1">
      <c r="A14027" s="4">
        <v>16863</v>
      </c>
    </row>
    <row r="14028" spans="1:1">
      <c r="A14028" s="4">
        <v>16864</v>
      </c>
    </row>
    <row r="14029" spans="1:1">
      <c r="A14029" s="4">
        <v>16865</v>
      </c>
    </row>
    <row r="14030" spans="1:1">
      <c r="A14030" s="4">
        <v>16866</v>
      </c>
    </row>
    <row r="14031" spans="1:1">
      <c r="A14031" s="4">
        <v>16867</v>
      </c>
    </row>
    <row r="14032" spans="1:1">
      <c r="A14032" s="4">
        <v>16868</v>
      </c>
    </row>
    <row r="14033" spans="1:1">
      <c r="A14033" s="4">
        <v>16869</v>
      </c>
    </row>
    <row r="14034" spans="1:1">
      <c r="A14034" s="4">
        <v>16870</v>
      </c>
    </row>
    <row r="14035" spans="1:1">
      <c r="A14035" s="4">
        <v>16871</v>
      </c>
    </row>
    <row r="14036" spans="1:1">
      <c r="A14036" s="4">
        <v>16872</v>
      </c>
    </row>
    <row r="14037" spans="1:1">
      <c r="A14037" s="4">
        <v>16873</v>
      </c>
    </row>
    <row r="14038" spans="1:1">
      <c r="A14038" s="4">
        <v>16874</v>
      </c>
    </row>
    <row r="14039" spans="1:1">
      <c r="A14039" s="4">
        <v>16875</v>
      </c>
    </row>
    <row r="14040" spans="1:1">
      <c r="A14040" s="4">
        <v>16876</v>
      </c>
    </row>
    <row r="14041" spans="1:1">
      <c r="A14041" s="4">
        <v>16877</v>
      </c>
    </row>
    <row r="14042" spans="1:1">
      <c r="A14042" s="4">
        <v>16878</v>
      </c>
    </row>
    <row r="14043" spans="1:1">
      <c r="A14043" s="4">
        <v>16879</v>
      </c>
    </row>
    <row r="14044" spans="1:1">
      <c r="A14044" s="4">
        <v>16880</v>
      </c>
    </row>
    <row r="14045" spans="1:1">
      <c r="A14045" s="4">
        <v>16881</v>
      </c>
    </row>
    <row r="14046" spans="1:1">
      <c r="A14046" s="4">
        <v>16882</v>
      </c>
    </row>
    <row r="14047" spans="1:1">
      <c r="A14047" s="4">
        <v>16883</v>
      </c>
    </row>
    <row r="14048" spans="1:1">
      <c r="A14048" s="4">
        <v>16884</v>
      </c>
    </row>
    <row r="14049" spans="1:1">
      <c r="A14049" s="4">
        <v>16885</v>
      </c>
    </row>
    <row r="14050" spans="1:1">
      <c r="A14050" s="4">
        <v>16886</v>
      </c>
    </row>
    <row r="14051" spans="1:1">
      <c r="A14051" s="4">
        <v>16887</v>
      </c>
    </row>
    <row r="14052" spans="1:1">
      <c r="A14052" s="4">
        <v>16888</v>
      </c>
    </row>
    <row r="14053" spans="1:1">
      <c r="A14053" s="4">
        <v>16889</v>
      </c>
    </row>
    <row r="14054" spans="1:1">
      <c r="A14054" s="4">
        <v>16890</v>
      </c>
    </row>
    <row r="14055" spans="1:1">
      <c r="A14055" s="4">
        <v>16891</v>
      </c>
    </row>
    <row r="14056" spans="1:1">
      <c r="A14056" s="4">
        <v>16892</v>
      </c>
    </row>
    <row r="14057" spans="1:1">
      <c r="A14057" s="4">
        <v>16893</v>
      </c>
    </row>
    <row r="14058" spans="1:1">
      <c r="A14058" s="4">
        <v>16894</v>
      </c>
    </row>
    <row r="14059" spans="1:1">
      <c r="A14059" s="4">
        <v>16895</v>
      </c>
    </row>
    <row r="14060" spans="1:1">
      <c r="A14060" s="4">
        <v>16896</v>
      </c>
    </row>
    <row r="14061" spans="1:1">
      <c r="A14061" s="4">
        <v>16897</v>
      </c>
    </row>
    <row r="14062" spans="1:1">
      <c r="A14062" s="4">
        <v>16898</v>
      </c>
    </row>
    <row r="14063" spans="1:1">
      <c r="A14063" s="4">
        <v>16899</v>
      </c>
    </row>
    <row r="14064" spans="1:1">
      <c r="A14064" s="4">
        <v>16900</v>
      </c>
    </row>
    <row r="14065" spans="1:1">
      <c r="A14065" s="4">
        <v>16901</v>
      </c>
    </row>
    <row r="14066" spans="1:1">
      <c r="A14066" s="4">
        <v>16902</v>
      </c>
    </row>
    <row r="14067" spans="1:1">
      <c r="A14067" s="4">
        <v>16903</v>
      </c>
    </row>
    <row r="14068" spans="1:1">
      <c r="A14068" s="4">
        <v>16904</v>
      </c>
    </row>
    <row r="14069" spans="1:1">
      <c r="A14069" s="4">
        <v>16905</v>
      </c>
    </row>
    <row r="14070" spans="1:1">
      <c r="A14070" s="4">
        <v>16906</v>
      </c>
    </row>
    <row r="14071" spans="1:1">
      <c r="A14071" s="4">
        <v>16907</v>
      </c>
    </row>
    <row r="14072" spans="1:1">
      <c r="A14072" s="4">
        <v>16908</v>
      </c>
    </row>
    <row r="14073" spans="1:1">
      <c r="A14073" s="4">
        <v>16909</v>
      </c>
    </row>
    <row r="14074" spans="1:1">
      <c r="A14074" s="4">
        <v>16910</v>
      </c>
    </row>
    <row r="14075" spans="1:1">
      <c r="A14075" s="4">
        <v>16911</v>
      </c>
    </row>
    <row r="14076" spans="1:1">
      <c r="A14076" s="4">
        <v>16912</v>
      </c>
    </row>
    <row r="14077" spans="1:1">
      <c r="A14077" s="4">
        <v>16913</v>
      </c>
    </row>
    <row r="14078" spans="1:1">
      <c r="A14078" s="4">
        <v>16914</v>
      </c>
    </row>
    <row r="14079" spans="1:1">
      <c r="A14079" s="4">
        <v>16915</v>
      </c>
    </row>
    <row r="14080" spans="1:1">
      <c r="A14080" s="4">
        <v>16916</v>
      </c>
    </row>
    <row r="14081" spans="1:1">
      <c r="A14081" s="4">
        <v>16917</v>
      </c>
    </row>
    <row r="14082" spans="1:1">
      <c r="A14082" s="4">
        <v>16918</v>
      </c>
    </row>
    <row r="14083" spans="1:1">
      <c r="A14083" s="4">
        <v>16919</v>
      </c>
    </row>
    <row r="14084" spans="1:1">
      <c r="A14084" s="4">
        <v>16920</v>
      </c>
    </row>
    <row r="14085" spans="1:1">
      <c r="A14085" s="4">
        <v>16921</v>
      </c>
    </row>
    <row r="14086" spans="1:1">
      <c r="A14086" s="4">
        <v>16922</v>
      </c>
    </row>
    <row r="14087" spans="1:1">
      <c r="A14087" s="4">
        <v>16923</v>
      </c>
    </row>
    <row r="14088" spans="1:1">
      <c r="A14088" s="4">
        <v>16924</v>
      </c>
    </row>
    <row r="14089" spans="1:1">
      <c r="A14089" s="4">
        <v>16925</v>
      </c>
    </row>
    <row r="14090" spans="1:1">
      <c r="A14090" s="4">
        <v>16926</v>
      </c>
    </row>
    <row r="14091" spans="1:1">
      <c r="A14091" s="4">
        <v>16927</v>
      </c>
    </row>
    <row r="14092" spans="1:1">
      <c r="A14092" s="4">
        <v>16928</v>
      </c>
    </row>
    <row r="14093" spans="1:1">
      <c r="A14093" s="4">
        <v>16929</v>
      </c>
    </row>
    <row r="14094" spans="1:1">
      <c r="A14094" s="4">
        <v>16930</v>
      </c>
    </row>
    <row r="14095" spans="1:1">
      <c r="A14095" s="4">
        <v>16931</v>
      </c>
    </row>
    <row r="14096" spans="1:1">
      <c r="A14096" s="4">
        <v>16932</v>
      </c>
    </row>
    <row r="14097" spans="1:1">
      <c r="A14097" s="4">
        <v>16933</v>
      </c>
    </row>
    <row r="14098" spans="1:1">
      <c r="A14098" s="4">
        <v>16934</v>
      </c>
    </row>
    <row r="14099" spans="1:1">
      <c r="A14099" s="4">
        <v>16935</v>
      </c>
    </row>
    <row r="14100" spans="1:1">
      <c r="A14100" s="4">
        <v>16936</v>
      </c>
    </row>
    <row r="14101" spans="1:1">
      <c r="A14101" s="4">
        <v>16937</v>
      </c>
    </row>
    <row r="14102" spans="1:1">
      <c r="A14102" s="4">
        <v>16938</v>
      </c>
    </row>
    <row r="14103" spans="1:1">
      <c r="A14103" s="4">
        <v>16939</v>
      </c>
    </row>
    <row r="14104" spans="1:1">
      <c r="A14104" s="4">
        <v>16940</v>
      </c>
    </row>
    <row r="14105" spans="1:1">
      <c r="A14105" s="4">
        <v>16941</v>
      </c>
    </row>
    <row r="14106" spans="1:1">
      <c r="A14106" s="4">
        <v>16942</v>
      </c>
    </row>
    <row r="14107" spans="1:1">
      <c r="A14107" s="4">
        <v>16943</v>
      </c>
    </row>
    <row r="14108" spans="1:1">
      <c r="A14108" s="4">
        <v>16944</v>
      </c>
    </row>
    <row r="14109" spans="1:1">
      <c r="A14109" s="4">
        <v>16945</v>
      </c>
    </row>
    <row r="14110" spans="1:1">
      <c r="A14110" s="4">
        <v>16946</v>
      </c>
    </row>
    <row r="14111" spans="1:1">
      <c r="A14111" s="4">
        <v>16947</v>
      </c>
    </row>
    <row r="14112" spans="1:1">
      <c r="A14112" s="4">
        <v>16948</v>
      </c>
    </row>
    <row r="14113" spans="1:1">
      <c r="A14113" s="4">
        <v>16949</v>
      </c>
    </row>
    <row r="14114" spans="1:1">
      <c r="A14114" s="4">
        <v>16950</v>
      </c>
    </row>
    <row r="14115" spans="1:1">
      <c r="A14115" s="4">
        <v>16951</v>
      </c>
    </row>
    <row r="14116" spans="1:1">
      <c r="A14116" s="4">
        <v>16952</v>
      </c>
    </row>
    <row r="14117" spans="1:1">
      <c r="A14117" s="4">
        <v>16953</v>
      </c>
    </row>
    <row r="14118" spans="1:1">
      <c r="A14118" s="4">
        <v>16954</v>
      </c>
    </row>
    <row r="14119" spans="1:1">
      <c r="A14119" s="4">
        <v>16955</v>
      </c>
    </row>
    <row r="14120" spans="1:1">
      <c r="A14120" s="4">
        <v>16956</v>
      </c>
    </row>
    <row r="14121" spans="1:1">
      <c r="A14121" s="4">
        <v>16957</v>
      </c>
    </row>
    <row r="14122" spans="1:1">
      <c r="A14122" s="4">
        <v>16958</v>
      </c>
    </row>
    <row r="14123" spans="1:1">
      <c r="A14123" s="4">
        <v>16959</v>
      </c>
    </row>
    <row r="14124" spans="1:1">
      <c r="A14124" s="4">
        <v>16960</v>
      </c>
    </row>
    <row r="14125" spans="1:1">
      <c r="A14125" s="4">
        <v>16961</v>
      </c>
    </row>
    <row r="14126" spans="1:1">
      <c r="A14126" s="4">
        <v>16962</v>
      </c>
    </row>
    <row r="14127" spans="1:1">
      <c r="A14127" s="4">
        <v>16963</v>
      </c>
    </row>
    <row r="14128" spans="1:1">
      <c r="A14128" s="4">
        <v>16964</v>
      </c>
    </row>
    <row r="14129" spans="1:1">
      <c r="A14129" s="4">
        <v>16965</v>
      </c>
    </row>
    <row r="14130" spans="1:1">
      <c r="A14130" s="4">
        <v>16966</v>
      </c>
    </row>
    <row r="14131" spans="1:1">
      <c r="A14131" s="4">
        <v>16967</v>
      </c>
    </row>
    <row r="14132" spans="1:1">
      <c r="A14132" s="4">
        <v>16968</v>
      </c>
    </row>
    <row r="14133" spans="1:1">
      <c r="A14133" s="4">
        <v>16969</v>
      </c>
    </row>
    <row r="14134" spans="1:1">
      <c r="A14134" s="4">
        <v>16970</v>
      </c>
    </row>
    <row r="14135" spans="1:1">
      <c r="A14135" s="4">
        <v>16971</v>
      </c>
    </row>
    <row r="14136" spans="1:1">
      <c r="A14136" s="4">
        <v>16972</v>
      </c>
    </row>
    <row r="14137" spans="1:1">
      <c r="A14137" s="4">
        <v>16973</v>
      </c>
    </row>
    <row r="14138" spans="1:1">
      <c r="A14138" s="4">
        <v>16974</v>
      </c>
    </row>
    <row r="14139" spans="1:1">
      <c r="A14139" s="4">
        <v>16975</v>
      </c>
    </row>
    <row r="14140" spans="1:1">
      <c r="A14140" s="4">
        <v>16976</v>
      </c>
    </row>
    <row r="14141" spans="1:1">
      <c r="A14141" s="4">
        <v>16977</v>
      </c>
    </row>
    <row r="14142" spans="1:1">
      <c r="A14142" s="4">
        <v>16978</v>
      </c>
    </row>
    <row r="14143" spans="1:1">
      <c r="A14143" s="4">
        <v>16979</v>
      </c>
    </row>
    <row r="14144" spans="1:1">
      <c r="A14144" s="4">
        <v>16980</v>
      </c>
    </row>
    <row r="14145" spans="1:1">
      <c r="A14145" s="4">
        <v>16981</v>
      </c>
    </row>
    <row r="14146" spans="1:1">
      <c r="A14146" s="4">
        <v>16982</v>
      </c>
    </row>
    <row r="14147" spans="1:1">
      <c r="A14147" s="4">
        <v>16983</v>
      </c>
    </row>
    <row r="14148" spans="1:1">
      <c r="A14148" s="4">
        <v>16984</v>
      </c>
    </row>
    <row r="14149" spans="1:1">
      <c r="A14149" s="4">
        <v>16985</v>
      </c>
    </row>
    <row r="14150" spans="1:1">
      <c r="A14150" s="4">
        <v>16986</v>
      </c>
    </row>
    <row r="14151" spans="1:1">
      <c r="A14151" s="4">
        <v>16987</v>
      </c>
    </row>
    <row r="14152" spans="1:1">
      <c r="A14152" s="4">
        <v>16988</v>
      </c>
    </row>
    <row r="14153" spans="1:1">
      <c r="A14153" s="4">
        <v>16989</v>
      </c>
    </row>
    <row r="14154" spans="1:1">
      <c r="A14154" s="4">
        <v>16990</v>
      </c>
    </row>
    <row r="14155" spans="1:1">
      <c r="A14155" s="4">
        <v>16991</v>
      </c>
    </row>
    <row r="14156" spans="1:1">
      <c r="A14156" s="4">
        <v>16992</v>
      </c>
    </row>
    <row r="14157" spans="1:1">
      <c r="A14157" s="4">
        <v>16993</v>
      </c>
    </row>
    <row r="14158" spans="1:1">
      <c r="A14158" s="4">
        <v>16994</v>
      </c>
    </row>
    <row r="14159" spans="1:1">
      <c r="A14159" s="4">
        <v>16995</v>
      </c>
    </row>
    <row r="14160" spans="1:1">
      <c r="A14160" s="4">
        <v>16996</v>
      </c>
    </row>
    <row r="14161" spans="1:1">
      <c r="A14161" s="4">
        <v>16997</v>
      </c>
    </row>
    <row r="14162" spans="1:1">
      <c r="A14162" s="4">
        <v>16998</v>
      </c>
    </row>
    <row r="14163" spans="1:1">
      <c r="A14163" s="4">
        <v>16999</v>
      </c>
    </row>
    <row r="14164" spans="1:1">
      <c r="A14164" s="4">
        <v>17000</v>
      </c>
    </row>
    <row r="14165" spans="1:1">
      <c r="A14165" s="4">
        <v>17001</v>
      </c>
    </row>
    <row r="14166" spans="1:1">
      <c r="A14166" s="4">
        <v>17002</v>
      </c>
    </row>
    <row r="14167" spans="1:1">
      <c r="A14167" s="4">
        <v>17003</v>
      </c>
    </row>
    <row r="14168" spans="1:1">
      <c r="A14168" s="4">
        <v>17004</v>
      </c>
    </row>
    <row r="14169" spans="1:1">
      <c r="A14169" s="4">
        <v>17005</v>
      </c>
    </row>
    <row r="14170" spans="1:1">
      <c r="A14170" s="4">
        <v>17006</v>
      </c>
    </row>
    <row r="14171" spans="1:1">
      <c r="A14171" s="4">
        <v>17007</v>
      </c>
    </row>
    <row r="14172" spans="1:1">
      <c r="A14172" s="4">
        <v>17008</v>
      </c>
    </row>
    <row r="14173" spans="1:1">
      <c r="A14173" s="4">
        <v>17009</v>
      </c>
    </row>
    <row r="14174" spans="1:1">
      <c r="A14174" s="4">
        <v>17010</v>
      </c>
    </row>
    <row r="14175" spans="1:1">
      <c r="A14175" s="4">
        <v>17011</v>
      </c>
    </row>
    <row r="14176" spans="1:1">
      <c r="A14176" s="4">
        <v>17012</v>
      </c>
    </row>
    <row r="14177" spans="1:1">
      <c r="A14177" s="4">
        <v>17013</v>
      </c>
    </row>
    <row r="14178" spans="1:1">
      <c r="A14178" s="4">
        <v>17014</v>
      </c>
    </row>
    <row r="14179" spans="1:1">
      <c r="A14179" s="4">
        <v>17015</v>
      </c>
    </row>
    <row r="14180" spans="1:1">
      <c r="A14180" s="4">
        <v>17016</v>
      </c>
    </row>
    <row r="14181" spans="1:1">
      <c r="A14181" s="4">
        <v>17017</v>
      </c>
    </row>
    <row r="14182" spans="1:1">
      <c r="A14182" s="4">
        <v>17018</v>
      </c>
    </row>
    <row r="14183" spans="1:1">
      <c r="A14183" s="4">
        <v>17019</v>
      </c>
    </row>
    <row r="14184" spans="1:1">
      <c r="A14184" s="4">
        <v>17020</v>
      </c>
    </row>
    <row r="14185" spans="1:1">
      <c r="A14185" s="4">
        <v>17021</v>
      </c>
    </row>
    <row r="14186" spans="1:1">
      <c r="A14186" s="4">
        <v>17022</v>
      </c>
    </row>
    <row r="14187" spans="1:1">
      <c r="A14187" s="4">
        <v>17023</v>
      </c>
    </row>
    <row r="14188" spans="1:1">
      <c r="A14188" s="4">
        <v>17024</v>
      </c>
    </row>
    <row r="14189" spans="1:1">
      <c r="A14189" s="4">
        <v>17025</v>
      </c>
    </row>
    <row r="14190" spans="1:1">
      <c r="A14190" s="4">
        <v>17026</v>
      </c>
    </row>
    <row r="14191" spans="1:1">
      <c r="A14191" s="4">
        <v>17027</v>
      </c>
    </row>
    <row r="14192" spans="1:1">
      <c r="A14192" s="4">
        <v>17028</v>
      </c>
    </row>
    <row r="14193" spans="1:1">
      <c r="A14193" s="4">
        <v>17029</v>
      </c>
    </row>
    <row r="14194" spans="1:1">
      <c r="A14194" s="4">
        <v>17030</v>
      </c>
    </row>
    <row r="14195" spans="1:1">
      <c r="A14195" s="4">
        <v>17031</v>
      </c>
    </row>
    <row r="14196" spans="1:1">
      <c r="A14196" s="4">
        <v>17032</v>
      </c>
    </row>
    <row r="14197" spans="1:1">
      <c r="A14197" s="4">
        <v>17033</v>
      </c>
    </row>
    <row r="14198" spans="1:1">
      <c r="A14198" s="4">
        <v>17034</v>
      </c>
    </row>
    <row r="14199" spans="1:1">
      <c r="A14199" s="4">
        <v>17035</v>
      </c>
    </row>
    <row r="14200" spans="1:1">
      <c r="A14200" s="4">
        <v>17036</v>
      </c>
    </row>
    <row r="14201" spans="1:1">
      <c r="A14201" s="4">
        <v>17037</v>
      </c>
    </row>
    <row r="14202" spans="1:1">
      <c r="A14202" s="4">
        <v>17038</v>
      </c>
    </row>
    <row r="14203" spans="1:1">
      <c r="A14203" s="4">
        <v>17039</v>
      </c>
    </row>
    <row r="14204" spans="1:1">
      <c r="A14204" s="4">
        <v>17040</v>
      </c>
    </row>
    <row r="14205" spans="1:1">
      <c r="A14205" s="4">
        <v>17041</v>
      </c>
    </row>
    <row r="14206" spans="1:1">
      <c r="A14206" s="4">
        <v>17042</v>
      </c>
    </row>
    <row r="14207" spans="1:1">
      <c r="A14207" s="4">
        <v>17043</v>
      </c>
    </row>
    <row r="14208" spans="1:1">
      <c r="A14208" s="4">
        <v>17044</v>
      </c>
    </row>
    <row r="14209" spans="1:1">
      <c r="A14209" s="4">
        <v>17045</v>
      </c>
    </row>
    <row r="14210" spans="1:1">
      <c r="A14210" s="4">
        <v>17046</v>
      </c>
    </row>
    <row r="14211" spans="1:1">
      <c r="A14211" s="4">
        <v>17047</v>
      </c>
    </row>
    <row r="14212" spans="1:1">
      <c r="A14212" s="4">
        <v>17048</v>
      </c>
    </row>
    <row r="14213" spans="1:1">
      <c r="A14213" s="4">
        <v>17049</v>
      </c>
    </row>
    <row r="14214" spans="1:1">
      <c r="A14214" s="4">
        <v>17050</v>
      </c>
    </row>
    <row r="14215" spans="1:1">
      <c r="A14215" s="4">
        <v>17051</v>
      </c>
    </row>
    <row r="14216" spans="1:1">
      <c r="A14216" s="4">
        <v>17052</v>
      </c>
    </row>
    <row r="14217" spans="1:1">
      <c r="A14217" s="4">
        <v>17053</v>
      </c>
    </row>
    <row r="14218" spans="1:1">
      <c r="A14218" s="4">
        <v>17054</v>
      </c>
    </row>
    <row r="14219" spans="1:1">
      <c r="A14219" s="4">
        <v>17055</v>
      </c>
    </row>
    <row r="14220" spans="1:1">
      <c r="A14220" s="4">
        <v>17056</v>
      </c>
    </row>
    <row r="14221" spans="1:1">
      <c r="A14221" s="4">
        <v>17057</v>
      </c>
    </row>
    <row r="14222" spans="1:1">
      <c r="A14222" s="4">
        <v>17058</v>
      </c>
    </row>
    <row r="14223" spans="1:1">
      <c r="A14223" s="4">
        <v>17059</v>
      </c>
    </row>
    <row r="14224" spans="1:1">
      <c r="A14224" s="4">
        <v>17060</v>
      </c>
    </row>
    <row r="14225" spans="1:1">
      <c r="A14225" s="4">
        <v>17061</v>
      </c>
    </row>
    <row r="14226" spans="1:1">
      <c r="A14226" s="4">
        <v>17062</v>
      </c>
    </row>
    <row r="14227" spans="1:1">
      <c r="A14227" s="4">
        <v>17063</v>
      </c>
    </row>
    <row r="14228" spans="1:1">
      <c r="A14228" s="4">
        <v>17064</v>
      </c>
    </row>
    <row r="14229" spans="1:1">
      <c r="A14229" s="4">
        <v>17065</v>
      </c>
    </row>
    <row r="14230" spans="1:1">
      <c r="A14230" s="4">
        <v>17066</v>
      </c>
    </row>
    <row r="14231" spans="1:1">
      <c r="A14231" s="4">
        <v>17067</v>
      </c>
    </row>
    <row r="14232" spans="1:1">
      <c r="A14232" s="4">
        <v>17068</v>
      </c>
    </row>
    <row r="14233" spans="1:1">
      <c r="A14233" s="4">
        <v>17069</v>
      </c>
    </row>
    <row r="14234" spans="1:1">
      <c r="A14234" s="4">
        <v>17070</v>
      </c>
    </row>
    <row r="14235" spans="1:1">
      <c r="A14235" s="4">
        <v>17071</v>
      </c>
    </row>
    <row r="14236" spans="1:1">
      <c r="A14236" s="4">
        <v>17072</v>
      </c>
    </row>
    <row r="14237" spans="1:1">
      <c r="A14237" s="4">
        <v>17073</v>
      </c>
    </row>
    <row r="14238" spans="1:1">
      <c r="A14238" s="4">
        <v>17074</v>
      </c>
    </row>
    <row r="14239" spans="1:1">
      <c r="A14239" s="4">
        <v>17075</v>
      </c>
    </row>
    <row r="14240" spans="1:1">
      <c r="A14240" s="4">
        <v>17076</v>
      </c>
    </row>
    <row r="14241" spans="1:1">
      <c r="A14241" s="4">
        <v>17077</v>
      </c>
    </row>
    <row r="14242" spans="1:1">
      <c r="A14242" s="4">
        <v>17078</v>
      </c>
    </row>
    <row r="14243" spans="1:1">
      <c r="A14243" s="4">
        <v>17079</v>
      </c>
    </row>
    <row r="14244" spans="1:1">
      <c r="A14244" s="4">
        <v>17080</v>
      </c>
    </row>
    <row r="14245" spans="1:1">
      <c r="A14245" s="4">
        <v>17081</v>
      </c>
    </row>
    <row r="14246" spans="1:1">
      <c r="A14246" s="4">
        <v>17082</v>
      </c>
    </row>
    <row r="14247" spans="1:1">
      <c r="A14247" s="4">
        <v>17083</v>
      </c>
    </row>
    <row r="14248" spans="1:1">
      <c r="A14248" s="4">
        <v>17084</v>
      </c>
    </row>
    <row r="14249" spans="1:1">
      <c r="A14249" s="4">
        <v>17085</v>
      </c>
    </row>
    <row r="14250" spans="1:1">
      <c r="A14250" s="4">
        <v>17086</v>
      </c>
    </row>
    <row r="14251" spans="1:1">
      <c r="A14251" s="4">
        <v>17087</v>
      </c>
    </row>
    <row r="14252" spans="1:1">
      <c r="A14252" s="4">
        <v>17088</v>
      </c>
    </row>
    <row r="14253" spans="1:1">
      <c r="A14253" s="4">
        <v>17089</v>
      </c>
    </row>
    <row r="14254" spans="1:1">
      <c r="A14254" s="4">
        <v>17090</v>
      </c>
    </row>
    <row r="14255" spans="1:1">
      <c r="A14255" s="4">
        <v>17091</v>
      </c>
    </row>
    <row r="14256" spans="1:1">
      <c r="A14256" s="4">
        <v>17092</v>
      </c>
    </row>
    <row r="14257" spans="1:1">
      <c r="A14257" s="4">
        <v>17093</v>
      </c>
    </row>
    <row r="14258" spans="1:1">
      <c r="A14258" s="4">
        <v>17094</v>
      </c>
    </row>
    <row r="14259" spans="1:1">
      <c r="A14259" s="4">
        <v>17095</v>
      </c>
    </row>
    <row r="14260" spans="1:1">
      <c r="A14260" s="4">
        <v>17096</v>
      </c>
    </row>
    <row r="14261" spans="1:1">
      <c r="A14261" s="4">
        <v>17097</v>
      </c>
    </row>
    <row r="14262" spans="1:1">
      <c r="A14262" s="4">
        <v>17098</v>
      </c>
    </row>
    <row r="14263" spans="1:1">
      <c r="A14263" s="4">
        <v>17099</v>
      </c>
    </row>
    <row r="14264" spans="1:1">
      <c r="A14264" s="4">
        <v>17100</v>
      </c>
    </row>
    <row r="14265" spans="1:1">
      <c r="A14265" s="4">
        <v>17101</v>
      </c>
    </row>
    <row r="14266" spans="1:1">
      <c r="A14266" s="4">
        <v>17102</v>
      </c>
    </row>
    <row r="14267" spans="1:1">
      <c r="A14267" s="4">
        <v>17103</v>
      </c>
    </row>
    <row r="14268" spans="1:1">
      <c r="A14268" s="4">
        <v>17104</v>
      </c>
    </row>
    <row r="14269" spans="1:1">
      <c r="A14269" s="4">
        <v>17105</v>
      </c>
    </row>
    <row r="14270" spans="1:1">
      <c r="A14270" s="4">
        <v>17106</v>
      </c>
    </row>
    <row r="14271" spans="1:1">
      <c r="A14271" s="4">
        <v>17107</v>
      </c>
    </row>
    <row r="14272" spans="1:1">
      <c r="A14272" s="4">
        <v>17108</v>
      </c>
    </row>
    <row r="14273" spans="1:1">
      <c r="A14273" s="4">
        <v>17109</v>
      </c>
    </row>
    <row r="14274" spans="1:1">
      <c r="A14274" s="4">
        <v>17110</v>
      </c>
    </row>
    <row r="14275" spans="1:1">
      <c r="A14275" s="4">
        <v>17111</v>
      </c>
    </row>
    <row r="14276" spans="1:1">
      <c r="A14276" s="4">
        <v>17112</v>
      </c>
    </row>
    <row r="14277" spans="1:1">
      <c r="A14277" s="4">
        <v>17113</v>
      </c>
    </row>
    <row r="14278" spans="1:1">
      <c r="A14278" s="4">
        <v>17114</v>
      </c>
    </row>
    <row r="14279" spans="1:1">
      <c r="A14279" s="4">
        <v>17115</v>
      </c>
    </row>
    <row r="14280" spans="1:1">
      <c r="A14280" s="4">
        <v>17116</v>
      </c>
    </row>
    <row r="14281" spans="1:1">
      <c r="A14281" s="4">
        <v>17117</v>
      </c>
    </row>
    <row r="14282" spans="1:1">
      <c r="A14282" s="4">
        <v>17118</v>
      </c>
    </row>
    <row r="14283" spans="1:1">
      <c r="A14283" s="4">
        <v>17119</v>
      </c>
    </row>
    <row r="14284" spans="1:1">
      <c r="A14284" s="4">
        <v>17120</v>
      </c>
    </row>
    <row r="14285" spans="1:1">
      <c r="A14285" s="4">
        <v>17121</v>
      </c>
    </row>
    <row r="14286" spans="1:1">
      <c r="A14286" s="4">
        <v>17122</v>
      </c>
    </row>
    <row r="14287" spans="1:1">
      <c r="A14287" s="4">
        <v>17123</v>
      </c>
    </row>
    <row r="14288" spans="1:1">
      <c r="A14288" s="4">
        <v>17124</v>
      </c>
    </row>
    <row r="14289" spans="1:1">
      <c r="A14289" s="4">
        <v>17125</v>
      </c>
    </row>
    <row r="14290" spans="1:1">
      <c r="A14290" s="4">
        <v>17126</v>
      </c>
    </row>
    <row r="14291" spans="1:1">
      <c r="A14291" s="4">
        <v>17127</v>
      </c>
    </row>
    <row r="14292" spans="1:1">
      <c r="A14292" s="4">
        <v>17128</v>
      </c>
    </row>
    <row r="14293" spans="1:1">
      <c r="A14293" s="4">
        <v>17129</v>
      </c>
    </row>
    <row r="14294" spans="1:1">
      <c r="A14294" s="4">
        <v>17130</v>
      </c>
    </row>
    <row r="14295" spans="1:1">
      <c r="A14295" s="4">
        <v>17131</v>
      </c>
    </row>
    <row r="14296" spans="1:1">
      <c r="A14296" s="4">
        <v>17132</v>
      </c>
    </row>
    <row r="14297" spans="1:1">
      <c r="A14297" s="4">
        <v>17133</v>
      </c>
    </row>
    <row r="14298" spans="1:1">
      <c r="A14298" s="4">
        <v>17134</v>
      </c>
    </row>
    <row r="14299" spans="1:1">
      <c r="A14299" s="4">
        <v>17135</v>
      </c>
    </row>
    <row r="14300" spans="1:1">
      <c r="A14300" s="4">
        <v>17136</v>
      </c>
    </row>
    <row r="14301" spans="1:1">
      <c r="A14301" s="4">
        <v>17137</v>
      </c>
    </row>
    <row r="14302" spans="1:1">
      <c r="A14302" s="4">
        <v>17138</v>
      </c>
    </row>
    <row r="14303" spans="1:1">
      <c r="A14303" s="4">
        <v>17139</v>
      </c>
    </row>
    <row r="14304" spans="1:1">
      <c r="A14304" s="4">
        <v>17140</v>
      </c>
    </row>
    <row r="14305" spans="1:1">
      <c r="A14305" s="4">
        <v>17141</v>
      </c>
    </row>
    <row r="14306" spans="1:1">
      <c r="A14306" s="4">
        <v>17142</v>
      </c>
    </row>
    <row r="14307" spans="1:1">
      <c r="A14307" s="4">
        <v>17143</v>
      </c>
    </row>
    <row r="14308" spans="1:1">
      <c r="A14308" s="4">
        <v>17144</v>
      </c>
    </row>
    <row r="14309" spans="1:1">
      <c r="A14309" s="4">
        <v>17145</v>
      </c>
    </row>
    <row r="14310" spans="1:1">
      <c r="A14310" s="4">
        <v>17146</v>
      </c>
    </row>
    <row r="14311" spans="1:1">
      <c r="A14311" s="4">
        <v>17147</v>
      </c>
    </row>
    <row r="14312" spans="1:1">
      <c r="A14312" s="4">
        <v>17148</v>
      </c>
    </row>
    <row r="14313" spans="1:1">
      <c r="A14313" s="4">
        <v>17149</v>
      </c>
    </row>
    <row r="14314" spans="1:1">
      <c r="A14314" s="4">
        <v>17150</v>
      </c>
    </row>
    <row r="14315" spans="1:1">
      <c r="A14315" s="4">
        <v>17151</v>
      </c>
    </row>
    <row r="14316" spans="1:1">
      <c r="A14316" s="4">
        <v>17152</v>
      </c>
    </row>
    <row r="14317" spans="1:1">
      <c r="A14317" s="4">
        <v>17153</v>
      </c>
    </row>
    <row r="14318" spans="1:1">
      <c r="A14318" s="4">
        <v>17154</v>
      </c>
    </row>
    <row r="14319" spans="1:1">
      <c r="A14319" s="4">
        <v>17155</v>
      </c>
    </row>
    <row r="14320" spans="1:1">
      <c r="A14320" s="4">
        <v>17156</v>
      </c>
    </row>
    <row r="14321" spans="1:1">
      <c r="A14321" s="4">
        <v>17157</v>
      </c>
    </row>
    <row r="14322" spans="1:1">
      <c r="A14322" s="4">
        <v>17158</v>
      </c>
    </row>
    <row r="14323" spans="1:1">
      <c r="A14323" s="4">
        <v>17159</v>
      </c>
    </row>
    <row r="14324" spans="1:1">
      <c r="A14324" s="4">
        <v>17160</v>
      </c>
    </row>
    <row r="14325" spans="1:1">
      <c r="A14325" s="4">
        <v>17161</v>
      </c>
    </row>
    <row r="14326" spans="1:1">
      <c r="A14326" s="4">
        <v>17162</v>
      </c>
    </row>
    <row r="14327" spans="1:1">
      <c r="A14327" s="4">
        <v>17163</v>
      </c>
    </row>
    <row r="14328" spans="1:1">
      <c r="A14328" s="4">
        <v>17164</v>
      </c>
    </row>
    <row r="14329" spans="1:1">
      <c r="A14329" s="4">
        <v>17165</v>
      </c>
    </row>
    <row r="14330" spans="1:1">
      <c r="A14330" s="4">
        <v>17166</v>
      </c>
    </row>
    <row r="14331" spans="1:1">
      <c r="A14331" s="4">
        <v>17167</v>
      </c>
    </row>
    <row r="14332" spans="1:1">
      <c r="A14332" s="4">
        <v>17168</v>
      </c>
    </row>
    <row r="14333" spans="1:1">
      <c r="A14333" s="4">
        <v>17169</v>
      </c>
    </row>
    <row r="14334" spans="1:1">
      <c r="A14334" s="4">
        <v>17170</v>
      </c>
    </row>
    <row r="14335" spans="1:1">
      <c r="A14335" s="4">
        <v>17171</v>
      </c>
    </row>
    <row r="14336" spans="1:1">
      <c r="A14336" s="4">
        <v>17172</v>
      </c>
    </row>
    <row r="14337" spans="1:1">
      <c r="A14337" s="4">
        <v>17173</v>
      </c>
    </row>
    <row r="14338" spans="1:1">
      <c r="A14338" s="4">
        <v>17174</v>
      </c>
    </row>
    <row r="14339" spans="1:1">
      <c r="A14339" s="4">
        <v>17175</v>
      </c>
    </row>
    <row r="14340" spans="1:1">
      <c r="A14340" s="4">
        <v>17176</v>
      </c>
    </row>
    <row r="14341" spans="1:1">
      <c r="A14341" s="4">
        <v>17177</v>
      </c>
    </row>
    <row r="14342" spans="1:1">
      <c r="A14342" s="4">
        <v>17178</v>
      </c>
    </row>
    <row r="14343" spans="1:1">
      <c r="A14343" s="4">
        <v>17179</v>
      </c>
    </row>
    <row r="14344" spans="1:1">
      <c r="A14344" s="4">
        <v>17180</v>
      </c>
    </row>
    <row r="14345" spans="1:1">
      <c r="A14345" s="4">
        <v>17181</v>
      </c>
    </row>
    <row r="14346" spans="1:1">
      <c r="A14346" s="4">
        <v>17182</v>
      </c>
    </row>
    <row r="14347" spans="1:1">
      <c r="A14347" s="4">
        <v>17183</v>
      </c>
    </row>
    <row r="14348" spans="1:1">
      <c r="A14348" s="4">
        <v>17184</v>
      </c>
    </row>
    <row r="14349" spans="1:1">
      <c r="A14349" s="4">
        <v>17185</v>
      </c>
    </row>
    <row r="14350" spans="1:1">
      <c r="A14350" s="4">
        <v>17186</v>
      </c>
    </row>
    <row r="14351" spans="1:1">
      <c r="A14351" s="4">
        <v>17187</v>
      </c>
    </row>
    <row r="14352" spans="1:1">
      <c r="A14352" s="4">
        <v>17188</v>
      </c>
    </row>
    <row r="14353" spans="1:1">
      <c r="A14353" s="4">
        <v>17189</v>
      </c>
    </row>
    <row r="14354" spans="1:1">
      <c r="A14354" s="4">
        <v>17190</v>
      </c>
    </row>
    <row r="14355" spans="1:1">
      <c r="A14355" s="4">
        <v>17191</v>
      </c>
    </row>
    <row r="14356" spans="1:1">
      <c r="A14356" s="4">
        <v>17192</v>
      </c>
    </row>
    <row r="14357" spans="1:1">
      <c r="A14357" s="4">
        <v>17193</v>
      </c>
    </row>
    <row r="14358" spans="1:1">
      <c r="A14358" s="4">
        <v>17194</v>
      </c>
    </row>
    <row r="14359" spans="1:1">
      <c r="A14359" s="4">
        <v>17195</v>
      </c>
    </row>
    <row r="14360" spans="1:1">
      <c r="A14360" s="4">
        <v>17196</v>
      </c>
    </row>
    <row r="14361" spans="1:1">
      <c r="A14361" s="4">
        <v>17197</v>
      </c>
    </row>
    <row r="14362" spans="1:1">
      <c r="A14362" s="4">
        <v>17198</v>
      </c>
    </row>
    <row r="14363" spans="1:1">
      <c r="A14363" s="4">
        <v>17199</v>
      </c>
    </row>
    <row r="14364" spans="1:1">
      <c r="A14364" s="4">
        <v>17200</v>
      </c>
    </row>
    <row r="14365" spans="1:1">
      <c r="A14365" s="4">
        <v>17201</v>
      </c>
    </row>
    <row r="14366" spans="1:1">
      <c r="A14366" s="4">
        <v>17202</v>
      </c>
    </row>
    <row r="14367" spans="1:1">
      <c r="A14367" s="4">
        <v>17203</v>
      </c>
    </row>
    <row r="14368" spans="1:1">
      <c r="A14368" s="4">
        <v>17204</v>
      </c>
    </row>
    <row r="14369" spans="1:1">
      <c r="A14369" s="4">
        <v>17205</v>
      </c>
    </row>
    <row r="14370" spans="1:1">
      <c r="A14370" s="4">
        <v>17206</v>
      </c>
    </row>
    <row r="14371" spans="1:1">
      <c r="A14371" s="4">
        <v>17207</v>
      </c>
    </row>
    <row r="14372" spans="1:1">
      <c r="A14372" s="4">
        <v>17208</v>
      </c>
    </row>
    <row r="14373" spans="1:1">
      <c r="A14373" s="4">
        <v>17209</v>
      </c>
    </row>
    <row r="14374" spans="1:1">
      <c r="A14374" s="4">
        <v>17210</v>
      </c>
    </row>
    <row r="14375" spans="1:1">
      <c r="A14375" s="4">
        <v>17211</v>
      </c>
    </row>
    <row r="14376" spans="1:1">
      <c r="A14376" s="4">
        <v>17212</v>
      </c>
    </row>
    <row r="14377" spans="1:1">
      <c r="A14377" s="4">
        <v>17213</v>
      </c>
    </row>
    <row r="14378" spans="1:1">
      <c r="A14378" s="4">
        <v>17214</v>
      </c>
    </row>
    <row r="14379" spans="1:1">
      <c r="A14379" s="4">
        <v>17215</v>
      </c>
    </row>
    <row r="14380" spans="1:1">
      <c r="A14380" s="4">
        <v>17216</v>
      </c>
    </row>
    <row r="14381" spans="1:1">
      <c r="A14381" s="4">
        <v>17217</v>
      </c>
    </row>
    <row r="14382" spans="1:1">
      <c r="A14382" s="4">
        <v>17218</v>
      </c>
    </row>
    <row r="14383" spans="1:1">
      <c r="A14383" s="4">
        <v>17219</v>
      </c>
    </row>
    <row r="14384" spans="1:1">
      <c r="A14384" s="4">
        <v>17220</v>
      </c>
    </row>
    <row r="14385" spans="1:1">
      <c r="A14385" s="4">
        <v>17221</v>
      </c>
    </row>
    <row r="14386" spans="1:1">
      <c r="A14386" s="4">
        <v>17222</v>
      </c>
    </row>
    <row r="14387" spans="1:1">
      <c r="A14387" s="4">
        <v>17223</v>
      </c>
    </row>
    <row r="14388" spans="1:1">
      <c r="A14388" s="4">
        <v>17224</v>
      </c>
    </row>
    <row r="14389" spans="1:1">
      <c r="A14389" s="4">
        <v>17225</v>
      </c>
    </row>
    <row r="14390" spans="1:1">
      <c r="A14390" s="4">
        <v>17226</v>
      </c>
    </row>
    <row r="14391" spans="1:1">
      <c r="A14391" s="4">
        <v>17227</v>
      </c>
    </row>
    <row r="14392" spans="1:1">
      <c r="A14392" s="4">
        <v>17228</v>
      </c>
    </row>
    <row r="14393" spans="1:1">
      <c r="A14393" s="4">
        <v>17229</v>
      </c>
    </row>
    <row r="14394" spans="1:1">
      <c r="A14394" s="4">
        <v>17230</v>
      </c>
    </row>
    <row r="14395" spans="1:1">
      <c r="A14395" s="4">
        <v>17231</v>
      </c>
    </row>
    <row r="14396" spans="1:1">
      <c r="A14396" s="4">
        <v>17232</v>
      </c>
    </row>
    <row r="14397" spans="1:1">
      <c r="A14397" s="4">
        <v>17233</v>
      </c>
    </row>
    <row r="14398" spans="1:1">
      <c r="A14398" s="4">
        <v>17234</v>
      </c>
    </row>
    <row r="14399" spans="1:1">
      <c r="A14399" s="4">
        <v>17235</v>
      </c>
    </row>
    <row r="14400" spans="1:1">
      <c r="A14400" s="4">
        <v>17236</v>
      </c>
    </row>
    <row r="14401" spans="1:1">
      <c r="A14401" s="4">
        <v>17237</v>
      </c>
    </row>
    <row r="14402" spans="1:1">
      <c r="A14402" s="4">
        <v>17238</v>
      </c>
    </row>
    <row r="14403" spans="1:1">
      <c r="A14403" s="4">
        <v>17239</v>
      </c>
    </row>
    <row r="14404" spans="1:1">
      <c r="A14404" s="4">
        <v>17240</v>
      </c>
    </row>
    <row r="14405" spans="1:1">
      <c r="A14405" s="4">
        <v>17241</v>
      </c>
    </row>
    <row r="14406" spans="1:1">
      <c r="A14406" s="4">
        <v>17242</v>
      </c>
    </row>
    <row r="14407" spans="1:1">
      <c r="A14407" s="4">
        <v>17243</v>
      </c>
    </row>
    <row r="14408" spans="1:1">
      <c r="A14408" s="4">
        <v>17244</v>
      </c>
    </row>
    <row r="14409" spans="1:1">
      <c r="A14409" s="4">
        <v>17245</v>
      </c>
    </row>
    <row r="14410" spans="1:1">
      <c r="A14410" s="4">
        <v>17246</v>
      </c>
    </row>
    <row r="14411" spans="1:1">
      <c r="A14411" s="4">
        <v>17247</v>
      </c>
    </row>
    <row r="14412" spans="1:1">
      <c r="A14412" s="4">
        <v>17248</v>
      </c>
    </row>
    <row r="14413" spans="1:1">
      <c r="A14413" s="4">
        <v>17249</v>
      </c>
    </row>
    <row r="14414" spans="1:1">
      <c r="A14414" s="4">
        <v>17250</v>
      </c>
    </row>
    <row r="14415" spans="1:1">
      <c r="A14415" s="4">
        <v>17251</v>
      </c>
    </row>
    <row r="14416" spans="1:1">
      <c r="A14416" s="4">
        <v>17252</v>
      </c>
    </row>
    <row r="14417" spans="1:1">
      <c r="A14417" s="4">
        <v>17253</v>
      </c>
    </row>
    <row r="14418" spans="1:1">
      <c r="A14418" s="4">
        <v>17254</v>
      </c>
    </row>
    <row r="14419" spans="1:1">
      <c r="A14419" s="4">
        <v>17255</v>
      </c>
    </row>
    <row r="14420" spans="1:1">
      <c r="A14420" s="4">
        <v>17256</v>
      </c>
    </row>
    <row r="14421" spans="1:1">
      <c r="A14421" s="4">
        <v>17257</v>
      </c>
    </row>
    <row r="14422" spans="1:1">
      <c r="A14422" s="4">
        <v>17258</v>
      </c>
    </row>
    <row r="14423" spans="1:1">
      <c r="A14423" s="4">
        <v>17259</v>
      </c>
    </row>
    <row r="14424" spans="1:1">
      <c r="A14424" s="4">
        <v>17260</v>
      </c>
    </row>
    <row r="14425" spans="1:1">
      <c r="A14425" s="4">
        <v>17261</v>
      </c>
    </row>
    <row r="14426" spans="1:1">
      <c r="A14426" s="4">
        <v>17262</v>
      </c>
    </row>
    <row r="14427" spans="1:1">
      <c r="A14427" s="4">
        <v>17263</v>
      </c>
    </row>
    <row r="14428" spans="1:1">
      <c r="A14428" s="4">
        <v>17264</v>
      </c>
    </row>
    <row r="14429" spans="1:1">
      <c r="A14429" s="4">
        <v>17265</v>
      </c>
    </row>
    <row r="14430" spans="1:1">
      <c r="A14430" s="4">
        <v>17266</v>
      </c>
    </row>
    <row r="14431" spans="1:1">
      <c r="A14431" s="4">
        <v>17267</v>
      </c>
    </row>
    <row r="14432" spans="1:1">
      <c r="A14432" s="4">
        <v>17268</v>
      </c>
    </row>
    <row r="14433" spans="1:1">
      <c r="A14433" s="4">
        <v>17269</v>
      </c>
    </row>
    <row r="14434" spans="1:1">
      <c r="A14434" s="4">
        <v>17270</v>
      </c>
    </row>
    <row r="14435" spans="1:1">
      <c r="A14435" s="4">
        <v>17271</v>
      </c>
    </row>
    <row r="14436" spans="1:1">
      <c r="A14436" s="4">
        <v>17272</v>
      </c>
    </row>
    <row r="14437" spans="1:1">
      <c r="A14437" s="4">
        <v>17273</v>
      </c>
    </row>
    <row r="14438" spans="1:1">
      <c r="A14438" s="4">
        <v>17274</v>
      </c>
    </row>
    <row r="14439" spans="1:1">
      <c r="A14439" s="4">
        <v>17275</v>
      </c>
    </row>
    <row r="14440" spans="1:1">
      <c r="A14440" s="4">
        <v>17276</v>
      </c>
    </row>
    <row r="14441" spans="1:1">
      <c r="A14441" s="4">
        <v>17277</v>
      </c>
    </row>
    <row r="14442" spans="1:1">
      <c r="A14442" s="4">
        <v>17278</v>
      </c>
    </row>
    <row r="14443" spans="1:1">
      <c r="A14443" s="4">
        <v>17279</v>
      </c>
    </row>
    <row r="14444" spans="1:1">
      <c r="A14444" s="4">
        <v>17280</v>
      </c>
    </row>
    <row r="14445" spans="1:1">
      <c r="A14445" s="4">
        <v>17281</v>
      </c>
    </row>
    <row r="14446" spans="1:1">
      <c r="A14446" s="4">
        <v>17282</v>
      </c>
    </row>
    <row r="14447" spans="1:1">
      <c r="A14447" s="4">
        <v>17283</v>
      </c>
    </row>
    <row r="14448" spans="1:1">
      <c r="A14448" s="4">
        <v>17284</v>
      </c>
    </row>
    <row r="14449" spans="1:1">
      <c r="A14449" s="4">
        <v>17285</v>
      </c>
    </row>
    <row r="14450" spans="1:1">
      <c r="A14450" s="4">
        <v>17286</v>
      </c>
    </row>
    <row r="14451" spans="1:1">
      <c r="A14451" s="4">
        <v>17287</v>
      </c>
    </row>
    <row r="14452" spans="1:1">
      <c r="A14452" s="4">
        <v>17288</v>
      </c>
    </row>
    <row r="14453" spans="1:1">
      <c r="A14453" s="4">
        <v>17289</v>
      </c>
    </row>
    <row r="14454" spans="1:1">
      <c r="A14454" s="4">
        <v>17290</v>
      </c>
    </row>
    <row r="14455" spans="1:1">
      <c r="A14455" s="4">
        <v>17291</v>
      </c>
    </row>
    <row r="14456" spans="1:1">
      <c r="A14456" s="4">
        <v>17292</v>
      </c>
    </row>
    <row r="14457" spans="1:1">
      <c r="A14457" s="4">
        <v>17293</v>
      </c>
    </row>
    <row r="14458" spans="1:1">
      <c r="A14458" s="4">
        <v>17294</v>
      </c>
    </row>
    <row r="14459" spans="1:1">
      <c r="A14459" s="4">
        <v>17295</v>
      </c>
    </row>
    <row r="14460" spans="1:1">
      <c r="A14460" s="4">
        <v>17296</v>
      </c>
    </row>
    <row r="14461" spans="1:1">
      <c r="A14461" s="4">
        <v>17297</v>
      </c>
    </row>
    <row r="14462" spans="1:1">
      <c r="A14462" s="4">
        <v>17298</v>
      </c>
    </row>
    <row r="14463" spans="1:1">
      <c r="A14463" s="4">
        <v>17299</v>
      </c>
    </row>
    <row r="14464" spans="1:1">
      <c r="A14464" s="4">
        <v>17300</v>
      </c>
    </row>
    <row r="14465" spans="1:1">
      <c r="A14465" s="4">
        <v>17301</v>
      </c>
    </row>
    <row r="14466" spans="1:1">
      <c r="A14466" s="4">
        <v>17302</v>
      </c>
    </row>
    <row r="14467" spans="1:1">
      <c r="A14467" s="4">
        <v>17303</v>
      </c>
    </row>
    <row r="14468" spans="1:1">
      <c r="A14468" s="4">
        <v>17304</v>
      </c>
    </row>
    <row r="14469" spans="1:1">
      <c r="A14469" s="4">
        <v>17305</v>
      </c>
    </row>
    <row r="14470" spans="1:1">
      <c r="A14470" s="4">
        <v>17306</v>
      </c>
    </row>
    <row r="14471" spans="1:1">
      <c r="A14471" s="4">
        <v>17307</v>
      </c>
    </row>
    <row r="14472" spans="1:1">
      <c r="A14472" s="4">
        <v>17308</v>
      </c>
    </row>
    <row r="14473" spans="1:1">
      <c r="A14473" s="4">
        <v>17309</v>
      </c>
    </row>
    <row r="14474" spans="1:1">
      <c r="A14474" s="4">
        <v>17310</v>
      </c>
    </row>
    <row r="14475" spans="1:1">
      <c r="A14475" s="4">
        <v>17311</v>
      </c>
    </row>
    <row r="14476" spans="1:1">
      <c r="A14476" s="4">
        <v>17312</v>
      </c>
    </row>
    <row r="14477" spans="1:1">
      <c r="A14477" s="4">
        <v>17313</v>
      </c>
    </row>
    <row r="14478" spans="1:1">
      <c r="A14478" s="4">
        <v>17314</v>
      </c>
    </row>
    <row r="14479" spans="1:1">
      <c r="A14479" s="4">
        <v>17315</v>
      </c>
    </row>
    <row r="14480" spans="1:1">
      <c r="A14480" s="4">
        <v>17316</v>
      </c>
    </row>
    <row r="14481" spans="1:1">
      <c r="A14481" s="4">
        <v>17317</v>
      </c>
    </row>
    <row r="14482" spans="1:1">
      <c r="A14482" s="4">
        <v>17318</v>
      </c>
    </row>
    <row r="14483" spans="1:1">
      <c r="A14483" s="4">
        <v>17319</v>
      </c>
    </row>
    <row r="14484" spans="1:1">
      <c r="A14484" s="4">
        <v>17320</v>
      </c>
    </row>
    <row r="14485" spans="1:1">
      <c r="A14485" s="4">
        <v>17321</v>
      </c>
    </row>
    <row r="14486" spans="1:1">
      <c r="A14486" s="4">
        <v>17322</v>
      </c>
    </row>
    <row r="14487" spans="1:1">
      <c r="A14487" s="4">
        <v>17323</v>
      </c>
    </row>
    <row r="14488" spans="1:1">
      <c r="A14488" s="4">
        <v>17324</v>
      </c>
    </row>
    <row r="14489" spans="1:1">
      <c r="A14489" s="4">
        <v>17325</v>
      </c>
    </row>
    <row r="14490" spans="1:1">
      <c r="A14490" s="4">
        <v>17326</v>
      </c>
    </row>
    <row r="14491" spans="1:1">
      <c r="A14491" s="4">
        <v>17327</v>
      </c>
    </row>
    <row r="14492" spans="1:1">
      <c r="A14492" s="4">
        <v>17328</v>
      </c>
    </row>
    <row r="14493" spans="1:1">
      <c r="A14493" s="4">
        <v>17329</v>
      </c>
    </row>
    <row r="14494" spans="1:1">
      <c r="A14494" s="4">
        <v>17330</v>
      </c>
    </row>
    <row r="14495" spans="1:1">
      <c r="A14495" s="4">
        <v>17331</v>
      </c>
    </row>
    <row r="14496" spans="1:1">
      <c r="A14496" s="4">
        <v>17332</v>
      </c>
    </row>
    <row r="14497" spans="1:1">
      <c r="A14497" s="4">
        <v>17333</v>
      </c>
    </row>
    <row r="14498" spans="1:1">
      <c r="A14498" s="4">
        <v>17334</v>
      </c>
    </row>
    <row r="14499" spans="1:1">
      <c r="A14499" s="4">
        <v>17335</v>
      </c>
    </row>
    <row r="14500" spans="1:1">
      <c r="A14500" s="4">
        <v>17336</v>
      </c>
    </row>
    <row r="14501" spans="1:1">
      <c r="A14501" s="4">
        <v>17337</v>
      </c>
    </row>
    <row r="14502" spans="1:1">
      <c r="A14502" s="4">
        <v>17338</v>
      </c>
    </row>
    <row r="14503" spans="1:1">
      <c r="A14503" s="4">
        <v>17339</v>
      </c>
    </row>
    <row r="14504" spans="1:1">
      <c r="A14504" s="4">
        <v>17340</v>
      </c>
    </row>
    <row r="14505" spans="1:1">
      <c r="A14505" s="4">
        <v>17341</v>
      </c>
    </row>
    <row r="14506" spans="1:1">
      <c r="A14506" s="4">
        <v>17342</v>
      </c>
    </row>
    <row r="14507" spans="1:1">
      <c r="A14507" s="4">
        <v>17343</v>
      </c>
    </row>
    <row r="14508" spans="1:1">
      <c r="A14508" s="4">
        <v>17344</v>
      </c>
    </row>
    <row r="14509" spans="1:1">
      <c r="A14509" s="4">
        <v>17345</v>
      </c>
    </row>
    <row r="14510" spans="1:1">
      <c r="A14510" s="4">
        <v>17346</v>
      </c>
    </row>
    <row r="14511" spans="1:1">
      <c r="A14511" s="4">
        <v>17347</v>
      </c>
    </row>
    <row r="14512" spans="1:1">
      <c r="A14512" s="4">
        <v>17348</v>
      </c>
    </row>
    <row r="14513" spans="1:1">
      <c r="A14513" s="4">
        <v>17349</v>
      </c>
    </row>
    <row r="14514" spans="1:1">
      <c r="A14514" s="4">
        <v>17350</v>
      </c>
    </row>
    <row r="14515" spans="1:1">
      <c r="A14515" s="4">
        <v>17351</v>
      </c>
    </row>
    <row r="14516" spans="1:1">
      <c r="A14516" s="4">
        <v>17352</v>
      </c>
    </row>
    <row r="14517" spans="1:1">
      <c r="A14517" s="4">
        <v>17353</v>
      </c>
    </row>
    <row r="14518" spans="1:1">
      <c r="A14518" s="4">
        <v>17354</v>
      </c>
    </row>
    <row r="14519" spans="1:1">
      <c r="A14519" s="4">
        <v>17355</v>
      </c>
    </row>
    <row r="14520" spans="1:1">
      <c r="A14520" s="4">
        <v>17356</v>
      </c>
    </row>
    <row r="14521" spans="1:1">
      <c r="A14521" s="4">
        <v>17357</v>
      </c>
    </row>
    <row r="14522" spans="1:1">
      <c r="A14522" s="4">
        <v>17358</v>
      </c>
    </row>
    <row r="14523" spans="1:1">
      <c r="A14523" s="4">
        <v>17359</v>
      </c>
    </row>
    <row r="14524" spans="1:1">
      <c r="A14524" s="4">
        <v>17360</v>
      </c>
    </row>
    <row r="14525" spans="1:1">
      <c r="A14525" s="4">
        <v>17361</v>
      </c>
    </row>
    <row r="14526" spans="1:1">
      <c r="A14526" s="4">
        <v>17362</v>
      </c>
    </row>
    <row r="14527" spans="1:1">
      <c r="A14527" s="4">
        <v>17363</v>
      </c>
    </row>
    <row r="14528" spans="1:1">
      <c r="A14528" s="4">
        <v>17364</v>
      </c>
    </row>
    <row r="14529" spans="1:1">
      <c r="A14529" s="4">
        <v>17365</v>
      </c>
    </row>
    <row r="14530" spans="1:1">
      <c r="A14530" s="4">
        <v>17366</v>
      </c>
    </row>
    <row r="14531" spans="1:1">
      <c r="A14531" s="4">
        <v>17367</v>
      </c>
    </row>
    <row r="14532" spans="1:1">
      <c r="A14532" s="4">
        <v>17368</v>
      </c>
    </row>
    <row r="14533" spans="1:1">
      <c r="A14533" s="4">
        <v>17369</v>
      </c>
    </row>
    <row r="14534" spans="1:1">
      <c r="A14534" s="4">
        <v>17370</v>
      </c>
    </row>
    <row r="14535" spans="1:1">
      <c r="A14535" s="4">
        <v>17371</v>
      </c>
    </row>
    <row r="14536" spans="1:1">
      <c r="A14536" s="4">
        <v>17372</v>
      </c>
    </row>
    <row r="14537" spans="1:1">
      <c r="A14537" s="4">
        <v>17373</v>
      </c>
    </row>
    <row r="14538" spans="1:1">
      <c r="A14538" s="4">
        <v>17374</v>
      </c>
    </row>
    <row r="14539" spans="1:1">
      <c r="A14539" s="4">
        <v>17375</v>
      </c>
    </row>
    <row r="14540" spans="1:1">
      <c r="A14540" s="4">
        <v>17376</v>
      </c>
    </row>
    <row r="14541" spans="1:1">
      <c r="A14541" s="4">
        <v>17377</v>
      </c>
    </row>
    <row r="14542" spans="1:1">
      <c r="A14542" s="4">
        <v>17378</v>
      </c>
    </row>
    <row r="14543" spans="1:1">
      <c r="A14543" s="4">
        <v>17379</v>
      </c>
    </row>
    <row r="14544" spans="1:1">
      <c r="A14544" s="4">
        <v>17380</v>
      </c>
    </row>
    <row r="14545" spans="1:1">
      <c r="A14545" s="4">
        <v>17381</v>
      </c>
    </row>
    <row r="14546" spans="1:1">
      <c r="A14546" s="4">
        <v>17382</v>
      </c>
    </row>
    <row r="14547" spans="1:1">
      <c r="A14547" s="4">
        <v>17383</v>
      </c>
    </row>
    <row r="14548" spans="1:1">
      <c r="A14548" s="4">
        <v>17384</v>
      </c>
    </row>
    <row r="14549" spans="1:1">
      <c r="A14549" s="4">
        <v>17385</v>
      </c>
    </row>
    <row r="14550" spans="1:1">
      <c r="A14550" s="4">
        <v>17386</v>
      </c>
    </row>
    <row r="14551" spans="1:1">
      <c r="A14551" s="4">
        <v>17387</v>
      </c>
    </row>
    <row r="14552" spans="1:1">
      <c r="A14552" s="4">
        <v>17388</v>
      </c>
    </row>
    <row r="14553" spans="1:1">
      <c r="A14553" s="4">
        <v>17389</v>
      </c>
    </row>
    <row r="14554" spans="1:1">
      <c r="A14554" s="4">
        <v>17390</v>
      </c>
    </row>
    <row r="14555" spans="1:1">
      <c r="A14555" s="4">
        <v>17391</v>
      </c>
    </row>
    <row r="14556" spans="1:1">
      <c r="A14556" s="4">
        <v>17392</v>
      </c>
    </row>
    <row r="14557" spans="1:1">
      <c r="A14557" s="4">
        <v>17393</v>
      </c>
    </row>
    <row r="14558" spans="1:1">
      <c r="A14558" s="4">
        <v>17394</v>
      </c>
    </row>
    <row r="14559" spans="1:1">
      <c r="A14559" s="4">
        <v>17395</v>
      </c>
    </row>
    <row r="14560" spans="1:1">
      <c r="A14560" s="4">
        <v>17396</v>
      </c>
    </row>
    <row r="14561" spans="1:1">
      <c r="A14561" s="4">
        <v>17397</v>
      </c>
    </row>
    <row r="14562" spans="1:1">
      <c r="A14562" s="4">
        <v>17398</v>
      </c>
    </row>
    <row r="14563" spans="1:1">
      <c r="A14563" s="4">
        <v>17399</v>
      </c>
    </row>
    <row r="14564" spans="1:1">
      <c r="A14564" s="4">
        <v>17400</v>
      </c>
    </row>
    <row r="14565" spans="1:1">
      <c r="A14565" s="4">
        <v>17401</v>
      </c>
    </row>
    <row r="14566" spans="1:1">
      <c r="A14566" s="4">
        <v>17402</v>
      </c>
    </row>
    <row r="14567" spans="1:1">
      <c r="A14567" s="4">
        <v>17403</v>
      </c>
    </row>
    <row r="14568" spans="1:1">
      <c r="A14568" s="4">
        <v>17404</v>
      </c>
    </row>
    <row r="14569" spans="1:1">
      <c r="A14569" s="4">
        <v>17405</v>
      </c>
    </row>
    <row r="14570" spans="1:1">
      <c r="A14570" s="4">
        <v>17406</v>
      </c>
    </row>
    <row r="14571" spans="1:1">
      <c r="A14571" s="4">
        <v>17407</v>
      </c>
    </row>
    <row r="14572" spans="1:1">
      <c r="A14572" s="4">
        <v>17408</v>
      </c>
    </row>
    <row r="14573" spans="1:1">
      <c r="A14573" s="4">
        <v>17409</v>
      </c>
    </row>
    <row r="14574" spans="1:1">
      <c r="A14574" s="4">
        <v>17410</v>
      </c>
    </row>
    <row r="14575" spans="1:1">
      <c r="A14575" s="4">
        <v>17411</v>
      </c>
    </row>
    <row r="14576" spans="1:1">
      <c r="A14576" s="4">
        <v>17412</v>
      </c>
    </row>
    <row r="14577" spans="1:1">
      <c r="A14577" s="4">
        <v>17413</v>
      </c>
    </row>
    <row r="14578" spans="1:1">
      <c r="A14578" s="4">
        <v>17414</v>
      </c>
    </row>
    <row r="14579" spans="1:1">
      <c r="A14579" s="4">
        <v>17415</v>
      </c>
    </row>
    <row r="14580" spans="1:1">
      <c r="A14580" s="4">
        <v>17416</v>
      </c>
    </row>
    <row r="14581" spans="1:1">
      <c r="A14581" s="4">
        <v>17417</v>
      </c>
    </row>
    <row r="14582" spans="1:1">
      <c r="A14582" s="4">
        <v>17418</v>
      </c>
    </row>
    <row r="14583" spans="1:1">
      <c r="A14583" s="4">
        <v>17419</v>
      </c>
    </row>
    <row r="14584" spans="1:1">
      <c r="A14584" s="4">
        <v>17420</v>
      </c>
    </row>
    <row r="14585" spans="1:1">
      <c r="A14585" s="4">
        <v>17421</v>
      </c>
    </row>
    <row r="14586" spans="1:1">
      <c r="A14586" s="4">
        <v>17422</v>
      </c>
    </row>
    <row r="14587" spans="1:1">
      <c r="A14587" s="4">
        <v>17423</v>
      </c>
    </row>
    <row r="14588" spans="1:1">
      <c r="A14588" s="4">
        <v>17424</v>
      </c>
    </row>
    <row r="14589" spans="1:1">
      <c r="A14589" s="4">
        <v>17425</v>
      </c>
    </row>
    <row r="14590" spans="1:1">
      <c r="A14590" s="4">
        <v>17426</v>
      </c>
    </row>
    <row r="14591" spans="1:1">
      <c r="A14591" s="4">
        <v>17427</v>
      </c>
    </row>
    <row r="14592" spans="1:1">
      <c r="A14592" s="4">
        <v>17428</v>
      </c>
    </row>
    <row r="14593" spans="1:1">
      <c r="A14593" s="4">
        <v>17429</v>
      </c>
    </row>
    <row r="14594" spans="1:1">
      <c r="A14594" s="4">
        <v>17430</v>
      </c>
    </row>
    <row r="14595" spans="1:1">
      <c r="A14595" s="4">
        <v>17431</v>
      </c>
    </row>
    <row r="14596" spans="1:1">
      <c r="A14596" s="4">
        <v>17432</v>
      </c>
    </row>
    <row r="14597" spans="1:1">
      <c r="A14597" s="4">
        <v>17433</v>
      </c>
    </row>
    <row r="14598" spans="1:1">
      <c r="A14598" s="4">
        <v>17434</v>
      </c>
    </row>
    <row r="14599" spans="1:1">
      <c r="A14599" s="4">
        <v>17435</v>
      </c>
    </row>
    <row r="14600" spans="1:1">
      <c r="A14600" s="4">
        <v>17436</v>
      </c>
    </row>
    <row r="14601" spans="1:1">
      <c r="A14601" s="4">
        <v>17437</v>
      </c>
    </row>
    <row r="14602" spans="1:1">
      <c r="A14602" s="4">
        <v>17438</v>
      </c>
    </row>
    <row r="14603" spans="1:1">
      <c r="A14603" s="4">
        <v>17439</v>
      </c>
    </row>
    <row r="14604" spans="1:1">
      <c r="A14604" s="4">
        <v>17440</v>
      </c>
    </row>
    <row r="14605" spans="1:1">
      <c r="A14605" s="4">
        <v>17441</v>
      </c>
    </row>
    <row r="14606" spans="1:1">
      <c r="A14606" s="4">
        <v>17442</v>
      </c>
    </row>
    <row r="14607" spans="1:1">
      <c r="A14607" s="4">
        <v>17443</v>
      </c>
    </row>
    <row r="14608" spans="1:1">
      <c r="A14608" s="4">
        <v>17444</v>
      </c>
    </row>
    <row r="14609" spans="1:1">
      <c r="A14609" s="4">
        <v>17445</v>
      </c>
    </row>
    <row r="14610" spans="1:1">
      <c r="A14610" s="4">
        <v>17446</v>
      </c>
    </row>
    <row r="14611" spans="1:1">
      <c r="A14611" s="4">
        <v>17447</v>
      </c>
    </row>
    <row r="14612" spans="1:1">
      <c r="A14612" s="4">
        <v>17448</v>
      </c>
    </row>
    <row r="14613" spans="1:1">
      <c r="A14613" s="4">
        <v>17449</v>
      </c>
    </row>
    <row r="14614" spans="1:1">
      <c r="A14614" s="4">
        <v>17450</v>
      </c>
    </row>
    <row r="14615" spans="1:1">
      <c r="A14615" s="4">
        <v>17451</v>
      </c>
    </row>
    <row r="14616" spans="1:1">
      <c r="A14616" s="4">
        <v>17452</v>
      </c>
    </row>
    <row r="14617" spans="1:1">
      <c r="A14617" s="4">
        <v>17453</v>
      </c>
    </row>
    <row r="14618" spans="1:1">
      <c r="A14618" s="4">
        <v>17454</v>
      </c>
    </row>
    <row r="14619" spans="1:1">
      <c r="A14619" s="4">
        <v>17455</v>
      </c>
    </row>
    <row r="14620" spans="1:1">
      <c r="A14620" s="4">
        <v>17456</v>
      </c>
    </row>
    <row r="14621" spans="1:1">
      <c r="A14621" s="4">
        <v>17457</v>
      </c>
    </row>
    <row r="14622" spans="1:1">
      <c r="A14622" s="4">
        <v>17458</v>
      </c>
    </row>
    <row r="14623" spans="1:1">
      <c r="A14623" s="4">
        <v>17459</v>
      </c>
    </row>
    <row r="14624" spans="1:1">
      <c r="A14624" s="4">
        <v>17460</v>
      </c>
    </row>
    <row r="14625" spans="1:1">
      <c r="A14625" s="4">
        <v>17461</v>
      </c>
    </row>
    <row r="14626" spans="1:1">
      <c r="A14626" s="4">
        <v>17462</v>
      </c>
    </row>
    <row r="14627" spans="1:1">
      <c r="A14627" s="4">
        <v>17463</v>
      </c>
    </row>
    <row r="14628" spans="1:1">
      <c r="A14628" s="4">
        <v>17464</v>
      </c>
    </row>
    <row r="14629" spans="1:1">
      <c r="A14629" s="4">
        <v>17465</v>
      </c>
    </row>
    <row r="14630" spans="1:1">
      <c r="A14630" s="4">
        <v>17466</v>
      </c>
    </row>
    <row r="14631" spans="1:1">
      <c r="A14631" s="4">
        <v>17467</v>
      </c>
    </row>
    <row r="14632" spans="1:1">
      <c r="A14632" s="4">
        <v>17468</v>
      </c>
    </row>
    <row r="14633" spans="1:1">
      <c r="A14633" s="4">
        <v>17469</v>
      </c>
    </row>
    <row r="14634" spans="1:1">
      <c r="A14634" s="4">
        <v>17470</v>
      </c>
    </row>
    <row r="14635" spans="1:1">
      <c r="A14635" s="4">
        <v>17471</v>
      </c>
    </row>
    <row r="14636" spans="1:1">
      <c r="A14636" s="4">
        <v>17472</v>
      </c>
    </row>
    <row r="14637" spans="1:1">
      <c r="A14637" s="4">
        <v>17473</v>
      </c>
    </row>
    <row r="14638" spans="1:1">
      <c r="A14638" s="4">
        <v>17474</v>
      </c>
    </row>
    <row r="14639" spans="1:1">
      <c r="A14639" s="4">
        <v>17475</v>
      </c>
    </row>
    <row r="14640" spans="1:1">
      <c r="A14640" s="4">
        <v>17476</v>
      </c>
    </row>
    <row r="14641" spans="1:1">
      <c r="A14641" s="4">
        <v>17477</v>
      </c>
    </row>
    <row r="14642" spans="1:1">
      <c r="A14642" s="4">
        <v>17478</v>
      </c>
    </row>
    <row r="14643" spans="1:1">
      <c r="A14643" s="4">
        <v>17479</v>
      </c>
    </row>
    <row r="14644" spans="1:1">
      <c r="A14644" s="4">
        <v>17480</v>
      </c>
    </row>
    <row r="14645" spans="1:1">
      <c r="A14645" s="4">
        <v>17481</v>
      </c>
    </row>
    <row r="14646" spans="1:1">
      <c r="A14646" s="4">
        <v>17482</v>
      </c>
    </row>
    <row r="14647" spans="1:1">
      <c r="A14647" s="4">
        <v>17483</v>
      </c>
    </row>
    <row r="14648" spans="1:1">
      <c r="A14648" s="4">
        <v>17484</v>
      </c>
    </row>
    <row r="14649" spans="1:1">
      <c r="A14649" s="4">
        <v>17485</v>
      </c>
    </row>
    <row r="14650" spans="1:1">
      <c r="A14650" s="4">
        <v>17486</v>
      </c>
    </row>
    <row r="14651" spans="1:1">
      <c r="A14651" s="4">
        <v>17487</v>
      </c>
    </row>
    <row r="14652" spans="1:1">
      <c r="A14652" s="4">
        <v>17488</v>
      </c>
    </row>
    <row r="14653" spans="1:1">
      <c r="A14653" s="4">
        <v>17489</v>
      </c>
    </row>
    <row r="14654" spans="1:1">
      <c r="A14654" s="4">
        <v>17490</v>
      </c>
    </row>
    <row r="14655" spans="1:1">
      <c r="A14655" s="4">
        <v>17491</v>
      </c>
    </row>
    <row r="14656" spans="1:1">
      <c r="A14656" s="4">
        <v>17492</v>
      </c>
    </row>
    <row r="14657" spans="1:1">
      <c r="A14657" s="4">
        <v>17493</v>
      </c>
    </row>
    <row r="14658" spans="1:1">
      <c r="A14658" s="4">
        <v>17494</v>
      </c>
    </row>
    <row r="14659" spans="1:1">
      <c r="A14659" s="4">
        <v>17495</v>
      </c>
    </row>
    <row r="14660" spans="1:1">
      <c r="A14660" s="4">
        <v>17496</v>
      </c>
    </row>
    <row r="14661" spans="1:1">
      <c r="A14661" s="4">
        <v>17497</v>
      </c>
    </row>
    <row r="14662" spans="1:1">
      <c r="A14662" s="4">
        <v>17498</v>
      </c>
    </row>
    <row r="14663" spans="1:1">
      <c r="A14663" s="4">
        <v>17499</v>
      </c>
    </row>
    <row r="14664" spans="1:1">
      <c r="A14664" s="4">
        <v>17500</v>
      </c>
    </row>
    <row r="14665" spans="1:1">
      <c r="A14665" s="4">
        <v>17501</v>
      </c>
    </row>
    <row r="14666" spans="1:1">
      <c r="A14666" s="4">
        <v>17502</v>
      </c>
    </row>
    <row r="14667" spans="1:1">
      <c r="A14667" s="4">
        <v>17503</v>
      </c>
    </row>
    <row r="14668" spans="1:1">
      <c r="A14668" s="4">
        <v>17504</v>
      </c>
    </row>
    <row r="14669" spans="1:1">
      <c r="A14669" s="4">
        <v>17505</v>
      </c>
    </row>
    <row r="14670" spans="1:1">
      <c r="A14670" s="4">
        <v>17506</v>
      </c>
    </row>
    <row r="14671" spans="1:1">
      <c r="A14671" s="4">
        <v>17507</v>
      </c>
    </row>
    <row r="14672" spans="1:1">
      <c r="A14672" s="4">
        <v>17508</v>
      </c>
    </row>
    <row r="14673" spans="1:1">
      <c r="A14673" s="4">
        <v>17509</v>
      </c>
    </row>
    <row r="14674" spans="1:1">
      <c r="A14674" s="4">
        <v>17510</v>
      </c>
    </row>
    <row r="14675" spans="1:1">
      <c r="A14675" s="4">
        <v>17511</v>
      </c>
    </row>
    <row r="14676" spans="1:1">
      <c r="A14676" s="4">
        <v>17512</v>
      </c>
    </row>
    <row r="14677" spans="1:1">
      <c r="A14677" s="4">
        <v>17513</v>
      </c>
    </row>
    <row r="14678" spans="1:1">
      <c r="A14678" s="4">
        <v>17514</v>
      </c>
    </row>
    <row r="14679" spans="1:1">
      <c r="A14679" s="4">
        <v>17515</v>
      </c>
    </row>
    <row r="14680" spans="1:1">
      <c r="A14680" s="4">
        <v>17516</v>
      </c>
    </row>
    <row r="14681" spans="1:1">
      <c r="A14681" s="4">
        <v>17517</v>
      </c>
    </row>
    <row r="14682" spans="1:1">
      <c r="A14682" s="4">
        <v>17518</v>
      </c>
    </row>
    <row r="14683" spans="1:1">
      <c r="A14683" s="4">
        <v>17519</v>
      </c>
    </row>
    <row r="14684" spans="1:1">
      <c r="A14684" s="4">
        <v>17520</v>
      </c>
    </row>
    <row r="14685" spans="1:1">
      <c r="A14685" s="4">
        <v>17521</v>
      </c>
    </row>
    <row r="14686" spans="1:1">
      <c r="A14686" s="4">
        <v>17522</v>
      </c>
    </row>
    <row r="14687" spans="1:1">
      <c r="A14687" s="4">
        <v>17523</v>
      </c>
    </row>
    <row r="14688" spans="1:1">
      <c r="A14688" s="4">
        <v>17524</v>
      </c>
    </row>
    <row r="14689" spans="1:1">
      <c r="A14689" s="4">
        <v>17525</v>
      </c>
    </row>
    <row r="14690" spans="1:1">
      <c r="A14690" s="4">
        <v>17526</v>
      </c>
    </row>
    <row r="14691" spans="1:1">
      <c r="A14691" s="4">
        <v>17527</v>
      </c>
    </row>
    <row r="14692" spans="1:1">
      <c r="A14692" s="4">
        <v>17528</v>
      </c>
    </row>
    <row r="14693" spans="1:1">
      <c r="A14693" s="4">
        <v>17529</v>
      </c>
    </row>
    <row r="14694" spans="1:1">
      <c r="A14694" s="4">
        <v>17530</v>
      </c>
    </row>
    <row r="14695" spans="1:1">
      <c r="A14695" s="4">
        <v>17531</v>
      </c>
    </row>
    <row r="14696" spans="1:1">
      <c r="A14696" s="4">
        <v>17532</v>
      </c>
    </row>
    <row r="14697" spans="1:1">
      <c r="A14697" s="4">
        <v>17533</v>
      </c>
    </row>
    <row r="14698" spans="1:1">
      <c r="A14698" s="4">
        <v>17534</v>
      </c>
    </row>
    <row r="14699" spans="1:1">
      <c r="A14699" s="4">
        <v>17535</v>
      </c>
    </row>
    <row r="14700" spans="1:1">
      <c r="A14700" s="4">
        <v>17536</v>
      </c>
    </row>
    <row r="14701" spans="1:1">
      <c r="A14701" s="4">
        <v>17537</v>
      </c>
    </row>
    <row r="14702" spans="1:1">
      <c r="A14702" s="4">
        <v>17538</v>
      </c>
    </row>
    <row r="14703" spans="1:1">
      <c r="A14703" s="4">
        <v>17539</v>
      </c>
    </row>
    <row r="14704" spans="1:1">
      <c r="A14704" s="4">
        <v>17540</v>
      </c>
    </row>
    <row r="14705" spans="1:1">
      <c r="A14705" s="4">
        <v>17541</v>
      </c>
    </row>
    <row r="14706" spans="1:1">
      <c r="A14706" s="4">
        <v>17542</v>
      </c>
    </row>
    <row r="14707" spans="1:1">
      <c r="A14707" s="4">
        <v>17543</v>
      </c>
    </row>
    <row r="14708" spans="1:1">
      <c r="A14708" s="4">
        <v>17544</v>
      </c>
    </row>
    <row r="14709" spans="1:1">
      <c r="A14709" s="4">
        <v>17545</v>
      </c>
    </row>
    <row r="14710" spans="1:1">
      <c r="A14710" s="4">
        <v>17546</v>
      </c>
    </row>
    <row r="14711" spans="1:1">
      <c r="A14711" s="4">
        <v>17547</v>
      </c>
    </row>
    <row r="14712" spans="1:1">
      <c r="A14712" s="4">
        <v>17548</v>
      </c>
    </row>
    <row r="14713" spans="1:1">
      <c r="A14713" s="4">
        <v>17549</v>
      </c>
    </row>
    <row r="14714" spans="1:1">
      <c r="A14714" s="4">
        <v>17550</v>
      </c>
    </row>
    <row r="14715" spans="1:1">
      <c r="A14715" s="4">
        <v>17551</v>
      </c>
    </row>
    <row r="14716" spans="1:1">
      <c r="A14716" s="4">
        <v>17552</v>
      </c>
    </row>
    <row r="14717" spans="1:1">
      <c r="A14717" s="4">
        <v>17553</v>
      </c>
    </row>
    <row r="14718" spans="1:1">
      <c r="A14718" s="4">
        <v>17554</v>
      </c>
    </row>
    <row r="14719" spans="1:1">
      <c r="A14719" s="4">
        <v>17555</v>
      </c>
    </row>
    <row r="14720" spans="1:1">
      <c r="A14720" s="4">
        <v>17556</v>
      </c>
    </row>
    <row r="14721" spans="1:1">
      <c r="A14721" s="4">
        <v>17557</v>
      </c>
    </row>
    <row r="14722" spans="1:1">
      <c r="A14722" s="4">
        <v>17558</v>
      </c>
    </row>
    <row r="14723" spans="1:1">
      <c r="A14723" s="4">
        <v>17559</v>
      </c>
    </row>
    <row r="14724" spans="1:1">
      <c r="A14724" s="4">
        <v>17560</v>
      </c>
    </row>
    <row r="14725" spans="1:1">
      <c r="A14725" s="4">
        <v>17561</v>
      </c>
    </row>
    <row r="14726" spans="1:1">
      <c r="A14726" s="4">
        <v>17562</v>
      </c>
    </row>
    <row r="14727" spans="1:1">
      <c r="A14727" s="4">
        <v>17563</v>
      </c>
    </row>
    <row r="14728" spans="1:1">
      <c r="A14728" s="4">
        <v>17564</v>
      </c>
    </row>
    <row r="14729" spans="1:1">
      <c r="A14729" s="4">
        <v>17565</v>
      </c>
    </row>
    <row r="14730" spans="1:1">
      <c r="A14730" s="4">
        <v>17566</v>
      </c>
    </row>
    <row r="14731" spans="1:1">
      <c r="A14731" s="4">
        <v>17567</v>
      </c>
    </row>
    <row r="14732" spans="1:1">
      <c r="A14732" s="4">
        <v>17568</v>
      </c>
    </row>
    <row r="14733" spans="1:1">
      <c r="A14733" s="4">
        <v>17569</v>
      </c>
    </row>
    <row r="14734" spans="1:1">
      <c r="A14734" s="4">
        <v>17570</v>
      </c>
    </row>
    <row r="14735" spans="1:1">
      <c r="A14735" s="4">
        <v>17571</v>
      </c>
    </row>
    <row r="14736" spans="1:1">
      <c r="A14736" s="4">
        <v>17572</v>
      </c>
    </row>
    <row r="14737" spans="1:1">
      <c r="A14737" s="4">
        <v>17573</v>
      </c>
    </row>
    <row r="14738" spans="1:1">
      <c r="A14738" s="4">
        <v>17574</v>
      </c>
    </row>
    <row r="14739" spans="1:1">
      <c r="A14739" s="4">
        <v>17575</v>
      </c>
    </row>
    <row r="14740" spans="1:1">
      <c r="A14740" s="4">
        <v>17576</v>
      </c>
    </row>
    <row r="14741" spans="1:1">
      <c r="A14741" s="4">
        <v>17577</v>
      </c>
    </row>
    <row r="14742" spans="1:1">
      <c r="A14742" s="4">
        <v>17578</v>
      </c>
    </row>
    <row r="14743" spans="1:1">
      <c r="A14743" s="4">
        <v>17579</v>
      </c>
    </row>
    <row r="14744" spans="1:1">
      <c r="A14744" s="4">
        <v>17580</v>
      </c>
    </row>
    <row r="14745" spans="1:1">
      <c r="A14745" s="4">
        <v>17581</v>
      </c>
    </row>
    <row r="14746" spans="1:1">
      <c r="A14746" s="4">
        <v>17582</v>
      </c>
    </row>
    <row r="14747" spans="1:1">
      <c r="A14747" s="4">
        <v>17583</v>
      </c>
    </row>
    <row r="14748" spans="1:1">
      <c r="A14748" s="4">
        <v>17584</v>
      </c>
    </row>
    <row r="14749" spans="1:1">
      <c r="A14749" s="4">
        <v>17585</v>
      </c>
    </row>
    <row r="14750" spans="1:1">
      <c r="A14750" s="4">
        <v>17586</v>
      </c>
    </row>
    <row r="14751" spans="1:1">
      <c r="A14751" s="4">
        <v>17587</v>
      </c>
    </row>
    <row r="14752" spans="1:1">
      <c r="A14752" s="4">
        <v>17588</v>
      </c>
    </row>
    <row r="14753" spans="1:1">
      <c r="A14753" s="4">
        <v>17589</v>
      </c>
    </row>
    <row r="14754" spans="1:1">
      <c r="A14754" s="4">
        <v>17590</v>
      </c>
    </row>
    <row r="14755" spans="1:1">
      <c r="A14755" s="4">
        <v>17591</v>
      </c>
    </row>
    <row r="14756" spans="1:1">
      <c r="A14756" s="4">
        <v>17592</v>
      </c>
    </row>
    <row r="14757" spans="1:1">
      <c r="A14757" s="4">
        <v>17593</v>
      </c>
    </row>
    <row r="14758" spans="1:1">
      <c r="A14758" s="4">
        <v>17594</v>
      </c>
    </row>
    <row r="14759" spans="1:1">
      <c r="A14759" s="4">
        <v>17595</v>
      </c>
    </row>
    <row r="14760" spans="1:1">
      <c r="A14760" s="4">
        <v>17596</v>
      </c>
    </row>
    <row r="14761" spans="1:1">
      <c r="A14761" s="4">
        <v>17597</v>
      </c>
    </row>
    <row r="14762" spans="1:1">
      <c r="A14762" s="4">
        <v>17598</v>
      </c>
    </row>
    <row r="14763" spans="1:1">
      <c r="A14763" s="4">
        <v>17599</v>
      </c>
    </row>
    <row r="14764" spans="1:1">
      <c r="A14764" s="4">
        <v>17600</v>
      </c>
    </row>
    <row r="14765" spans="1:1">
      <c r="A14765" s="4">
        <v>17601</v>
      </c>
    </row>
    <row r="14766" spans="1:1">
      <c r="A14766" s="4">
        <v>17602</v>
      </c>
    </row>
    <row r="14767" spans="1:1">
      <c r="A14767" s="4">
        <v>17603</v>
      </c>
    </row>
    <row r="14768" spans="1:1">
      <c r="A14768" s="4">
        <v>17604</v>
      </c>
    </row>
    <row r="14769" spans="1:1">
      <c r="A14769" s="4">
        <v>17605</v>
      </c>
    </row>
    <row r="14770" spans="1:1">
      <c r="A14770" s="4">
        <v>17606</v>
      </c>
    </row>
    <row r="14771" spans="1:1">
      <c r="A14771" s="4">
        <v>17607</v>
      </c>
    </row>
    <row r="14772" spans="1:1">
      <c r="A14772" s="4">
        <v>17608</v>
      </c>
    </row>
    <row r="14773" spans="1:1">
      <c r="A14773" s="4">
        <v>17609</v>
      </c>
    </row>
    <row r="14774" spans="1:1">
      <c r="A14774" s="4">
        <v>17610</v>
      </c>
    </row>
    <row r="14775" spans="1:1">
      <c r="A14775" s="4">
        <v>17611</v>
      </c>
    </row>
    <row r="14776" spans="1:1">
      <c r="A14776" s="4">
        <v>17612</v>
      </c>
    </row>
    <row r="14777" spans="1:1">
      <c r="A14777" s="4">
        <v>17613</v>
      </c>
    </row>
    <row r="14778" spans="1:1">
      <c r="A14778" s="4">
        <v>17614</v>
      </c>
    </row>
    <row r="14779" spans="1:1">
      <c r="A14779" s="4">
        <v>17615</v>
      </c>
    </row>
    <row r="14780" spans="1:1">
      <c r="A14780" s="4">
        <v>17616</v>
      </c>
    </row>
    <row r="14781" spans="1:1">
      <c r="A14781" s="4">
        <v>17617</v>
      </c>
    </row>
    <row r="14782" spans="1:1">
      <c r="A14782" s="4">
        <v>17618</v>
      </c>
    </row>
    <row r="14783" spans="1:1">
      <c r="A14783" s="4">
        <v>17619</v>
      </c>
    </row>
    <row r="14784" spans="1:1">
      <c r="A14784" s="4">
        <v>17620</v>
      </c>
    </row>
    <row r="14785" spans="1:1">
      <c r="A14785" s="4">
        <v>17621</v>
      </c>
    </row>
    <row r="14786" spans="1:1">
      <c r="A14786" s="4">
        <v>17622</v>
      </c>
    </row>
    <row r="14787" spans="1:1">
      <c r="A14787" s="4">
        <v>17623</v>
      </c>
    </row>
    <row r="14788" spans="1:1">
      <c r="A14788" s="4">
        <v>17624</v>
      </c>
    </row>
    <row r="14789" spans="1:1">
      <c r="A14789" s="4">
        <v>17625</v>
      </c>
    </row>
    <row r="14790" spans="1:1">
      <c r="A14790" s="4">
        <v>17626</v>
      </c>
    </row>
    <row r="14791" spans="1:1">
      <c r="A14791" s="4">
        <v>17627</v>
      </c>
    </row>
    <row r="14792" spans="1:1">
      <c r="A14792" s="4">
        <v>17628</v>
      </c>
    </row>
    <row r="14793" spans="1:1">
      <c r="A14793" s="4">
        <v>17629</v>
      </c>
    </row>
    <row r="14794" spans="1:1">
      <c r="A14794" s="4">
        <v>17630</v>
      </c>
    </row>
    <row r="14795" spans="1:1">
      <c r="A14795" s="4">
        <v>17631</v>
      </c>
    </row>
    <row r="14796" spans="1:1">
      <c r="A14796" s="4">
        <v>17632</v>
      </c>
    </row>
    <row r="14797" spans="1:1">
      <c r="A14797" s="4">
        <v>17633</v>
      </c>
    </row>
    <row r="14798" spans="1:1">
      <c r="A14798" s="4">
        <v>17634</v>
      </c>
    </row>
    <row r="14799" spans="1:1">
      <c r="A14799" s="4">
        <v>17635</v>
      </c>
    </row>
    <row r="14800" spans="1:1">
      <c r="A14800" s="4">
        <v>17636</v>
      </c>
    </row>
    <row r="14801" spans="1:1">
      <c r="A14801" s="4">
        <v>17637</v>
      </c>
    </row>
    <row r="14802" spans="1:1">
      <c r="A14802" s="4">
        <v>17638</v>
      </c>
    </row>
    <row r="14803" spans="1:1">
      <c r="A14803" s="4">
        <v>17639</v>
      </c>
    </row>
    <row r="14804" spans="1:1">
      <c r="A14804" s="4">
        <v>17640</v>
      </c>
    </row>
    <row r="14805" spans="1:1">
      <c r="A14805" s="4">
        <v>17641</v>
      </c>
    </row>
    <row r="14806" spans="1:1">
      <c r="A14806" s="4">
        <v>17642</v>
      </c>
    </row>
    <row r="14807" spans="1:1">
      <c r="A14807" s="4">
        <v>17643</v>
      </c>
    </row>
    <row r="14808" spans="1:1">
      <c r="A14808" s="4">
        <v>17644</v>
      </c>
    </row>
    <row r="14809" spans="1:1">
      <c r="A14809" s="4">
        <v>17645</v>
      </c>
    </row>
    <row r="14810" spans="1:1">
      <c r="A14810" s="4">
        <v>17646</v>
      </c>
    </row>
    <row r="14811" spans="1:1">
      <c r="A14811" s="4">
        <v>17647</v>
      </c>
    </row>
    <row r="14812" spans="1:1">
      <c r="A14812" s="4">
        <v>17648</v>
      </c>
    </row>
    <row r="14813" spans="1:1">
      <c r="A14813" s="4">
        <v>17649</v>
      </c>
    </row>
    <row r="14814" spans="1:1">
      <c r="A14814" s="4">
        <v>17650</v>
      </c>
    </row>
    <row r="14815" spans="1:1">
      <c r="A14815" s="4">
        <v>17651</v>
      </c>
    </row>
    <row r="14816" spans="1:1">
      <c r="A14816" s="4">
        <v>17652</v>
      </c>
    </row>
    <row r="14817" spans="1:1">
      <c r="A14817" s="4">
        <v>17653</v>
      </c>
    </row>
    <row r="14818" spans="1:1">
      <c r="A14818" s="4">
        <v>17654</v>
      </c>
    </row>
    <row r="14819" spans="1:1">
      <c r="A14819" s="4">
        <v>17655</v>
      </c>
    </row>
    <row r="14820" spans="1:1">
      <c r="A14820" s="4">
        <v>17656</v>
      </c>
    </row>
    <row r="14821" spans="1:1">
      <c r="A14821" s="4">
        <v>17657</v>
      </c>
    </row>
    <row r="14822" spans="1:1">
      <c r="A14822" s="4">
        <v>17658</v>
      </c>
    </row>
    <row r="14823" spans="1:1">
      <c r="A14823" s="4">
        <v>17659</v>
      </c>
    </row>
    <row r="14824" spans="1:1">
      <c r="A14824" s="4">
        <v>17660</v>
      </c>
    </row>
    <row r="14825" spans="1:1">
      <c r="A14825" s="4">
        <v>17661</v>
      </c>
    </row>
    <row r="14826" spans="1:1">
      <c r="A14826" s="4">
        <v>17662</v>
      </c>
    </row>
    <row r="14827" spans="1:1">
      <c r="A14827" s="4">
        <v>17663</v>
      </c>
    </row>
    <row r="14828" spans="1:1">
      <c r="A14828" s="4">
        <v>17664</v>
      </c>
    </row>
    <row r="14829" spans="1:1">
      <c r="A14829" s="4">
        <v>17665</v>
      </c>
    </row>
    <row r="14830" spans="1:1">
      <c r="A14830" s="4">
        <v>17666</v>
      </c>
    </row>
    <row r="14831" spans="1:1">
      <c r="A14831" s="4">
        <v>17667</v>
      </c>
    </row>
    <row r="14832" spans="1:1">
      <c r="A14832" s="4">
        <v>17668</v>
      </c>
    </row>
    <row r="14833" spans="1:1">
      <c r="A14833" s="4">
        <v>17669</v>
      </c>
    </row>
    <row r="14834" spans="1:1">
      <c r="A14834" s="4">
        <v>17670</v>
      </c>
    </row>
    <row r="14835" spans="1:1">
      <c r="A14835" s="4">
        <v>17671</v>
      </c>
    </row>
    <row r="14836" spans="1:1">
      <c r="A14836" s="4">
        <v>17672</v>
      </c>
    </row>
    <row r="14837" spans="1:1">
      <c r="A14837" s="4">
        <v>17673</v>
      </c>
    </row>
    <row r="14838" spans="1:1">
      <c r="A14838" s="4">
        <v>17674</v>
      </c>
    </row>
    <row r="14839" spans="1:1">
      <c r="A14839" s="4">
        <v>17675</v>
      </c>
    </row>
    <row r="14840" spans="1:1">
      <c r="A14840" s="4">
        <v>17676</v>
      </c>
    </row>
    <row r="14841" spans="1:1">
      <c r="A14841" s="4">
        <v>17677</v>
      </c>
    </row>
    <row r="14842" spans="1:1">
      <c r="A14842" s="4">
        <v>17678</v>
      </c>
    </row>
    <row r="14843" spans="1:1">
      <c r="A14843" s="4">
        <v>17679</v>
      </c>
    </row>
    <row r="14844" spans="1:1">
      <c r="A14844" s="4">
        <v>17680</v>
      </c>
    </row>
    <row r="14845" spans="1:1">
      <c r="A14845" s="4">
        <v>17681</v>
      </c>
    </row>
    <row r="14846" spans="1:1">
      <c r="A14846" s="4">
        <v>17682</v>
      </c>
    </row>
    <row r="14847" spans="1:1">
      <c r="A14847" s="4">
        <v>17683</v>
      </c>
    </row>
    <row r="14848" spans="1:1">
      <c r="A14848" s="4">
        <v>17684</v>
      </c>
    </row>
    <row r="14849" spans="1:1">
      <c r="A14849" s="4">
        <v>17685</v>
      </c>
    </row>
    <row r="14850" spans="1:1">
      <c r="A14850" s="4">
        <v>17686</v>
      </c>
    </row>
    <row r="14851" spans="1:1">
      <c r="A14851" s="4">
        <v>17687</v>
      </c>
    </row>
    <row r="14852" spans="1:1">
      <c r="A14852" s="4">
        <v>17688</v>
      </c>
    </row>
    <row r="14853" spans="1:1">
      <c r="A14853" s="4">
        <v>17689</v>
      </c>
    </row>
    <row r="14854" spans="1:1">
      <c r="A14854" s="4">
        <v>17690</v>
      </c>
    </row>
    <row r="14855" spans="1:1">
      <c r="A14855" s="4">
        <v>17691</v>
      </c>
    </row>
    <row r="14856" spans="1:1">
      <c r="A14856" s="4">
        <v>17692</v>
      </c>
    </row>
    <row r="14857" spans="1:1">
      <c r="A14857" s="4">
        <v>17693</v>
      </c>
    </row>
    <row r="14858" spans="1:1">
      <c r="A14858" s="4">
        <v>17694</v>
      </c>
    </row>
    <row r="14859" spans="1:1">
      <c r="A14859" s="4">
        <v>17695</v>
      </c>
    </row>
    <row r="14860" spans="1:1">
      <c r="A14860" s="4">
        <v>17696</v>
      </c>
    </row>
    <row r="14861" spans="1:1">
      <c r="A14861" s="4">
        <v>17697</v>
      </c>
    </row>
    <row r="14862" spans="1:1">
      <c r="A14862" s="4">
        <v>17698</v>
      </c>
    </row>
    <row r="14863" spans="1:1">
      <c r="A14863" s="4">
        <v>17699</v>
      </c>
    </row>
    <row r="14864" spans="1:1">
      <c r="A14864" s="4">
        <v>17700</v>
      </c>
    </row>
    <row r="14865" spans="1:1">
      <c r="A14865" s="4">
        <v>17701</v>
      </c>
    </row>
    <row r="14866" spans="1:1">
      <c r="A14866" s="4">
        <v>17702</v>
      </c>
    </row>
    <row r="14867" spans="1:1">
      <c r="A14867" s="4">
        <v>17703</v>
      </c>
    </row>
    <row r="14868" spans="1:1">
      <c r="A14868" s="4">
        <v>17704</v>
      </c>
    </row>
    <row r="14869" spans="1:1">
      <c r="A14869" s="4">
        <v>17705</v>
      </c>
    </row>
    <row r="14870" spans="1:1">
      <c r="A14870" s="4">
        <v>17706</v>
      </c>
    </row>
    <row r="14871" spans="1:1">
      <c r="A14871" s="4">
        <v>17707</v>
      </c>
    </row>
    <row r="14872" spans="1:1">
      <c r="A14872" s="4">
        <v>17708</v>
      </c>
    </row>
    <row r="14873" spans="1:1">
      <c r="A14873" s="4">
        <v>17709</v>
      </c>
    </row>
    <row r="14874" spans="1:1">
      <c r="A14874" s="4">
        <v>17710</v>
      </c>
    </row>
    <row r="14875" spans="1:1">
      <c r="A14875" s="4">
        <v>17711</v>
      </c>
    </row>
    <row r="14876" spans="1:1">
      <c r="A14876" s="4">
        <v>17712</v>
      </c>
    </row>
    <row r="14877" spans="1:1">
      <c r="A14877" s="4">
        <v>17713</v>
      </c>
    </row>
    <row r="14878" spans="1:1">
      <c r="A14878" s="4">
        <v>17714</v>
      </c>
    </row>
    <row r="14879" spans="1:1">
      <c r="A14879" s="4">
        <v>17715</v>
      </c>
    </row>
    <row r="14880" spans="1:1">
      <c r="A14880" s="4">
        <v>17716</v>
      </c>
    </row>
    <row r="14881" spans="1:1">
      <c r="A14881" s="4">
        <v>17717</v>
      </c>
    </row>
    <row r="14882" spans="1:1">
      <c r="A14882" s="4">
        <v>17718</v>
      </c>
    </row>
    <row r="14883" spans="1:1">
      <c r="A14883" s="4">
        <v>17719</v>
      </c>
    </row>
    <row r="14884" spans="1:1">
      <c r="A14884" s="4">
        <v>17720</v>
      </c>
    </row>
    <row r="14885" spans="1:1">
      <c r="A14885" s="4">
        <v>17721</v>
      </c>
    </row>
    <row r="14886" spans="1:1">
      <c r="A14886" s="4">
        <v>17722</v>
      </c>
    </row>
    <row r="14887" spans="1:1">
      <c r="A14887" s="4">
        <v>17723</v>
      </c>
    </row>
    <row r="14888" spans="1:1">
      <c r="A14888" s="4">
        <v>17724</v>
      </c>
    </row>
    <row r="14889" spans="1:1">
      <c r="A14889" s="4">
        <v>17725</v>
      </c>
    </row>
    <row r="14890" spans="1:1">
      <c r="A14890" s="4">
        <v>17726</v>
      </c>
    </row>
    <row r="14891" spans="1:1">
      <c r="A14891" s="4">
        <v>17727</v>
      </c>
    </row>
    <row r="14892" spans="1:1">
      <c r="A14892" s="4">
        <v>17728</v>
      </c>
    </row>
    <row r="14893" spans="1:1">
      <c r="A14893" s="4">
        <v>17729</v>
      </c>
    </row>
    <row r="14894" spans="1:1">
      <c r="A14894" s="4">
        <v>17730</v>
      </c>
    </row>
    <row r="14895" spans="1:1">
      <c r="A14895" s="4">
        <v>17731</v>
      </c>
    </row>
    <row r="14896" spans="1:1">
      <c r="A14896" s="4">
        <v>17732</v>
      </c>
    </row>
    <row r="14897" spans="1:1">
      <c r="A14897" s="4">
        <v>17733</v>
      </c>
    </row>
    <row r="14898" spans="1:1">
      <c r="A14898" s="4">
        <v>17734</v>
      </c>
    </row>
    <row r="14899" spans="1:1">
      <c r="A14899" s="4">
        <v>17735</v>
      </c>
    </row>
    <row r="14900" spans="1:1">
      <c r="A14900" s="4">
        <v>17736</v>
      </c>
    </row>
    <row r="14901" spans="1:1">
      <c r="A14901" s="4">
        <v>17737</v>
      </c>
    </row>
    <row r="14902" spans="1:1">
      <c r="A14902" s="4">
        <v>17738</v>
      </c>
    </row>
    <row r="14903" spans="1:1">
      <c r="A14903" s="4">
        <v>17739</v>
      </c>
    </row>
    <row r="14904" spans="1:1">
      <c r="A14904" s="4">
        <v>17740</v>
      </c>
    </row>
    <row r="14905" spans="1:1">
      <c r="A14905" s="4">
        <v>17741</v>
      </c>
    </row>
    <row r="14906" spans="1:1">
      <c r="A14906" s="4">
        <v>17742</v>
      </c>
    </row>
    <row r="14907" spans="1:1">
      <c r="A14907" s="4">
        <v>17743</v>
      </c>
    </row>
    <row r="14908" spans="1:1">
      <c r="A14908" s="4">
        <v>17744</v>
      </c>
    </row>
    <row r="14909" spans="1:1">
      <c r="A14909" s="4">
        <v>17745</v>
      </c>
    </row>
    <row r="14910" spans="1:1">
      <c r="A14910" s="4">
        <v>17746</v>
      </c>
    </row>
    <row r="14911" spans="1:1">
      <c r="A14911" s="4">
        <v>17747</v>
      </c>
    </row>
    <row r="14912" spans="1:1">
      <c r="A14912" s="4">
        <v>17748</v>
      </c>
    </row>
    <row r="14913" spans="1:1">
      <c r="A14913" s="4">
        <v>17749</v>
      </c>
    </row>
    <row r="14914" spans="1:1">
      <c r="A14914" s="4">
        <v>17750</v>
      </c>
    </row>
    <row r="14915" spans="1:1">
      <c r="A14915" s="4">
        <v>17751</v>
      </c>
    </row>
    <row r="14916" spans="1:1">
      <c r="A14916" s="4">
        <v>17752</v>
      </c>
    </row>
    <row r="14917" spans="1:1">
      <c r="A14917" s="4">
        <v>17753</v>
      </c>
    </row>
    <row r="14918" spans="1:1">
      <c r="A14918" s="4">
        <v>17754</v>
      </c>
    </row>
    <row r="14919" spans="1:1">
      <c r="A14919" s="4">
        <v>17755</v>
      </c>
    </row>
    <row r="14920" spans="1:1">
      <c r="A14920" s="4">
        <v>17756</v>
      </c>
    </row>
    <row r="14921" spans="1:1">
      <c r="A14921" s="4">
        <v>17757</v>
      </c>
    </row>
    <row r="14922" spans="1:1">
      <c r="A14922" s="4">
        <v>17758</v>
      </c>
    </row>
    <row r="14923" spans="1:1">
      <c r="A14923" s="4">
        <v>17759</v>
      </c>
    </row>
    <row r="14924" spans="1:1">
      <c r="A14924" s="4">
        <v>17760</v>
      </c>
    </row>
    <row r="14925" spans="1:1">
      <c r="A14925" s="4">
        <v>17761</v>
      </c>
    </row>
    <row r="14926" spans="1:1">
      <c r="A14926" s="4">
        <v>17762</v>
      </c>
    </row>
    <row r="14927" spans="1:1">
      <c r="A14927" s="4">
        <v>17763</v>
      </c>
    </row>
    <row r="14928" spans="1:1">
      <c r="A14928" s="4">
        <v>17764</v>
      </c>
    </row>
    <row r="14929" spans="1:1">
      <c r="A14929" s="4">
        <v>17765</v>
      </c>
    </row>
    <row r="14930" spans="1:1">
      <c r="A14930" s="4">
        <v>17766</v>
      </c>
    </row>
    <row r="14931" spans="1:1">
      <c r="A14931" s="4">
        <v>17767</v>
      </c>
    </row>
    <row r="14932" spans="1:1">
      <c r="A14932" s="4">
        <v>17768</v>
      </c>
    </row>
    <row r="14933" spans="1:1">
      <c r="A14933" s="4">
        <v>17769</v>
      </c>
    </row>
    <row r="14934" spans="1:1">
      <c r="A14934" s="4">
        <v>17770</v>
      </c>
    </row>
    <row r="14935" spans="1:1">
      <c r="A14935" s="4">
        <v>17771</v>
      </c>
    </row>
    <row r="14936" spans="1:1">
      <c r="A14936" s="4">
        <v>17772</v>
      </c>
    </row>
    <row r="14937" spans="1:1">
      <c r="A14937" s="4">
        <v>17773</v>
      </c>
    </row>
    <row r="14938" spans="1:1">
      <c r="A14938" s="4">
        <v>17774</v>
      </c>
    </row>
    <row r="14939" spans="1:1">
      <c r="A14939" s="4">
        <v>17775</v>
      </c>
    </row>
    <row r="14940" spans="1:1">
      <c r="A14940" s="4">
        <v>17776</v>
      </c>
    </row>
    <row r="14941" spans="1:1">
      <c r="A14941" s="4">
        <v>17777</v>
      </c>
    </row>
    <row r="14942" spans="1:1">
      <c r="A14942" s="4">
        <v>17778</v>
      </c>
    </row>
    <row r="14943" spans="1:1">
      <c r="A14943" s="4">
        <v>17779</v>
      </c>
    </row>
    <row r="14944" spans="1:1">
      <c r="A14944" s="4">
        <v>17780</v>
      </c>
    </row>
    <row r="14945" spans="1:1">
      <c r="A14945" s="4">
        <v>17781</v>
      </c>
    </row>
    <row r="14946" spans="1:1">
      <c r="A14946" s="4">
        <v>17782</v>
      </c>
    </row>
    <row r="14947" spans="1:1">
      <c r="A14947" s="4">
        <v>17783</v>
      </c>
    </row>
    <row r="14948" spans="1:1">
      <c r="A14948" s="4">
        <v>17784</v>
      </c>
    </row>
    <row r="14949" spans="1:1">
      <c r="A14949" s="4">
        <v>17785</v>
      </c>
    </row>
    <row r="14950" spans="1:1">
      <c r="A14950" s="4">
        <v>17786</v>
      </c>
    </row>
    <row r="14951" spans="1:1">
      <c r="A14951" s="4">
        <v>17787</v>
      </c>
    </row>
    <row r="14952" spans="1:1">
      <c r="A14952" s="4">
        <v>17788</v>
      </c>
    </row>
    <row r="14953" spans="1:1">
      <c r="A14953" s="4">
        <v>17789</v>
      </c>
    </row>
    <row r="14954" spans="1:1">
      <c r="A14954" s="4">
        <v>17790</v>
      </c>
    </row>
    <row r="14955" spans="1:1">
      <c r="A14955" s="4">
        <v>17791</v>
      </c>
    </row>
    <row r="14956" spans="1:1">
      <c r="A14956" s="4">
        <v>17792</v>
      </c>
    </row>
    <row r="14957" spans="1:1">
      <c r="A14957" s="4">
        <v>17793</v>
      </c>
    </row>
    <row r="14958" spans="1:1">
      <c r="A14958" s="4">
        <v>17794</v>
      </c>
    </row>
    <row r="14959" spans="1:1">
      <c r="A14959" s="4">
        <v>17795</v>
      </c>
    </row>
    <row r="14960" spans="1:1">
      <c r="A14960" s="4">
        <v>17796</v>
      </c>
    </row>
    <row r="14961" spans="1:1">
      <c r="A14961" s="4">
        <v>17797</v>
      </c>
    </row>
    <row r="14962" spans="1:1">
      <c r="A14962" s="4">
        <v>17798</v>
      </c>
    </row>
    <row r="14963" spans="1:1">
      <c r="A14963" s="4">
        <v>17799</v>
      </c>
    </row>
    <row r="14964" spans="1:1">
      <c r="A14964" s="4">
        <v>17800</v>
      </c>
    </row>
    <row r="14965" spans="1:1">
      <c r="A14965" s="4">
        <v>17801</v>
      </c>
    </row>
    <row r="14966" spans="1:1">
      <c r="A14966" s="4">
        <v>17802</v>
      </c>
    </row>
    <row r="14967" spans="1:1">
      <c r="A14967" s="4">
        <v>17803</v>
      </c>
    </row>
    <row r="14968" spans="1:1">
      <c r="A14968" s="4">
        <v>17804</v>
      </c>
    </row>
    <row r="14969" spans="1:1">
      <c r="A14969" s="4">
        <v>17805</v>
      </c>
    </row>
    <row r="14970" spans="1:1">
      <c r="A14970" s="4">
        <v>17806</v>
      </c>
    </row>
    <row r="14971" spans="1:1">
      <c r="A14971" s="4">
        <v>17807</v>
      </c>
    </row>
    <row r="14972" spans="1:1">
      <c r="A14972" s="4">
        <v>17808</v>
      </c>
    </row>
    <row r="14973" spans="1:1">
      <c r="A14973" s="4">
        <v>17809</v>
      </c>
    </row>
    <row r="14974" spans="1:1">
      <c r="A14974" s="4">
        <v>17810</v>
      </c>
    </row>
    <row r="14975" spans="1:1">
      <c r="A14975" s="4">
        <v>17811</v>
      </c>
    </row>
    <row r="14976" spans="1:1">
      <c r="A14976" s="4">
        <v>17812</v>
      </c>
    </row>
    <row r="14977" spans="1:1">
      <c r="A14977" s="4">
        <v>17813</v>
      </c>
    </row>
    <row r="14978" spans="1:1">
      <c r="A14978" s="4">
        <v>17814</v>
      </c>
    </row>
    <row r="14979" spans="1:1">
      <c r="A14979" s="4">
        <v>17815</v>
      </c>
    </row>
    <row r="14980" spans="1:1">
      <c r="A14980" s="4">
        <v>17816</v>
      </c>
    </row>
    <row r="14981" spans="1:1">
      <c r="A14981" s="4">
        <v>17817</v>
      </c>
    </row>
    <row r="14982" spans="1:1">
      <c r="A14982" s="4">
        <v>17818</v>
      </c>
    </row>
    <row r="14983" spans="1:1">
      <c r="A14983" s="4">
        <v>17819</v>
      </c>
    </row>
    <row r="14984" spans="1:1">
      <c r="A14984" s="4">
        <v>17820</v>
      </c>
    </row>
    <row r="14985" spans="1:1">
      <c r="A14985" s="4">
        <v>17821</v>
      </c>
    </row>
    <row r="14986" spans="1:1">
      <c r="A14986" s="4">
        <v>17822</v>
      </c>
    </row>
    <row r="14987" spans="1:1">
      <c r="A14987" s="4">
        <v>17823</v>
      </c>
    </row>
    <row r="14988" spans="1:1">
      <c r="A14988" s="4">
        <v>17824</v>
      </c>
    </row>
    <row r="14989" spans="1:1">
      <c r="A14989" s="4">
        <v>17825</v>
      </c>
    </row>
    <row r="14990" spans="1:1">
      <c r="A14990" s="4">
        <v>17826</v>
      </c>
    </row>
    <row r="14991" spans="1:1">
      <c r="A14991" s="4">
        <v>17827</v>
      </c>
    </row>
    <row r="14992" spans="1:1">
      <c r="A14992" s="4">
        <v>17828</v>
      </c>
    </row>
    <row r="14993" spans="1:1">
      <c r="A14993" s="4">
        <v>17829</v>
      </c>
    </row>
    <row r="14994" spans="1:1">
      <c r="A14994" s="4">
        <v>17830</v>
      </c>
    </row>
    <row r="14995" spans="1:1">
      <c r="A14995" s="4">
        <v>17831</v>
      </c>
    </row>
    <row r="14996" spans="1:1">
      <c r="A14996" s="4">
        <v>17832</v>
      </c>
    </row>
    <row r="14997" spans="1:1">
      <c r="A14997" s="4">
        <v>17833</v>
      </c>
    </row>
    <row r="14998" spans="1:1">
      <c r="A14998" s="4">
        <v>17834</v>
      </c>
    </row>
    <row r="14999" spans="1:1">
      <c r="A14999" s="4">
        <v>17835</v>
      </c>
    </row>
    <row r="15000" spans="1:1">
      <c r="A15000" s="4">
        <v>17836</v>
      </c>
    </row>
    <row r="15001" spans="1:1">
      <c r="A15001" s="4">
        <v>17837</v>
      </c>
    </row>
    <row r="15002" spans="1:1">
      <c r="A15002" s="4">
        <v>17838</v>
      </c>
    </row>
    <row r="15003" spans="1:1">
      <c r="A15003" s="4">
        <v>17839</v>
      </c>
    </row>
    <row r="15004" spans="1:1">
      <c r="A15004" s="4">
        <v>17840</v>
      </c>
    </row>
    <row r="15005" spans="1:1">
      <c r="A15005" s="4">
        <v>17841</v>
      </c>
    </row>
    <row r="15006" spans="1:1">
      <c r="A15006" s="4">
        <v>17842</v>
      </c>
    </row>
    <row r="15007" spans="1:1">
      <c r="A15007" s="4">
        <v>17843</v>
      </c>
    </row>
    <row r="15008" spans="1:1">
      <c r="A15008" s="4">
        <v>17844</v>
      </c>
    </row>
    <row r="15009" spans="1:1">
      <c r="A15009" s="4">
        <v>17845</v>
      </c>
    </row>
    <row r="15010" spans="1:1">
      <c r="A15010" s="4">
        <v>17846</v>
      </c>
    </row>
    <row r="15011" spans="1:1">
      <c r="A15011" s="4">
        <v>17847</v>
      </c>
    </row>
    <row r="15012" spans="1:1">
      <c r="A15012" s="4">
        <v>17848</v>
      </c>
    </row>
    <row r="15013" spans="1:1">
      <c r="A15013" s="4">
        <v>17849</v>
      </c>
    </row>
    <row r="15014" spans="1:1">
      <c r="A15014" s="4">
        <v>17850</v>
      </c>
    </row>
    <row r="15015" spans="1:1">
      <c r="A15015" s="4">
        <v>17851</v>
      </c>
    </row>
    <row r="15016" spans="1:1">
      <c r="A15016" s="4">
        <v>17852</v>
      </c>
    </row>
    <row r="15017" spans="1:1">
      <c r="A15017" s="4">
        <v>17853</v>
      </c>
    </row>
    <row r="15018" spans="1:1">
      <c r="A15018" s="4">
        <v>17854</v>
      </c>
    </row>
    <row r="15019" spans="1:1">
      <c r="A15019" s="4">
        <v>17855</v>
      </c>
    </row>
    <row r="15020" spans="1:1">
      <c r="A15020" s="4">
        <v>17856</v>
      </c>
    </row>
    <row r="15021" spans="1:1">
      <c r="A15021" s="4">
        <v>17857</v>
      </c>
    </row>
    <row r="15022" spans="1:1">
      <c r="A15022" s="4">
        <v>17858</v>
      </c>
    </row>
    <row r="15023" spans="1:1">
      <c r="A15023" s="4">
        <v>17859</v>
      </c>
    </row>
    <row r="15024" spans="1:1">
      <c r="A15024" s="4">
        <v>17860</v>
      </c>
    </row>
    <row r="15025" spans="1:1">
      <c r="A15025" s="4">
        <v>17861</v>
      </c>
    </row>
    <row r="15026" spans="1:1">
      <c r="A15026" s="4">
        <v>17862</v>
      </c>
    </row>
    <row r="15027" spans="1:1">
      <c r="A15027" s="4">
        <v>17863</v>
      </c>
    </row>
    <row r="15028" spans="1:1">
      <c r="A15028" s="4">
        <v>17864</v>
      </c>
    </row>
    <row r="15029" spans="1:1">
      <c r="A15029" s="4">
        <v>17865</v>
      </c>
    </row>
    <row r="15030" spans="1:1">
      <c r="A15030" s="4">
        <v>17866</v>
      </c>
    </row>
    <row r="15031" spans="1:1">
      <c r="A15031" s="4">
        <v>17867</v>
      </c>
    </row>
    <row r="15032" spans="1:1">
      <c r="A15032" s="4">
        <v>17868</v>
      </c>
    </row>
    <row r="15033" spans="1:1">
      <c r="A15033" s="4">
        <v>17869</v>
      </c>
    </row>
    <row r="15034" spans="1:1">
      <c r="A15034" s="4">
        <v>17870</v>
      </c>
    </row>
    <row r="15035" spans="1:1">
      <c r="A15035" s="4">
        <v>17871</v>
      </c>
    </row>
    <row r="15036" spans="1:1">
      <c r="A15036" s="4">
        <v>17872</v>
      </c>
    </row>
    <row r="15037" spans="1:1">
      <c r="A15037" s="4">
        <v>17873</v>
      </c>
    </row>
    <row r="15038" spans="1:1">
      <c r="A15038" s="4">
        <v>17874</v>
      </c>
    </row>
    <row r="15039" spans="1:1">
      <c r="A15039" s="4">
        <v>17875</v>
      </c>
    </row>
    <row r="15040" spans="1:1">
      <c r="A15040" s="4">
        <v>17876</v>
      </c>
    </row>
    <row r="15041" spans="1:1">
      <c r="A15041" s="4">
        <v>17877</v>
      </c>
    </row>
    <row r="15042" spans="1:1">
      <c r="A15042" s="4">
        <v>17878</v>
      </c>
    </row>
    <row r="15043" spans="1:1">
      <c r="A15043" s="4">
        <v>17879</v>
      </c>
    </row>
    <row r="15044" spans="1:1">
      <c r="A15044" s="4">
        <v>17880</v>
      </c>
    </row>
    <row r="15045" spans="1:1">
      <c r="A15045" s="4">
        <v>17881</v>
      </c>
    </row>
    <row r="15046" spans="1:1">
      <c r="A15046" s="4">
        <v>17882</v>
      </c>
    </row>
    <row r="15047" spans="1:1">
      <c r="A15047" s="4">
        <v>17883</v>
      </c>
    </row>
    <row r="15048" spans="1:1">
      <c r="A15048" s="4">
        <v>17884</v>
      </c>
    </row>
    <row r="15049" spans="1:1">
      <c r="A15049" s="4">
        <v>17885</v>
      </c>
    </row>
    <row r="15050" spans="1:1">
      <c r="A15050" s="4">
        <v>17886</v>
      </c>
    </row>
    <row r="15051" spans="1:1">
      <c r="A15051" s="4">
        <v>17887</v>
      </c>
    </row>
    <row r="15052" spans="1:1">
      <c r="A15052" s="4">
        <v>17888</v>
      </c>
    </row>
    <row r="15053" spans="1:1">
      <c r="A15053" s="4">
        <v>17889</v>
      </c>
    </row>
    <row r="15054" spans="1:1">
      <c r="A15054" s="4">
        <v>17890</v>
      </c>
    </row>
    <row r="15055" spans="1:1">
      <c r="A15055" s="4">
        <v>17891</v>
      </c>
    </row>
    <row r="15056" spans="1:1">
      <c r="A15056" s="4">
        <v>17892</v>
      </c>
    </row>
    <row r="15057" spans="1:1">
      <c r="A15057" s="4">
        <v>17893</v>
      </c>
    </row>
    <row r="15058" spans="1:1">
      <c r="A15058" s="4">
        <v>17894</v>
      </c>
    </row>
    <row r="15059" spans="1:1">
      <c r="A15059" s="4">
        <v>17895</v>
      </c>
    </row>
    <row r="15060" spans="1:1">
      <c r="A15060" s="4">
        <v>17896</v>
      </c>
    </row>
    <row r="15061" spans="1:1">
      <c r="A15061" s="4">
        <v>17897</v>
      </c>
    </row>
    <row r="15062" spans="1:1">
      <c r="A15062" s="4">
        <v>17898</v>
      </c>
    </row>
    <row r="15063" spans="1:1">
      <c r="A15063" s="4">
        <v>17899</v>
      </c>
    </row>
    <row r="15064" spans="1:1">
      <c r="A15064" s="4">
        <v>17900</v>
      </c>
    </row>
    <row r="15065" spans="1:1">
      <c r="A15065" s="4">
        <v>17901</v>
      </c>
    </row>
    <row r="15066" spans="1:1">
      <c r="A15066" s="4">
        <v>17902</v>
      </c>
    </row>
    <row r="15067" spans="1:1">
      <c r="A15067" s="4">
        <v>17903</v>
      </c>
    </row>
    <row r="15068" spans="1:1">
      <c r="A15068" s="4">
        <v>17904</v>
      </c>
    </row>
    <row r="15069" spans="1:1">
      <c r="A15069" s="4">
        <v>17905</v>
      </c>
    </row>
    <row r="15070" spans="1:1">
      <c r="A15070" s="4">
        <v>17906</v>
      </c>
    </row>
    <row r="15071" spans="1:1">
      <c r="A15071" s="4">
        <v>17907</v>
      </c>
    </row>
    <row r="15072" spans="1:1">
      <c r="A15072" s="4">
        <v>17908</v>
      </c>
    </row>
    <row r="15073" spans="1:1">
      <c r="A15073" s="4">
        <v>17909</v>
      </c>
    </row>
    <row r="15074" spans="1:1">
      <c r="A15074" s="4">
        <v>17910</v>
      </c>
    </row>
    <row r="15075" spans="1:1">
      <c r="A15075" s="4">
        <v>17911</v>
      </c>
    </row>
    <row r="15076" spans="1:1">
      <c r="A15076" s="4">
        <v>17912</v>
      </c>
    </row>
    <row r="15077" spans="1:1">
      <c r="A15077" s="4">
        <v>17913</v>
      </c>
    </row>
    <row r="15078" spans="1:1">
      <c r="A15078" s="4">
        <v>17914</v>
      </c>
    </row>
    <row r="15079" spans="1:1">
      <c r="A15079" s="4">
        <v>17915</v>
      </c>
    </row>
    <row r="15080" spans="1:1">
      <c r="A15080" s="4">
        <v>17916</v>
      </c>
    </row>
    <row r="15081" spans="1:1">
      <c r="A15081" s="4">
        <v>17917</v>
      </c>
    </row>
    <row r="15082" spans="1:1">
      <c r="A15082" s="4">
        <v>17918</v>
      </c>
    </row>
    <row r="15083" spans="1:1">
      <c r="A15083" s="4">
        <v>17919</v>
      </c>
    </row>
    <row r="15084" spans="1:1">
      <c r="A15084" s="4">
        <v>17920</v>
      </c>
    </row>
    <row r="15085" spans="1:1">
      <c r="A15085" s="4">
        <v>17921</v>
      </c>
    </row>
    <row r="15086" spans="1:1">
      <c r="A15086" s="4">
        <v>17922</v>
      </c>
    </row>
    <row r="15087" spans="1:1">
      <c r="A15087" s="4">
        <v>17923</v>
      </c>
    </row>
    <row r="15088" spans="1:1">
      <c r="A15088" s="4">
        <v>17924</v>
      </c>
    </row>
    <row r="15089" spans="1:1">
      <c r="A15089" s="4">
        <v>17925</v>
      </c>
    </row>
    <row r="15090" spans="1:1">
      <c r="A15090" s="4">
        <v>17926</v>
      </c>
    </row>
    <row r="15091" spans="1:1">
      <c r="A15091" s="4">
        <v>17927</v>
      </c>
    </row>
    <row r="15092" spans="1:1">
      <c r="A15092" s="4">
        <v>17928</v>
      </c>
    </row>
    <row r="15093" spans="1:1">
      <c r="A15093" s="4">
        <v>17929</v>
      </c>
    </row>
    <row r="15094" spans="1:1">
      <c r="A15094" s="4">
        <v>17930</v>
      </c>
    </row>
    <row r="15095" spans="1:1">
      <c r="A15095" s="4">
        <v>17931</v>
      </c>
    </row>
    <row r="15096" spans="1:1">
      <c r="A15096" s="4">
        <v>17932</v>
      </c>
    </row>
    <row r="15097" spans="1:1">
      <c r="A15097" s="4">
        <v>17933</v>
      </c>
    </row>
    <row r="15098" spans="1:1">
      <c r="A15098" s="4">
        <v>17934</v>
      </c>
    </row>
    <row r="15099" spans="1:1">
      <c r="A15099" s="4">
        <v>17935</v>
      </c>
    </row>
    <row r="15100" spans="1:1">
      <c r="A15100" s="4">
        <v>17936</v>
      </c>
    </row>
    <row r="15101" spans="1:1">
      <c r="A15101" s="4">
        <v>17937</v>
      </c>
    </row>
    <row r="15102" spans="1:1">
      <c r="A15102" s="4">
        <v>17938</v>
      </c>
    </row>
    <row r="15103" spans="1:1">
      <c r="A15103" s="4">
        <v>17939</v>
      </c>
    </row>
    <row r="15104" spans="1:1">
      <c r="A15104" s="4">
        <v>17940</v>
      </c>
    </row>
    <row r="15105" spans="1:1">
      <c r="A15105" s="4">
        <v>17941</v>
      </c>
    </row>
    <row r="15106" spans="1:1">
      <c r="A15106" s="4">
        <v>17942</v>
      </c>
    </row>
    <row r="15107" spans="1:1">
      <c r="A15107" s="4">
        <v>17943</v>
      </c>
    </row>
    <row r="15108" spans="1:1">
      <c r="A15108" s="4">
        <v>17944</v>
      </c>
    </row>
    <row r="15109" spans="1:1">
      <c r="A15109" s="4">
        <v>17945</v>
      </c>
    </row>
    <row r="15110" spans="1:1">
      <c r="A15110" s="4">
        <v>17946</v>
      </c>
    </row>
    <row r="15111" spans="1:1">
      <c r="A15111" s="4">
        <v>17947</v>
      </c>
    </row>
    <row r="15112" spans="1:1">
      <c r="A15112" s="4">
        <v>17948</v>
      </c>
    </row>
    <row r="15113" spans="1:1">
      <c r="A15113" s="4">
        <v>17949</v>
      </c>
    </row>
    <row r="15114" spans="1:1">
      <c r="A15114" s="4">
        <v>17950</v>
      </c>
    </row>
    <row r="15115" spans="1:1">
      <c r="A15115" s="4">
        <v>17951</v>
      </c>
    </row>
    <row r="15116" spans="1:1">
      <c r="A15116" s="4">
        <v>17952</v>
      </c>
    </row>
    <row r="15117" spans="1:1">
      <c r="A15117" s="4">
        <v>17953</v>
      </c>
    </row>
    <row r="15118" spans="1:1">
      <c r="A15118" s="4">
        <v>17954</v>
      </c>
    </row>
    <row r="15119" spans="1:1">
      <c r="A15119" s="4">
        <v>17955</v>
      </c>
    </row>
    <row r="15120" spans="1:1">
      <c r="A15120" s="4">
        <v>17956</v>
      </c>
    </row>
    <row r="15121" spans="1:1">
      <c r="A15121" s="4">
        <v>17957</v>
      </c>
    </row>
    <row r="15122" spans="1:1">
      <c r="A15122" s="4">
        <v>17958</v>
      </c>
    </row>
    <row r="15123" spans="1:1">
      <c r="A15123" s="4">
        <v>17959</v>
      </c>
    </row>
    <row r="15124" spans="1:1">
      <c r="A15124" s="4">
        <v>17960</v>
      </c>
    </row>
    <row r="15125" spans="1:1">
      <c r="A15125" s="4">
        <v>17961</v>
      </c>
    </row>
    <row r="15126" spans="1:1">
      <c r="A15126" s="4">
        <v>17962</v>
      </c>
    </row>
    <row r="15127" spans="1:1">
      <c r="A15127" s="4">
        <v>17963</v>
      </c>
    </row>
    <row r="15128" spans="1:1">
      <c r="A15128" s="4">
        <v>17964</v>
      </c>
    </row>
    <row r="15129" spans="1:1">
      <c r="A15129" s="4">
        <v>17965</v>
      </c>
    </row>
    <row r="15130" spans="1:1">
      <c r="A15130" s="4">
        <v>17966</v>
      </c>
    </row>
    <row r="15131" spans="1:1">
      <c r="A15131" s="4">
        <v>17967</v>
      </c>
    </row>
    <row r="15132" spans="1:1">
      <c r="A15132" s="4">
        <v>17968</v>
      </c>
    </row>
    <row r="15133" spans="1:1">
      <c r="A15133" s="4">
        <v>17969</v>
      </c>
    </row>
    <row r="15134" spans="1:1">
      <c r="A15134" s="4">
        <v>17970</v>
      </c>
    </row>
    <row r="15135" spans="1:1">
      <c r="A15135" s="4">
        <v>17971</v>
      </c>
    </row>
    <row r="15136" spans="1:1">
      <c r="A15136" s="4">
        <v>17972</v>
      </c>
    </row>
    <row r="15137" spans="1:1">
      <c r="A15137" s="4">
        <v>17973</v>
      </c>
    </row>
    <row r="15138" spans="1:1">
      <c r="A15138" s="4">
        <v>17974</v>
      </c>
    </row>
    <row r="15139" spans="1:1">
      <c r="A15139" s="4">
        <v>17975</v>
      </c>
    </row>
    <row r="15140" spans="1:1">
      <c r="A15140" s="4">
        <v>17976</v>
      </c>
    </row>
    <row r="15141" spans="1:1">
      <c r="A15141" s="4">
        <v>17977</v>
      </c>
    </row>
    <row r="15142" spans="1:1">
      <c r="A15142" s="4">
        <v>17978</v>
      </c>
    </row>
    <row r="15143" spans="1:1">
      <c r="A15143" s="4">
        <v>17979</v>
      </c>
    </row>
    <row r="15144" spans="1:1">
      <c r="A15144" s="4">
        <v>17980</v>
      </c>
    </row>
    <row r="15145" spans="1:1">
      <c r="A15145" s="4">
        <v>17981</v>
      </c>
    </row>
    <row r="15146" spans="1:1">
      <c r="A15146" s="4">
        <v>17982</v>
      </c>
    </row>
    <row r="15147" spans="1:1">
      <c r="A15147" s="4">
        <v>17983</v>
      </c>
    </row>
    <row r="15148" spans="1:1">
      <c r="A15148" s="4">
        <v>17984</v>
      </c>
    </row>
    <row r="15149" spans="1:1">
      <c r="A15149" s="4">
        <v>17985</v>
      </c>
    </row>
    <row r="15150" spans="1:1">
      <c r="A15150" s="4">
        <v>17986</v>
      </c>
    </row>
    <row r="15151" spans="1:1">
      <c r="A15151" s="4">
        <v>17987</v>
      </c>
    </row>
    <row r="15152" spans="1:1">
      <c r="A15152" s="4">
        <v>17988</v>
      </c>
    </row>
    <row r="15153" spans="1:1">
      <c r="A15153" s="4">
        <v>17989</v>
      </c>
    </row>
    <row r="15154" spans="1:1">
      <c r="A15154" s="4">
        <v>17990</v>
      </c>
    </row>
    <row r="15155" spans="1:1">
      <c r="A15155" s="4">
        <v>17991</v>
      </c>
    </row>
    <row r="15156" spans="1:1">
      <c r="A15156" s="4">
        <v>17992</v>
      </c>
    </row>
    <row r="15157" spans="1:1">
      <c r="A15157" s="4">
        <v>17993</v>
      </c>
    </row>
    <row r="15158" spans="1:1">
      <c r="A15158" s="4">
        <v>17994</v>
      </c>
    </row>
    <row r="15159" spans="1:1">
      <c r="A15159" s="4">
        <v>17995</v>
      </c>
    </row>
    <row r="15160" spans="1:1">
      <c r="A15160" s="4">
        <v>17996</v>
      </c>
    </row>
    <row r="15161" spans="1:1">
      <c r="A15161" s="4">
        <v>17997</v>
      </c>
    </row>
    <row r="15162" spans="1:1">
      <c r="A15162" s="4">
        <v>17998</v>
      </c>
    </row>
    <row r="15163" spans="1:1">
      <c r="A15163" s="4">
        <v>17999</v>
      </c>
    </row>
    <row r="15164" spans="1:1">
      <c r="A15164" s="4">
        <v>18000</v>
      </c>
    </row>
    <row r="15165" spans="1:1">
      <c r="A15165" s="4">
        <v>18001</v>
      </c>
    </row>
    <row r="15166" spans="1:1">
      <c r="A15166" s="4">
        <v>18002</v>
      </c>
    </row>
    <row r="15167" spans="1:1">
      <c r="A15167" s="4">
        <v>18003</v>
      </c>
    </row>
    <row r="15168" spans="1:1">
      <c r="A15168" s="4">
        <v>18004</v>
      </c>
    </row>
    <row r="15169" spans="1:1">
      <c r="A15169" s="4">
        <v>18005</v>
      </c>
    </row>
    <row r="15170" spans="1:1">
      <c r="A15170" s="4">
        <v>18006</v>
      </c>
    </row>
    <row r="15171" spans="1:1">
      <c r="A15171" s="4">
        <v>18007</v>
      </c>
    </row>
    <row r="15172" spans="1:1">
      <c r="A15172" s="4">
        <v>18008</v>
      </c>
    </row>
    <row r="15173" spans="1:1">
      <c r="A15173" s="4">
        <v>18009</v>
      </c>
    </row>
    <row r="15174" spans="1:1">
      <c r="A15174" s="4">
        <v>18010</v>
      </c>
    </row>
    <row r="15175" spans="1:1">
      <c r="A15175" s="4">
        <v>18011</v>
      </c>
    </row>
    <row r="15176" spans="1:1">
      <c r="A15176" s="4">
        <v>18012</v>
      </c>
    </row>
    <row r="15177" spans="1:1">
      <c r="A15177" s="4">
        <v>18013</v>
      </c>
    </row>
    <row r="15178" spans="1:1">
      <c r="A15178" s="4">
        <v>18014</v>
      </c>
    </row>
    <row r="15179" spans="1:1">
      <c r="A15179" s="4">
        <v>18015</v>
      </c>
    </row>
    <row r="15180" spans="1:1">
      <c r="A15180" s="4">
        <v>18016</v>
      </c>
    </row>
    <row r="15181" spans="1:1">
      <c r="A15181" s="4">
        <v>18017</v>
      </c>
    </row>
    <row r="15182" spans="1:1">
      <c r="A15182" s="4">
        <v>18018</v>
      </c>
    </row>
    <row r="15183" spans="1:1">
      <c r="A15183" s="4">
        <v>18019</v>
      </c>
    </row>
    <row r="15184" spans="1:1">
      <c r="A15184" s="4">
        <v>18020</v>
      </c>
    </row>
    <row r="15185" spans="1:1">
      <c r="A15185" s="4">
        <v>18021</v>
      </c>
    </row>
    <row r="15186" spans="1:1">
      <c r="A15186" s="4">
        <v>18022</v>
      </c>
    </row>
    <row r="15187" spans="1:1">
      <c r="A15187" s="4">
        <v>18023</v>
      </c>
    </row>
    <row r="15188" spans="1:1">
      <c r="A15188" s="4">
        <v>18024</v>
      </c>
    </row>
    <row r="15189" spans="1:1">
      <c r="A15189" s="4">
        <v>18025</v>
      </c>
    </row>
    <row r="15190" spans="1:1">
      <c r="A15190" s="4">
        <v>18026</v>
      </c>
    </row>
    <row r="15191" spans="1:1">
      <c r="A15191" s="4">
        <v>18027</v>
      </c>
    </row>
    <row r="15192" spans="1:1">
      <c r="A15192" s="4">
        <v>18028</v>
      </c>
    </row>
    <row r="15193" spans="1:1">
      <c r="A15193" s="4">
        <v>18029</v>
      </c>
    </row>
    <row r="15194" spans="1:1">
      <c r="A15194" s="4">
        <v>18030</v>
      </c>
    </row>
    <row r="15195" spans="1:1">
      <c r="A15195" s="4">
        <v>18031</v>
      </c>
    </row>
    <row r="15196" spans="1:1">
      <c r="A15196" s="4">
        <v>18032</v>
      </c>
    </row>
    <row r="15197" spans="1:1">
      <c r="A15197" s="4">
        <v>18033</v>
      </c>
    </row>
    <row r="15198" spans="1:1">
      <c r="A15198" s="4">
        <v>18034</v>
      </c>
    </row>
    <row r="15199" spans="1:1">
      <c r="A15199" s="4">
        <v>18035</v>
      </c>
    </row>
    <row r="15200" spans="1:1">
      <c r="A15200" s="4">
        <v>18036</v>
      </c>
    </row>
    <row r="15201" spans="1:1">
      <c r="A15201" s="4">
        <v>18037</v>
      </c>
    </row>
    <row r="15202" spans="1:1">
      <c r="A15202" s="4">
        <v>18038</v>
      </c>
    </row>
    <row r="15203" spans="1:1">
      <c r="A15203" s="4">
        <v>18039</v>
      </c>
    </row>
    <row r="15204" spans="1:1">
      <c r="A15204" s="4">
        <v>18040</v>
      </c>
    </row>
    <row r="15205" spans="1:1">
      <c r="A15205" s="4">
        <v>18041</v>
      </c>
    </row>
    <row r="15206" spans="1:1">
      <c r="A15206" s="4">
        <v>18042</v>
      </c>
    </row>
    <row r="15207" spans="1:1">
      <c r="A15207" s="4">
        <v>18043</v>
      </c>
    </row>
    <row r="15208" spans="1:1">
      <c r="A15208" s="4">
        <v>18044</v>
      </c>
    </row>
    <row r="15209" spans="1:1">
      <c r="A15209" s="4">
        <v>18045</v>
      </c>
    </row>
    <row r="15210" spans="1:1">
      <c r="A15210" s="4">
        <v>18046</v>
      </c>
    </row>
    <row r="15211" spans="1:1">
      <c r="A15211" s="4">
        <v>18047</v>
      </c>
    </row>
    <row r="15212" spans="1:1">
      <c r="A15212" s="4">
        <v>18048</v>
      </c>
    </row>
    <row r="15213" spans="1:1">
      <c r="A15213" s="4">
        <v>18049</v>
      </c>
    </row>
    <row r="15214" spans="1:1">
      <c r="A15214" s="4">
        <v>18050</v>
      </c>
    </row>
    <row r="15215" spans="1:1">
      <c r="A15215" s="4">
        <v>18051</v>
      </c>
    </row>
    <row r="15216" spans="1:1">
      <c r="A15216" s="4">
        <v>18052</v>
      </c>
    </row>
    <row r="15217" spans="1:1">
      <c r="A15217" s="4">
        <v>18053</v>
      </c>
    </row>
    <row r="15218" spans="1:1">
      <c r="A15218" s="4">
        <v>18054</v>
      </c>
    </row>
    <row r="15219" spans="1:1">
      <c r="A15219" s="4">
        <v>18055</v>
      </c>
    </row>
    <row r="15220" spans="1:1">
      <c r="A15220" s="4">
        <v>18056</v>
      </c>
    </row>
    <row r="15221" spans="1:1">
      <c r="A15221" s="4">
        <v>18057</v>
      </c>
    </row>
    <row r="15222" spans="1:1">
      <c r="A15222" s="4">
        <v>18058</v>
      </c>
    </row>
    <row r="15223" spans="1:1">
      <c r="A15223" s="4">
        <v>18059</v>
      </c>
    </row>
    <row r="15224" spans="1:1">
      <c r="A15224" s="4">
        <v>18060</v>
      </c>
    </row>
    <row r="15225" spans="1:1">
      <c r="A15225" s="4">
        <v>18061</v>
      </c>
    </row>
    <row r="15226" spans="1:1">
      <c r="A15226" s="4">
        <v>18062</v>
      </c>
    </row>
    <row r="15227" spans="1:1">
      <c r="A15227" s="4">
        <v>18063</v>
      </c>
    </row>
    <row r="15228" spans="1:1">
      <c r="A15228" s="4">
        <v>18064</v>
      </c>
    </row>
    <row r="15229" spans="1:1">
      <c r="A15229" s="4">
        <v>18065</v>
      </c>
    </row>
    <row r="15230" spans="1:1">
      <c r="A15230" s="4">
        <v>18066</v>
      </c>
    </row>
    <row r="15231" spans="1:1">
      <c r="A15231" s="4">
        <v>18067</v>
      </c>
    </row>
    <row r="15232" spans="1:1">
      <c r="A15232" s="4">
        <v>18068</v>
      </c>
    </row>
    <row r="15233" spans="1:1">
      <c r="A15233" s="4">
        <v>18069</v>
      </c>
    </row>
    <row r="15234" spans="1:1">
      <c r="A15234" s="4">
        <v>18070</v>
      </c>
    </row>
    <row r="15235" spans="1:1">
      <c r="A15235" s="4">
        <v>18071</v>
      </c>
    </row>
    <row r="15236" spans="1:1">
      <c r="A15236" s="4">
        <v>18072</v>
      </c>
    </row>
    <row r="15237" spans="1:1">
      <c r="A15237" s="4">
        <v>18073</v>
      </c>
    </row>
    <row r="15238" spans="1:1">
      <c r="A15238" s="4">
        <v>18074</v>
      </c>
    </row>
    <row r="15239" spans="1:1">
      <c r="A15239" s="4">
        <v>18075</v>
      </c>
    </row>
    <row r="15240" spans="1:1">
      <c r="A15240" s="4">
        <v>18076</v>
      </c>
    </row>
    <row r="15241" spans="1:1">
      <c r="A15241" s="4">
        <v>18077</v>
      </c>
    </row>
    <row r="15242" spans="1:1">
      <c r="A15242" s="4">
        <v>18078</v>
      </c>
    </row>
    <row r="15243" spans="1:1">
      <c r="A15243" s="4">
        <v>18079</v>
      </c>
    </row>
    <row r="15244" spans="1:1">
      <c r="A15244" s="4">
        <v>18080</v>
      </c>
    </row>
    <row r="15245" spans="1:1">
      <c r="A15245" s="4">
        <v>18081</v>
      </c>
    </row>
    <row r="15246" spans="1:1">
      <c r="A15246" s="4">
        <v>18082</v>
      </c>
    </row>
    <row r="15247" spans="1:1">
      <c r="A15247" s="4">
        <v>18083</v>
      </c>
    </row>
    <row r="15248" spans="1:1">
      <c r="A15248" s="4">
        <v>18084</v>
      </c>
    </row>
    <row r="15249" spans="1:1">
      <c r="A15249" s="4">
        <v>18085</v>
      </c>
    </row>
    <row r="15250" spans="1:1">
      <c r="A15250" s="4">
        <v>18086</v>
      </c>
    </row>
    <row r="15251" spans="1:1">
      <c r="A15251" s="4">
        <v>18087</v>
      </c>
    </row>
    <row r="15252" spans="1:1">
      <c r="A15252" s="4">
        <v>18088</v>
      </c>
    </row>
    <row r="15253" spans="1:1">
      <c r="A15253" s="4">
        <v>18089</v>
      </c>
    </row>
    <row r="15254" spans="1:1">
      <c r="A15254" s="4">
        <v>18090</v>
      </c>
    </row>
    <row r="15255" spans="1:1">
      <c r="A15255" s="4">
        <v>18091</v>
      </c>
    </row>
    <row r="15256" spans="1:1">
      <c r="A15256" s="4">
        <v>18092</v>
      </c>
    </row>
    <row r="15257" spans="1:1">
      <c r="A15257" s="4">
        <v>18093</v>
      </c>
    </row>
    <row r="15258" spans="1:1">
      <c r="A15258" s="4">
        <v>18094</v>
      </c>
    </row>
    <row r="15259" spans="1:1">
      <c r="A15259" s="4">
        <v>18095</v>
      </c>
    </row>
    <row r="15260" spans="1:1">
      <c r="A15260" s="4">
        <v>18096</v>
      </c>
    </row>
    <row r="15261" spans="1:1">
      <c r="A15261" s="4">
        <v>18097</v>
      </c>
    </row>
    <row r="15262" spans="1:1">
      <c r="A15262" s="4">
        <v>18098</v>
      </c>
    </row>
    <row r="15263" spans="1:1">
      <c r="A15263" s="4">
        <v>18099</v>
      </c>
    </row>
    <row r="15264" spans="1:1">
      <c r="A15264" s="4">
        <v>18100</v>
      </c>
    </row>
    <row r="15265" spans="1:1">
      <c r="A15265" s="4">
        <v>18101</v>
      </c>
    </row>
    <row r="15266" spans="1:1">
      <c r="A15266" s="4">
        <v>18102</v>
      </c>
    </row>
    <row r="15267" spans="1:1">
      <c r="A15267" s="4">
        <v>18103</v>
      </c>
    </row>
    <row r="15268" spans="1:1">
      <c r="A15268" s="4">
        <v>18104</v>
      </c>
    </row>
    <row r="15269" spans="1:1">
      <c r="A15269" s="4">
        <v>18105</v>
      </c>
    </row>
    <row r="15270" spans="1:1">
      <c r="A15270" s="4">
        <v>18106</v>
      </c>
    </row>
    <row r="15271" spans="1:1">
      <c r="A15271" s="4">
        <v>18107</v>
      </c>
    </row>
    <row r="15272" spans="1:1">
      <c r="A15272" s="4">
        <v>18108</v>
      </c>
    </row>
    <row r="15273" spans="1:1">
      <c r="A15273" s="4">
        <v>18109</v>
      </c>
    </row>
    <row r="15274" spans="1:1">
      <c r="A15274" s="4">
        <v>18110</v>
      </c>
    </row>
    <row r="15275" spans="1:1">
      <c r="A15275" s="4">
        <v>18111</v>
      </c>
    </row>
    <row r="15276" spans="1:1">
      <c r="A15276" s="4">
        <v>18112</v>
      </c>
    </row>
    <row r="15277" spans="1:1">
      <c r="A15277" s="4">
        <v>18113</v>
      </c>
    </row>
    <row r="15278" spans="1:1">
      <c r="A15278" s="4">
        <v>18114</v>
      </c>
    </row>
    <row r="15279" spans="1:1">
      <c r="A15279" s="4">
        <v>18115</v>
      </c>
    </row>
    <row r="15280" spans="1:1">
      <c r="A15280" s="4">
        <v>18116</v>
      </c>
    </row>
    <row r="15281" spans="1:1">
      <c r="A15281" s="4">
        <v>18117</v>
      </c>
    </row>
    <row r="15282" spans="1:1">
      <c r="A15282" s="4">
        <v>18118</v>
      </c>
    </row>
    <row r="15283" spans="1:1">
      <c r="A15283" s="4">
        <v>18119</v>
      </c>
    </row>
    <row r="15284" spans="1:1">
      <c r="A15284" s="4">
        <v>18120</v>
      </c>
    </row>
    <row r="15285" spans="1:1">
      <c r="A15285" s="4">
        <v>18121</v>
      </c>
    </row>
    <row r="15286" spans="1:1">
      <c r="A15286" s="4">
        <v>18122</v>
      </c>
    </row>
    <row r="15287" spans="1:1">
      <c r="A15287" s="4">
        <v>18123</v>
      </c>
    </row>
    <row r="15288" spans="1:1">
      <c r="A15288" s="4">
        <v>18124</v>
      </c>
    </row>
    <row r="15289" spans="1:1">
      <c r="A15289" s="4">
        <v>18125</v>
      </c>
    </row>
    <row r="15290" spans="1:1">
      <c r="A15290" s="4">
        <v>18126</v>
      </c>
    </row>
    <row r="15291" spans="1:1">
      <c r="A15291" s="4">
        <v>18127</v>
      </c>
    </row>
    <row r="15292" spans="1:1">
      <c r="A15292" s="4">
        <v>18128</v>
      </c>
    </row>
    <row r="15293" spans="1:1">
      <c r="A15293" s="4">
        <v>18129</v>
      </c>
    </row>
    <row r="15294" spans="1:1">
      <c r="A15294" s="4">
        <v>18130</v>
      </c>
    </row>
    <row r="15295" spans="1:1">
      <c r="A15295" s="4">
        <v>18131</v>
      </c>
    </row>
    <row r="15296" spans="1:1">
      <c r="A15296" s="4">
        <v>18132</v>
      </c>
    </row>
    <row r="15297" spans="1:1">
      <c r="A15297" s="4">
        <v>18133</v>
      </c>
    </row>
    <row r="15298" spans="1:1">
      <c r="A15298" s="4">
        <v>18134</v>
      </c>
    </row>
    <row r="15299" spans="1:1">
      <c r="A15299" s="4">
        <v>18135</v>
      </c>
    </row>
    <row r="15300" spans="1:1">
      <c r="A15300" s="4">
        <v>18136</v>
      </c>
    </row>
    <row r="15301" spans="1:1">
      <c r="A15301" s="4">
        <v>18137</v>
      </c>
    </row>
    <row r="15302" spans="1:1">
      <c r="A15302" s="4">
        <v>18138</v>
      </c>
    </row>
    <row r="15303" spans="1:1">
      <c r="A15303" s="4">
        <v>18139</v>
      </c>
    </row>
    <row r="15304" spans="1:1">
      <c r="A15304" s="4">
        <v>18140</v>
      </c>
    </row>
    <row r="15305" spans="1:1">
      <c r="A15305" s="4">
        <v>18141</v>
      </c>
    </row>
    <row r="15306" spans="1:1">
      <c r="A15306" s="4">
        <v>18142</v>
      </c>
    </row>
    <row r="15307" spans="1:1">
      <c r="A15307" s="4">
        <v>18143</v>
      </c>
    </row>
    <row r="15308" spans="1:1">
      <c r="A15308" s="4">
        <v>18144</v>
      </c>
    </row>
    <row r="15309" spans="1:1">
      <c r="A15309" s="4">
        <v>18145</v>
      </c>
    </row>
    <row r="15310" spans="1:1">
      <c r="A15310" s="4">
        <v>18146</v>
      </c>
    </row>
    <row r="15311" spans="1:1">
      <c r="A15311" s="4">
        <v>18147</v>
      </c>
    </row>
    <row r="15312" spans="1:1">
      <c r="A15312" s="4">
        <v>18148</v>
      </c>
    </row>
    <row r="15313" spans="1:1">
      <c r="A15313" s="4">
        <v>18149</v>
      </c>
    </row>
    <row r="15314" spans="1:1">
      <c r="A15314" s="4">
        <v>18150</v>
      </c>
    </row>
    <row r="15315" spans="1:1">
      <c r="A15315" s="4">
        <v>18151</v>
      </c>
    </row>
    <row r="15316" spans="1:1">
      <c r="A15316" s="4">
        <v>18152</v>
      </c>
    </row>
    <row r="15317" spans="1:1">
      <c r="A15317" s="4">
        <v>18153</v>
      </c>
    </row>
    <row r="15318" spans="1:1">
      <c r="A15318" s="4">
        <v>18154</v>
      </c>
    </row>
    <row r="15319" spans="1:1">
      <c r="A15319" s="4">
        <v>18155</v>
      </c>
    </row>
    <row r="15320" spans="1:1">
      <c r="A15320" s="4">
        <v>18156</v>
      </c>
    </row>
    <row r="15321" spans="1:1">
      <c r="A15321" s="4">
        <v>18157</v>
      </c>
    </row>
    <row r="15322" spans="1:1">
      <c r="A15322" s="4">
        <v>18158</v>
      </c>
    </row>
    <row r="15323" spans="1:1">
      <c r="A15323" s="4">
        <v>18159</v>
      </c>
    </row>
    <row r="15324" spans="1:1">
      <c r="A15324" s="4">
        <v>18160</v>
      </c>
    </row>
    <row r="15325" spans="1:1">
      <c r="A15325" s="4">
        <v>18161</v>
      </c>
    </row>
    <row r="15326" spans="1:1">
      <c r="A15326" s="4">
        <v>18162</v>
      </c>
    </row>
    <row r="15327" spans="1:1">
      <c r="A15327" s="4">
        <v>18163</v>
      </c>
    </row>
    <row r="15328" spans="1:1">
      <c r="A15328" s="4">
        <v>18164</v>
      </c>
    </row>
    <row r="15329" spans="1:1">
      <c r="A15329" s="4">
        <v>18165</v>
      </c>
    </row>
    <row r="15330" spans="1:1">
      <c r="A15330" s="4">
        <v>18166</v>
      </c>
    </row>
    <row r="15331" spans="1:1">
      <c r="A15331" s="4">
        <v>18167</v>
      </c>
    </row>
    <row r="15332" spans="1:1">
      <c r="A15332" s="4">
        <v>18168</v>
      </c>
    </row>
    <row r="15333" spans="1:1">
      <c r="A15333" s="4">
        <v>18169</v>
      </c>
    </row>
    <row r="15334" spans="1:1">
      <c r="A15334" s="4">
        <v>18170</v>
      </c>
    </row>
    <row r="15335" spans="1:1">
      <c r="A15335" s="4">
        <v>18171</v>
      </c>
    </row>
    <row r="15336" spans="1:1">
      <c r="A15336" s="4">
        <v>18172</v>
      </c>
    </row>
    <row r="15337" spans="1:1">
      <c r="A15337" s="4">
        <v>18173</v>
      </c>
    </row>
    <row r="15338" spans="1:1">
      <c r="A15338" s="4">
        <v>18174</v>
      </c>
    </row>
    <row r="15339" spans="1:1">
      <c r="A15339" s="4">
        <v>18175</v>
      </c>
    </row>
    <row r="15340" spans="1:1">
      <c r="A15340" s="4">
        <v>18176</v>
      </c>
    </row>
    <row r="15341" spans="1:1">
      <c r="A15341" s="4">
        <v>18177</v>
      </c>
    </row>
    <row r="15342" spans="1:1">
      <c r="A15342" s="4">
        <v>18178</v>
      </c>
    </row>
    <row r="15343" spans="1:1">
      <c r="A15343" s="4">
        <v>18179</v>
      </c>
    </row>
    <row r="15344" spans="1:1">
      <c r="A15344" s="4">
        <v>18180</v>
      </c>
    </row>
    <row r="15345" spans="1:1">
      <c r="A15345" s="4">
        <v>18181</v>
      </c>
    </row>
    <row r="15346" spans="1:1">
      <c r="A15346" s="4">
        <v>18182</v>
      </c>
    </row>
    <row r="15347" spans="1:1">
      <c r="A15347" s="4">
        <v>18183</v>
      </c>
    </row>
    <row r="15348" spans="1:1">
      <c r="A15348" s="4">
        <v>18184</v>
      </c>
    </row>
    <row r="15349" spans="1:1">
      <c r="A15349" s="4">
        <v>18185</v>
      </c>
    </row>
    <row r="15350" spans="1:1">
      <c r="A15350" s="4">
        <v>18186</v>
      </c>
    </row>
    <row r="15351" spans="1:1">
      <c r="A15351" s="4">
        <v>18187</v>
      </c>
    </row>
    <row r="15352" spans="1:1">
      <c r="A15352" s="4">
        <v>18188</v>
      </c>
    </row>
    <row r="15353" spans="1:1">
      <c r="A15353" s="4">
        <v>18189</v>
      </c>
    </row>
    <row r="15354" spans="1:1">
      <c r="A15354" s="4">
        <v>18190</v>
      </c>
    </row>
    <row r="15355" spans="1:1">
      <c r="A15355" s="4">
        <v>18191</v>
      </c>
    </row>
    <row r="15356" spans="1:1">
      <c r="A15356" s="4">
        <v>18192</v>
      </c>
    </row>
    <row r="15357" spans="1:1">
      <c r="A15357" s="4">
        <v>18193</v>
      </c>
    </row>
    <row r="15358" spans="1:1">
      <c r="A15358" s="4">
        <v>18194</v>
      </c>
    </row>
    <row r="15359" spans="1:1">
      <c r="A15359" s="4">
        <v>18195</v>
      </c>
    </row>
    <row r="15360" spans="1:1">
      <c r="A15360" s="4">
        <v>18196</v>
      </c>
    </row>
    <row r="15361" spans="1:1">
      <c r="A15361" s="4">
        <v>18197</v>
      </c>
    </row>
    <row r="15362" spans="1:1">
      <c r="A15362" s="4">
        <v>18198</v>
      </c>
    </row>
    <row r="15363" spans="1:1">
      <c r="A15363" s="4">
        <v>18199</v>
      </c>
    </row>
    <row r="15364" spans="1:1">
      <c r="A15364" s="4">
        <v>18200</v>
      </c>
    </row>
    <row r="15365" spans="1:1">
      <c r="A15365" s="4">
        <v>18201</v>
      </c>
    </row>
    <row r="15366" spans="1:1">
      <c r="A15366" s="4">
        <v>18202</v>
      </c>
    </row>
    <row r="15367" spans="1:1">
      <c r="A15367" s="4">
        <v>18203</v>
      </c>
    </row>
    <row r="15368" spans="1:1">
      <c r="A15368" s="4">
        <v>18204</v>
      </c>
    </row>
    <row r="15369" spans="1:1">
      <c r="A15369" s="4">
        <v>18205</v>
      </c>
    </row>
    <row r="15370" spans="1:1">
      <c r="A15370" s="4">
        <v>18206</v>
      </c>
    </row>
    <row r="15371" spans="1:1">
      <c r="A15371" s="4">
        <v>18207</v>
      </c>
    </row>
    <row r="15372" spans="1:1">
      <c r="A15372" s="4">
        <v>18208</v>
      </c>
    </row>
    <row r="15373" spans="1:1">
      <c r="A15373" s="4">
        <v>18209</v>
      </c>
    </row>
    <row r="15374" spans="1:1">
      <c r="A15374" s="4">
        <v>18210</v>
      </c>
    </row>
    <row r="15375" spans="1:1">
      <c r="A15375" s="4">
        <v>18211</v>
      </c>
    </row>
    <row r="15376" spans="1:1">
      <c r="A15376" s="4">
        <v>18212</v>
      </c>
    </row>
    <row r="15377" spans="1:1">
      <c r="A15377" s="4">
        <v>18213</v>
      </c>
    </row>
    <row r="15378" spans="1:1">
      <c r="A15378" s="4">
        <v>18214</v>
      </c>
    </row>
    <row r="15379" spans="1:1">
      <c r="A15379" s="4">
        <v>18215</v>
      </c>
    </row>
    <row r="15380" spans="1:1">
      <c r="A15380" s="4">
        <v>18216</v>
      </c>
    </row>
    <row r="15381" spans="1:1">
      <c r="A15381" s="4">
        <v>18217</v>
      </c>
    </row>
    <row r="15382" spans="1:1">
      <c r="A15382" s="4">
        <v>18218</v>
      </c>
    </row>
    <row r="15383" spans="1:1">
      <c r="A15383" s="4">
        <v>18219</v>
      </c>
    </row>
    <row r="15384" spans="1:1">
      <c r="A15384" s="4">
        <v>18220</v>
      </c>
    </row>
    <row r="15385" spans="1:1">
      <c r="A15385" s="4">
        <v>18221</v>
      </c>
    </row>
    <row r="15386" spans="1:1">
      <c r="A15386" s="4">
        <v>18222</v>
      </c>
    </row>
    <row r="15387" spans="1:1">
      <c r="A15387" s="4">
        <v>18223</v>
      </c>
    </row>
    <row r="15388" spans="1:1">
      <c r="A15388" s="4">
        <v>18224</v>
      </c>
    </row>
    <row r="15389" spans="1:1">
      <c r="A15389" s="4">
        <v>18225</v>
      </c>
    </row>
    <row r="15390" spans="1:1">
      <c r="A15390" s="4">
        <v>18226</v>
      </c>
    </row>
    <row r="15391" spans="1:1">
      <c r="A15391" s="4">
        <v>18227</v>
      </c>
    </row>
    <row r="15392" spans="1:1">
      <c r="A15392" s="4">
        <v>18228</v>
      </c>
    </row>
    <row r="15393" spans="1:1">
      <c r="A15393" s="4">
        <v>18229</v>
      </c>
    </row>
    <row r="15394" spans="1:1">
      <c r="A15394" s="4">
        <v>18230</v>
      </c>
    </row>
    <row r="15395" spans="1:1">
      <c r="A15395" s="4">
        <v>18231</v>
      </c>
    </row>
    <row r="15396" spans="1:1">
      <c r="A15396" s="4">
        <v>18232</v>
      </c>
    </row>
    <row r="15397" spans="1:1">
      <c r="A15397" s="4">
        <v>18233</v>
      </c>
    </row>
    <row r="15398" spans="1:1">
      <c r="A15398" s="4">
        <v>18234</v>
      </c>
    </row>
    <row r="15399" spans="1:1">
      <c r="A15399" s="4">
        <v>18235</v>
      </c>
    </row>
    <row r="15400" spans="1:1">
      <c r="A15400" s="4">
        <v>18236</v>
      </c>
    </row>
    <row r="15401" spans="1:1">
      <c r="A15401" s="4">
        <v>18237</v>
      </c>
    </row>
    <row r="15402" spans="1:1">
      <c r="A15402" s="4">
        <v>18238</v>
      </c>
    </row>
    <row r="15403" spans="1:1">
      <c r="A15403" s="4">
        <v>18239</v>
      </c>
    </row>
    <row r="15404" spans="1:1">
      <c r="A15404" s="4">
        <v>18240</v>
      </c>
    </row>
    <row r="15405" spans="1:1">
      <c r="A15405" s="4">
        <v>18241</v>
      </c>
    </row>
    <row r="15406" spans="1:1">
      <c r="A15406" s="4">
        <v>18242</v>
      </c>
    </row>
    <row r="15407" spans="1:1">
      <c r="A15407" s="4">
        <v>18243</v>
      </c>
    </row>
    <row r="15408" spans="1:1">
      <c r="A15408" s="4">
        <v>18244</v>
      </c>
    </row>
    <row r="15409" spans="1:1">
      <c r="A15409" s="4">
        <v>18245</v>
      </c>
    </row>
    <row r="15410" spans="1:1">
      <c r="A15410" s="4">
        <v>18246</v>
      </c>
    </row>
    <row r="15411" spans="1:1">
      <c r="A15411" s="4">
        <v>18247</v>
      </c>
    </row>
    <row r="15412" spans="1:1">
      <c r="A15412" s="4">
        <v>18248</v>
      </c>
    </row>
    <row r="15413" spans="1:1">
      <c r="A15413" s="4">
        <v>18249</v>
      </c>
    </row>
    <row r="15414" spans="1:1">
      <c r="A15414" s="4">
        <v>18250</v>
      </c>
    </row>
    <row r="15415" spans="1:1">
      <c r="A15415" s="4">
        <v>18251</v>
      </c>
    </row>
    <row r="15416" spans="1:1">
      <c r="A15416" s="4">
        <v>18252</v>
      </c>
    </row>
    <row r="15417" spans="1:1">
      <c r="A15417" s="4">
        <v>18253</v>
      </c>
    </row>
    <row r="15418" spans="1:1">
      <c r="A15418" s="4">
        <v>18254</v>
      </c>
    </row>
    <row r="15419" spans="1:1">
      <c r="A15419" s="4">
        <v>18255</v>
      </c>
    </row>
    <row r="15420" spans="1:1">
      <c r="A15420" s="4">
        <v>18256</v>
      </c>
    </row>
    <row r="15421" spans="1:1">
      <c r="A15421" s="4">
        <v>18257</v>
      </c>
    </row>
    <row r="15422" spans="1:1">
      <c r="A15422" s="4">
        <v>18258</v>
      </c>
    </row>
    <row r="15423" spans="1:1">
      <c r="A15423" s="4">
        <v>18259</v>
      </c>
    </row>
    <row r="15424" spans="1:1">
      <c r="A15424" s="4">
        <v>18260</v>
      </c>
    </row>
    <row r="15425" spans="1:1">
      <c r="A15425" s="4">
        <v>18261</v>
      </c>
    </row>
    <row r="15426" spans="1:1">
      <c r="A15426" s="4">
        <v>18262</v>
      </c>
    </row>
    <row r="15427" spans="1:1">
      <c r="A15427" s="4">
        <v>18263</v>
      </c>
    </row>
    <row r="15428" spans="1:1">
      <c r="A15428" s="4">
        <v>18264</v>
      </c>
    </row>
    <row r="15429" spans="1:1">
      <c r="A15429" s="4">
        <v>18265</v>
      </c>
    </row>
    <row r="15430" spans="1:1">
      <c r="A15430" s="4">
        <v>18266</v>
      </c>
    </row>
    <row r="15431" spans="1:1">
      <c r="A15431" s="4">
        <v>18267</v>
      </c>
    </row>
    <row r="15432" spans="1:1">
      <c r="A15432" s="4">
        <v>18268</v>
      </c>
    </row>
    <row r="15433" spans="1:1">
      <c r="A15433" s="4">
        <v>18269</v>
      </c>
    </row>
    <row r="15434" spans="1:1">
      <c r="A15434" s="4">
        <v>18270</v>
      </c>
    </row>
    <row r="15435" spans="1:1">
      <c r="A15435" s="4">
        <v>18271</v>
      </c>
    </row>
    <row r="15436" spans="1:1">
      <c r="A15436" s="4">
        <v>18272</v>
      </c>
    </row>
    <row r="15437" spans="1:1">
      <c r="A15437" s="4">
        <v>18273</v>
      </c>
    </row>
    <row r="15438" spans="1:1">
      <c r="A15438" s="4">
        <v>18274</v>
      </c>
    </row>
    <row r="15439" spans="1:1">
      <c r="A15439" s="4">
        <v>18275</v>
      </c>
    </row>
    <row r="15440" spans="1:1">
      <c r="A15440" s="4">
        <v>18276</v>
      </c>
    </row>
    <row r="15441" spans="1:1">
      <c r="A15441" s="4">
        <v>18277</v>
      </c>
    </row>
    <row r="15442" spans="1:1">
      <c r="A15442" s="4">
        <v>18278</v>
      </c>
    </row>
    <row r="15443" spans="1:1">
      <c r="A15443" s="4">
        <v>18279</v>
      </c>
    </row>
    <row r="15444" spans="1:1">
      <c r="A15444" s="4">
        <v>18280</v>
      </c>
    </row>
    <row r="15445" spans="1:1">
      <c r="A15445" s="4">
        <v>18281</v>
      </c>
    </row>
    <row r="15446" spans="1:1">
      <c r="A15446" s="4">
        <v>18282</v>
      </c>
    </row>
    <row r="15447" spans="1:1">
      <c r="A15447" s="4">
        <v>18283</v>
      </c>
    </row>
    <row r="15448" spans="1:1">
      <c r="A15448" s="4">
        <v>18284</v>
      </c>
    </row>
    <row r="15449" spans="1:1">
      <c r="A15449" s="4">
        <v>18285</v>
      </c>
    </row>
    <row r="15450" spans="1:1">
      <c r="A15450" s="4">
        <v>18286</v>
      </c>
    </row>
    <row r="15451" spans="1:1">
      <c r="A15451" s="4">
        <v>18287</v>
      </c>
    </row>
    <row r="15452" spans="1:1">
      <c r="A15452" s="4">
        <v>18288</v>
      </c>
    </row>
    <row r="15453" spans="1:1">
      <c r="A15453" s="4">
        <v>18289</v>
      </c>
    </row>
    <row r="15454" spans="1:1">
      <c r="A15454" s="4">
        <v>18290</v>
      </c>
    </row>
    <row r="15455" spans="1:1">
      <c r="A15455" s="4">
        <v>18291</v>
      </c>
    </row>
    <row r="15456" spans="1:1">
      <c r="A15456" s="4">
        <v>18292</v>
      </c>
    </row>
    <row r="15457" spans="1:1">
      <c r="A15457" s="4">
        <v>18293</v>
      </c>
    </row>
    <row r="15458" spans="1:1">
      <c r="A15458" s="4">
        <v>18294</v>
      </c>
    </row>
    <row r="15459" spans="1:1">
      <c r="A15459" s="4">
        <v>18295</v>
      </c>
    </row>
    <row r="15460" spans="1:1">
      <c r="A15460" s="4">
        <v>18296</v>
      </c>
    </row>
    <row r="15461" spans="1:1">
      <c r="A15461" s="4">
        <v>18297</v>
      </c>
    </row>
    <row r="15462" spans="1:1">
      <c r="A15462" s="4">
        <v>18298</v>
      </c>
    </row>
    <row r="15463" spans="1:1">
      <c r="A15463" s="4">
        <v>18299</v>
      </c>
    </row>
    <row r="15464" spans="1:1">
      <c r="A15464" s="4">
        <v>18300</v>
      </c>
    </row>
    <row r="15465" spans="1:1">
      <c r="A15465" s="4">
        <v>18301</v>
      </c>
    </row>
    <row r="15466" spans="1:1">
      <c r="A15466" s="4">
        <v>18302</v>
      </c>
    </row>
    <row r="15467" spans="1:1">
      <c r="A15467" s="4">
        <v>18303</v>
      </c>
    </row>
    <row r="15468" spans="1:1">
      <c r="A15468" s="4">
        <v>18304</v>
      </c>
    </row>
    <row r="15469" spans="1:1">
      <c r="A15469" s="4">
        <v>18305</v>
      </c>
    </row>
    <row r="15470" spans="1:1">
      <c r="A15470" s="4">
        <v>18306</v>
      </c>
    </row>
    <row r="15471" spans="1:1">
      <c r="A15471" s="4">
        <v>18307</v>
      </c>
    </row>
    <row r="15472" spans="1:1">
      <c r="A15472" s="4">
        <v>18308</v>
      </c>
    </row>
    <row r="15473" spans="1:1">
      <c r="A15473" s="4">
        <v>18309</v>
      </c>
    </row>
    <row r="15474" spans="1:1">
      <c r="A15474" s="4">
        <v>18310</v>
      </c>
    </row>
    <row r="15475" spans="1:1">
      <c r="A15475" s="4">
        <v>18311</v>
      </c>
    </row>
    <row r="15476" spans="1:1">
      <c r="A15476" s="4">
        <v>18312</v>
      </c>
    </row>
    <row r="15477" spans="1:1">
      <c r="A15477" s="4">
        <v>18313</v>
      </c>
    </row>
    <row r="15478" spans="1:1">
      <c r="A15478" s="4">
        <v>18314</v>
      </c>
    </row>
    <row r="15479" spans="1:1">
      <c r="A15479" s="4">
        <v>18315</v>
      </c>
    </row>
    <row r="15480" spans="1:1">
      <c r="A15480" s="4">
        <v>18316</v>
      </c>
    </row>
    <row r="15481" spans="1:1">
      <c r="A15481" s="4">
        <v>18317</v>
      </c>
    </row>
    <row r="15482" spans="1:1">
      <c r="A15482" s="4">
        <v>18318</v>
      </c>
    </row>
    <row r="15483" spans="1:1">
      <c r="A15483" s="4">
        <v>18319</v>
      </c>
    </row>
    <row r="15484" spans="1:1">
      <c r="A15484" s="4">
        <v>18320</v>
      </c>
    </row>
    <row r="15485" spans="1:1">
      <c r="A15485" s="4">
        <v>18321</v>
      </c>
    </row>
    <row r="15486" spans="1:1">
      <c r="A15486" s="4">
        <v>18322</v>
      </c>
    </row>
    <row r="15487" spans="1:1">
      <c r="A15487" s="4">
        <v>18323</v>
      </c>
    </row>
    <row r="15488" spans="1:1">
      <c r="A15488" s="4">
        <v>18324</v>
      </c>
    </row>
    <row r="15489" spans="1:1">
      <c r="A15489" s="4">
        <v>18325</v>
      </c>
    </row>
    <row r="15490" spans="1:1">
      <c r="A15490" s="4">
        <v>18326</v>
      </c>
    </row>
    <row r="15491" spans="1:1">
      <c r="A15491" s="4">
        <v>18327</v>
      </c>
    </row>
    <row r="15492" spans="1:1">
      <c r="A15492" s="4">
        <v>18328</v>
      </c>
    </row>
    <row r="15493" spans="1:1">
      <c r="A15493" s="4">
        <v>18329</v>
      </c>
    </row>
    <row r="15494" spans="1:1">
      <c r="A15494" s="4">
        <v>18330</v>
      </c>
    </row>
    <row r="15495" spans="1:1">
      <c r="A15495" s="4">
        <v>18331</v>
      </c>
    </row>
    <row r="15496" spans="1:1">
      <c r="A15496" s="4">
        <v>18332</v>
      </c>
    </row>
    <row r="15497" spans="1:1">
      <c r="A15497" s="4">
        <v>18333</v>
      </c>
    </row>
    <row r="15498" spans="1:1">
      <c r="A15498" s="4">
        <v>18334</v>
      </c>
    </row>
    <row r="15499" spans="1:1">
      <c r="A15499" s="4">
        <v>18335</v>
      </c>
    </row>
    <row r="15500" spans="1:1">
      <c r="A15500" s="4">
        <v>18336</v>
      </c>
    </row>
    <row r="15501" spans="1:1">
      <c r="A15501" s="4">
        <v>18337</v>
      </c>
    </row>
    <row r="15502" spans="1:1">
      <c r="A15502" s="4">
        <v>18338</v>
      </c>
    </row>
    <row r="15503" spans="1:1">
      <c r="A15503" s="4">
        <v>18339</v>
      </c>
    </row>
    <row r="15504" spans="1:1">
      <c r="A15504" s="4">
        <v>18340</v>
      </c>
    </row>
    <row r="15505" spans="1:1">
      <c r="A15505" s="4">
        <v>18341</v>
      </c>
    </row>
    <row r="15506" spans="1:1">
      <c r="A15506" s="4">
        <v>18342</v>
      </c>
    </row>
    <row r="15507" spans="1:1">
      <c r="A15507" s="4">
        <v>18343</v>
      </c>
    </row>
    <row r="15508" spans="1:1">
      <c r="A15508" s="4">
        <v>18344</v>
      </c>
    </row>
    <row r="15509" spans="1:1">
      <c r="A15509" s="4">
        <v>18345</v>
      </c>
    </row>
    <row r="15510" spans="1:1">
      <c r="A15510" s="4">
        <v>18346</v>
      </c>
    </row>
    <row r="15511" spans="1:1">
      <c r="A15511" s="4">
        <v>18347</v>
      </c>
    </row>
    <row r="15512" spans="1:1">
      <c r="A15512" s="4">
        <v>18348</v>
      </c>
    </row>
    <row r="15513" spans="1:1">
      <c r="A15513" s="4">
        <v>18349</v>
      </c>
    </row>
    <row r="15514" spans="1:1">
      <c r="A15514" s="4">
        <v>18350</v>
      </c>
    </row>
    <row r="15515" spans="1:1">
      <c r="A15515" s="4">
        <v>18351</v>
      </c>
    </row>
    <row r="15516" spans="1:1">
      <c r="A15516" s="4">
        <v>18352</v>
      </c>
    </row>
    <row r="15517" spans="1:1">
      <c r="A15517" s="4">
        <v>18353</v>
      </c>
    </row>
    <row r="15518" spans="1:1">
      <c r="A15518" s="4">
        <v>18354</v>
      </c>
    </row>
    <row r="15519" spans="1:1">
      <c r="A15519" s="4">
        <v>18355</v>
      </c>
    </row>
    <row r="15520" spans="1:1">
      <c r="A15520" s="4">
        <v>18356</v>
      </c>
    </row>
    <row r="15521" spans="1:1">
      <c r="A15521" s="4">
        <v>18357</v>
      </c>
    </row>
    <row r="15522" spans="1:1">
      <c r="A15522" s="4">
        <v>18358</v>
      </c>
    </row>
    <row r="15523" spans="1:1">
      <c r="A15523" s="4">
        <v>18359</v>
      </c>
    </row>
    <row r="15524" spans="1:1">
      <c r="A15524" s="4">
        <v>18360</v>
      </c>
    </row>
    <row r="15525" spans="1:1">
      <c r="A15525" s="4">
        <v>18361</v>
      </c>
    </row>
    <row r="15526" spans="1:1">
      <c r="A15526" s="4">
        <v>18362</v>
      </c>
    </row>
    <row r="15527" spans="1:1">
      <c r="A15527" s="4">
        <v>18363</v>
      </c>
    </row>
    <row r="15528" spans="1:1">
      <c r="A15528" s="4">
        <v>18364</v>
      </c>
    </row>
    <row r="15529" spans="1:1">
      <c r="A15529" s="4">
        <v>18365</v>
      </c>
    </row>
    <row r="15530" spans="1:1">
      <c r="A15530" s="4">
        <v>18366</v>
      </c>
    </row>
    <row r="15531" spans="1:1">
      <c r="A15531" s="4">
        <v>18367</v>
      </c>
    </row>
    <row r="15532" spans="1:1">
      <c r="A15532" s="4">
        <v>18368</v>
      </c>
    </row>
    <row r="15533" spans="1:1">
      <c r="A15533" s="4">
        <v>18369</v>
      </c>
    </row>
    <row r="15534" spans="1:1">
      <c r="A15534" s="4">
        <v>18370</v>
      </c>
    </row>
    <row r="15535" spans="1:1">
      <c r="A15535" s="4">
        <v>18371</v>
      </c>
    </row>
    <row r="15536" spans="1:1">
      <c r="A15536" s="4">
        <v>18372</v>
      </c>
    </row>
    <row r="15537" spans="1:1">
      <c r="A15537" s="4">
        <v>18373</v>
      </c>
    </row>
    <row r="15538" spans="1:1">
      <c r="A15538" s="4">
        <v>18374</v>
      </c>
    </row>
    <row r="15539" spans="1:1">
      <c r="A15539" s="4">
        <v>18375</v>
      </c>
    </row>
    <row r="15540" spans="1:1">
      <c r="A15540" s="4">
        <v>18376</v>
      </c>
    </row>
    <row r="15541" spans="1:1">
      <c r="A15541" s="4">
        <v>18377</v>
      </c>
    </row>
    <row r="15542" spans="1:1">
      <c r="A15542" s="4">
        <v>18378</v>
      </c>
    </row>
    <row r="15543" spans="1:1">
      <c r="A15543" s="4">
        <v>18379</v>
      </c>
    </row>
    <row r="15544" spans="1:1">
      <c r="A15544" s="4">
        <v>18380</v>
      </c>
    </row>
    <row r="15545" spans="1:1">
      <c r="A15545" s="4">
        <v>18381</v>
      </c>
    </row>
    <row r="15546" spans="1:1">
      <c r="A15546" s="4">
        <v>18382</v>
      </c>
    </row>
    <row r="15547" spans="1:1">
      <c r="A15547" s="4">
        <v>18383</v>
      </c>
    </row>
    <row r="15548" spans="1:1">
      <c r="A15548" s="4">
        <v>18384</v>
      </c>
    </row>
    <row r="15549" spans="1:1">
      <c r="A15549" s="4">
        <v>18385</v>
      </c>
    </row>
    <row r="15550" spans="1:1">
      <c r="A15550" s="4">
        <v>18386</v>
      </c>
    </row>
    <row r="15551" spans="1:1">
      <c r="A15551" s="4">
        <v>18387</v>
      </c>
    </row>
    <row r="15552" spans="1:1">
      <c r="A15552" s="4">
        <v>18388</v>
      </c>
    </row>
    <row r="15553" spans="1:1">
      <c r="A15553" s="4">
        <v>18389</v>
      </c>
    </row>
    <row r="15554" spans="1:1">
      <c r="A15554" s="4">
        <v>18390</v>
      </c>
    </row>
    <row r="15555" spans="1:1">
      <c r="A15555" s="4">
        <v>18391</v>
      </c>
    </row>
    <row r="15556" spans="1:1">
      <c r="A15556" s="4">
        <v>18392</v>
      </c>
    </row>
    <row r="15557" spans="1:1">
      <c r="A15557" s="4">
        <v>18393</v>
      </c>
    </row>
    <row r="15558" spans="1:1">
      <c r="A15558" s="4">
        <v>18394</v>
      </c>
    </row>
    <row r="15559" spans="1:1">
      <c r="A15559" s="4">
        <v>18395</v>
      </c>
    </row>
    <row r="15560" spans="1:1">
      <c r="A15560" s="4">
        <v>18396</v>
      </c>
    </row>
    <row r="15561" spans="1:1">
      <c r="A15561" s="4">
        <v>18397</v>
      </c>
    </row>
    <row r="15562" spans="1:1">
      <c r="A15562" s="4">
        <v>18398</v>
      </c>
    </row>
    <row r="15563" spans="1:1">
      <c r="A15563" s="4">
        <v>18399</v>
      </c>
    </row>
    <row r="15564" spans="1:1">
      <c r="A15564" s="4">
        <v>18400</v>
      </c>
    </row>
    <row r="15565" spans="1:1">
      <c r="A15565" s="4">
        <v>18401</v>
      </c>
    </row>
    <row r="15566" spans="1:1">
      <c r="A15566" s="4">
        <v>18402</v>
      </c>
    </row>
    <row r="15567" spans="1:1">
      <c r="A15567" s="4">
        <v>18403</v>
      </c>
    </row>
    <row r="15568" spans="1:1">
      <c r="A15568" s="4">
        <v>18404</v>
      </c>
    </row>
    <row r="15569" spans="1:1">
      <c r="A15569" s="4">
        <v>18405</v>
      </c>
    </row>
    <row r="15570" spans="1:1">
      <c r="A15570" s="4">
        <v>18406</v>
      </c>
    </row>
    <row r="15571" spans="1:1">
      <c r="A15571" s="4">
        <v>18407</v>
      </c>
    </row>
    <row r="15572" spans="1:1">
      <c r="A15572" s="4">
        <v>18408</v>
      </c>
    </row>
    <row r="15573" spans="1:1">
      <c r="A15573" s="4">
        <v>18409</v>
      </c>
    </row>
    <row r="15574" spans="1:1">
      <c r="A15574" s="4">
        <v>18410</v>
      </c>
    </row>
    <row r="15575" spans="1:1">
      <c r="A15575" s="4">
        <v>18411</v>
      </c>
    </row>
    <row r="15576" spans="1:1">
      <c r="A15576" s="4">
        <v>18412</v>
      </c>
    </row>
    <row r="15577" spans="1:1">
      <c r="A15577" s="4">
        <v>18413</v>
      </c>
    </row>
    <row r="15578" spans="1:1">
      <c r="A15578" s="4">
        <v>18414</v>
      </c>
    </row>
    <row r="15579" spans="1:1">
      <c r="A15579" s="4">
        <v>18415</v>
      </c>
    </row>
    <row r="15580" spans="1:1">
      <c r="A15580" s="4">
        <v>18416</v>
      </c>
    </row>
    <row r="15581" spans="1:1">
      <c r="A15581" s="4">
        <v>18417</v>
      </c>
    </row>
    <row r="15582" spans="1:1">
      <c r="A15582" s="4">
        <v>18418</v>
      </c>
    </row>
    <row r="15583" spans="1:1">
      <c r="A15583" s="4">
        <v>18419</v>
      </c>
    </row>
    <row r="15584" spans="1:1">
      <c r="A15584" s="4">
        <v>18420</v>
      </c>
    </row>
    <row r="15585" spans="1:1">
      <c r="A15585" s="4">
        <v>18421</v>
      </c>
    </row>
    <row r="15586" spans="1:1">
      <c r="A15586" s="4">
        <v>18422</v>
      </c>
    </row>
    <row r="15587" spans="1:1">
      <c r="A15587" s="4">
        <v>18423</v>
      </c>
    </row>
    <row r="15588" spans="1:1">
      <c r="A15588" s="4">
        <v>18424</v>
      </c>
    </row>
    <row r="15589" spans="1:1">
      <c r="A15589" s="4">
        <v>18425</v>
      </c>
    </row>
    <row r="15590" spans="1:1">
      <c r="A15590" s="4">
        <v>18426</v>
      </c>
    </row>
    <row r="15591" spans="1:1">
      <c r="A15591" s="4">
        <v>18427</v>
      </c>
    </row>
    <row r="15592" spans="1:1">
      <c r="A15592" s="4">
        <v>18428</v>
      </c>
    </row>
    <row r="15593" spans="1:1">
      <c r="A15593" s="4">
        <v>18429</v>
      </c>
    </row>
    <row r="15594" spans="1:1">
      <c r="A15594" s="4">
        <v>18430</v>
      </c>
    </row>
    <row r="15595" spans="1:1">
      <c r="A15595" s="4">
        <v>18431</v>
      </c>
    </row>
    <row r="15596" spans="1:1">
      <c r="A15596" s="4">
        <v>18432</v>
      </c>
    </row>
    <row r="15597" spans="1:1">
      <c r="A15597" s="4">
        <v>18433</v>
      </c>
    </row>
    <row r="15598" spans="1:1">
      <c r="A15598" s="4">
        <v>18434</v>
      </c>
    </row>
    <row r="15599" spans="1:1">
      <c r="A15599" s="4">
        <v>18435</v>
      </c>
    </row>
    <row r="15600" spans="1:1">
      <c r="A15600" s="4">
        <v>18436</v>
      </c>
    </row>
    <row r="15601" spans="1:1">
      <c r="A15601" s="4">
        <v>18437</v>
      </c>
    </row>
    <row r="15602" spans="1:1">
      <c r="A15602" s="4">
        <v>18438</v>
      </c>
    </row>
    <row r="15603" spans="1:1">
      <c r="A15603" s="4">
        <v>18439</v>
      </c>
    </row>
    <row r="15604" spans="1:1">
      <c r="A15604" s="4">
        <v>18440</v>
      </c>
    </row>
    <row r="15605" spans="1:1">
      <c r="A15605" s="4">
        <v>18441</v>
      </c>
    </row>
    <row r="15606" spans="1:1">
      <c r="A15606" s="4">
        <v>18442</v>
      </c>
    </row>
    <row r="15607" spans="1:1">
      <c r="A15607" s="4">
        <v>18443</v>
      </c>
    </row>
    <row r="15608" spans="1:1">
      <c r="A15608" s="4">
        <v>18444</v>
      </c>
    </row>
    <row r="15609" spans="1:1">
      <c r="A15609" s="4">
        <v>18445</v>
      </c>
    </row>
    <row r="15610" spans="1:1">
      <c r="A15610" s="4">
        <v>18446</v>
      </c>
    </row>
    <row r="15611" spans="1:1">
      <c r="A15611" s="4">
        <v>18447</v>
      </c>
    </row>
    <row r="15612" spans="1:1">
      <c r="A15612" s="4">
        <v>18448</v>
      </c>
    </row>
    <row r="15613" spans="1:1">
      <c r="A15613" s="4">
        <v>18449</v>
      </c>
    </row>
    <row r="15614" spans="1:1">
      <c r="A15614" s="4">
        <v>18450</v>
      </c>
    </row>
    <row r="15615" spans="1:1">
      <c r="A15615" s="4">
        <v>18451</v>
      </c>
    </row>
    <row r="15616" spans="1:1">
      <c r="A15616" s="4">
        <v>18452</v>
      </c>
    </row>
    <row r="15617" spans="1:1">
      <c r="A15617" s="4">
        <v>18453</v>
      </c>
    </row>
    <row r="15618" spans="1:1">
      <c r="A15618" s="4">
        <v>18454</v>
      </c>
    </row>
    <row r="15619" spans="1:1">
      <c r="A15619" s="4">
        <v>18455</v>
      </c>
    </row>
    <row r="15620" spans="1:1">
      <c r="A15620" s="4">
        <v>18456</v>
      </c>
    </row>
    <row r="15621" spans="1:1">
      <c r="A15621" s="4">
        <v>18457</v>
      </c>
    </row>
    <row r="15622" spans="1:1">
      <c r="A15622" s="4">
        <v>18458</v>
      </c>
    </row>
    <row r="15623" spans="1:1">
      <c r="A15623" s="4">
        <v>18459</v>
      </c>
    </row>
    <row r="15624" spans="1:1">
      <c r="A15624" s="4">
        <v>18460</v>
      </c>
    </row>
    <row r="15625" spans="1:1">
      <c r="A15625" s="4">
        <v>18461</v>
      </c>
    </row>
    <row r="15626" spans="1:1">
      <c r="A15626" s="4">
        <v>18462</v>
      </c>
    </row>
    <row r="15627" spans="1:1">
      <c r="A15627" s="4">
        <v>18463</v>
      </c>
    </row>
    <row r="15628" spans="1:1">
      <c r="A15628" s="4">
        <v>18464</v>
      </c>
    </row>
    <row r="15629" spans="1:1">
      <c r="A15629" s="4">
        <v>18465</v>
      </c>
    </row>
    <row r="15630" spans="1:1">
      <c r="A15630" s="4">
        <v>18466</v>
      </c>
    </row>
    <row r="15631" spans="1:1">
      <c r="A15631" s="4">
        <v>18467</v>
      </c>
    </row>
    <row r="15632" spans="1:1">
      <c r="A15632" s="4">
        <v>18468</v>
      </c>
    </row>
    <row r="15633" spans="1:1">
      <c r="A15633" s="4">
        <v>18469</v>
      </c>
    </row>
    <row r="15634" spans="1:1">
      <c r="A15634" s="4">
        <v>18470</v>
      </c>
    </row>
    <row r="15635" spans="1:1">
      <c r="A15635" s="4">
        <v>18471</v>
      </c>
    </row>
    <row r="15636" spans="1:1">
      <c r="A15636" s="4">
        <v>18472</v>
      </c>
    </row>
    <row r="15637" spans="1:1">
      <c r="A15637" s="4">
        <v>18473</v>
      </c>
    </row>
    <row r="15638" spans="1:1">
      <c r="A15638" s="4">
        <v>18474</v>
      </c>
    </row>
    <row r="15639" spans="1:1">
      <c r="A15639" s="4">
        <v>18475</v>
      </c>
    </row>
    <row r="15640" spans="1:1">
      <c r="A15640" s="4">
        <v>18476</v>
      </c>
    </row>
    <row r="15641" spans="1:1">
      <c r="A15641" s="4">
        <v>18477</v>
      </c>
    </row>
    <row r="15642" spans="1:1">
      <c r="A15642" s="4">
        <v>18478</v>
      </c>
    </row>
    <row r="15643" spans="1:1">
      <c r="A15643" s="4">
        <v>18479</v>
      </c>
    </row>
    <row r="15644" spans="1:1">
      <c r="A15644" s="4">
        <v>18480</v>
      </c>
    </row>
    <row r="15645" spans="1:1">
      <c r="A15645" s="4">
        <v>18481</v>
      </c>
    </row>
    <row r="15646" spans="1:1">
      <c r="A15646" s="4">
        <v>18482</v>
      </c>
    </row>
    <row r="15647" spans="1:1">
      <c r="A15647" s="4">
        <v>18483</v>
      </c>
    </row>
    <row r="15648" spans="1:1">
      <c r="A15648" s="4">
        <v>18484</v>
      </c>
    </row>
    <row r="15649" spans="1:1">
      <c r="A15649" s="4">
        <v>18485</v>
      </c>
    </row>
    <row r="15650" spans="1:1">
      <c r="A15650" s="4">
        <v>18486</v>
      </c>
    </row>
    <row r="15651" spans="1:1">
      <c r="A15651" s="4">
        <v>18487</v>
      </c>
    </row>
    <row r="15652" spans="1:1">
      <c r="A15652" s="4">
        <v>18488</v>
      </c>
    </row>
    <row r="15653" spans="1:1">
      <c r="A15653" s="4">
        <v>18489</v>
      </c>
    </row>
    <row r="15654" spans="1:1">
      <c r="A15654" s="4">
        <v>18490</v>
      </c>
    </row>
    <row r="15655" spans="1:1">
      <c r="A15655" s="4">
        <v>18491</v>
      </c>
    </row>
    <row r="15656" spans="1:1">
      <c r="A15656" s="4">
        <v>18492</v>
      </c>
    </row>
    <row r="15657" spans="1:1">
      <c r="A15657" s="4">
        <v>18493</v>
      </c>
    </row>
    <row r="15658" spans="1:1">
      <c r="A15658" s="4">
        <v>18494</v>
      </c>
    </row>
    <row r="15659" spans="1:1">
      <c r="A15659" s="4">
        <v>18495</v>
      </c>
    </row>
    <row r="15660" spans="1:1">
      <c r="A15660" s="4">
        <v>18496</v>
      </c>
    </row>
    <row r="15661" spans="1:1">
      <c r="A15661" s="4">
        <v>18497</v>
      </c>
    </row>
    <row r="15662" spans="1:1">
      <c r="A15662" s="4">
        <v>18498</v>
      </c>
    </row>
    <row r="15663" spans="1:1">
      <c r="A15663" s="4">
        <v>18499</v>
      </c>
    </row>
    <row r="15664" spans="1:1">
      <c r="A15664" s="4">
        <v>18500</v>
      </c>
    </row>
    <row r="15665" spans="1:1">
      <c r="A15665" s="4">
        <v>18501</v>
      </c>
    </row>
    <row r="15666" spans="1:1">
      <c r="A15666" s="4">
        <v>18502</v>
      </c>
    </row>
    <row r="15667" spans="1:1">
      <c r="A15667" s="4">
        <v>18503</v>
      </c>
    </row>
    <row r="15668" spans="1:1">
      <c r="A15668" s="4">
        <v>18504</v>
      </c>
    </row>
    <row r="15669" spans="1:1">
      <c r="A15669" s="4">
        <v>18505</v>
      </c>
    </row>
    <row r="15670" spans="1:1">
      <c r="A15670" s="4">
        <v>18506</v>
      </c>
    </row>
    <row r="15671" spans="1:1">
      <c r="A15671" s="4">
        <v>18507</v>
      </c>
    </row>
    <row r="15672" spans="1:1">
      <c r="A15672" s="4">
        <v>18508</v>
      </c>
    </row>
    <row r="15673" spans="1:1">
      <c r="A15673" s="4">
        <v>18509</v>
      </c>
    </row>
    <row r="15674" spans="1:1">
      <c r="A15674" s="4">
        <v>18510</v>
      </c>
    </row>
    <row r="15675" spans="1:1">
      <c r="A15675" s="4">
        <v>18511</v>
      </c>
    </row>
    <row r="15676" spans="1:1">
      <c r="A15676" s="4">
        <v>18512</v>
      </c>
    </row>
    <row r="15677" spans="1:1">
      <c r="A15677" s="4">
        <v>18513</v>
      </c>
    </row>
    <row r="15678" spans="1:1">
      <c r="A15678" s="4">
        <v>18514</v>
      </c>
    </row>
    <row r="15679" spans="1:1">
      <c r="A15679" s="4">
        <v>18515</v>
      </c>
    </row>
    <row r="15680" spans="1:1">
      <c r="A15680" s="4">
        <v>18516</v>
      </c>
    </row>
    <row r="15681" spans="1:1">
      <c r="A15681" s="4">
        <v>18517</v>
      </c>
    </row>
    <row r="15682" spans="1:1">
      <c r="A15682" s="4">
        <v>18518</v>
      </c>
    </row>
    <row r="15683" spans="1:1">
      <c r="A15683" s="4">
        <v>18519</v>
      </c>
    </row>
    <row r="15684" spans="1:1">
      <c r="A15684" s="4">
        <v>18520</v>
      </c>
    </row>
    <row r="15685" spans="1:1">
      <c r="A15685" s="4">
        <v>18521</v>
      </c>
    </row>
    <row r="15686" spans="1:1">
      <c r="A15686" s="4">
        <v>18522</v>
      </c>
    </row>
    <row r="15687" spans="1:1">
      <c r="A15687" s="4">
        <v>18523</v>
      </c>
    </row>
    <row r="15688" spans="1:1">
      <c r="A15688" s="4">
        <v>18524</v>
      </c>
    </row>
    <row r="15689" spans="1:1">
      <c r="A15689" s="4">
        <v>18525</v>
      </c>
    </row>
    <row r="15690" spans="1:1">
      <c r="A15690" s="4">
        <v>18526</v>
      </c>
    </row>
    <row r="15691" spans="1:1">
      <c r="A15691" s="4">
        <v>18527</v>
      </c>
    </row>
    <row r="15692" spans="1:1">
      <c r="A15692" s="4">
        <v>18528</v>
      </c>
    </row>
    <row r="15693" spans="1:1">
      <c r="A15693" s="4">
        <v>18529</v>
      </c>
    </row>
    <row r="15694" spans="1:1">
      <c r="A15694" s="4">
        <v>18530</v>
      </c>
    </row>
    <row r="15695" spans="1:1">
      <c r="A15695" s="4">
        <v>18531</v>
      </c>
    </row>
    <row r="15696" spans="1:1">
      <c r="A15696" s="4">
        <v>18532</v>
      </c>
    </row>
    <row r="15697" spans="1:1">
      <c r="A15697" s="4">
        <v>18533</v>
      </c>
    </row>
    <row r="15698" spans="1:1">
      <c r="A15698" s="4">
        <v>18534</v>
      </c>
    </row>
    <row r="15699" spans="1:1">
      <c r="A15699" s="4">
        <v>18535</v>
      </c>
    </row>
    <row r="15700" spans="1:1">
      <c r="A15700" s="4">
        <v>18536</v>
      </c>
    </row>
    <row r="15701" spans="1:1">
      <c r="A15701" s="4">
        <v>18537</v>
      </c>
    </row>
    <row r="15702" spans="1:1">
      <c r="A15702" s="4">
        <v>18538</v>
      </c>
    </row>
    <row r="15703" spans="1:1">
      <c r="A15703" s="4">
        <v>18539</v>
      </c>
    </row>
    <row r="15704" spans="1:1">
      <c r="A15704" s="4">
        <v>18540</v>
      </c>
    </row>
    <row r="15705" spans="1:1">
      <c r="A15705" s="4">
        <v>18541</v>
      </c>
    </row>
    <row r="15706" spans="1:1">
      <c r="A15706" s="4">
        <v>18542</v>
      </c>
    </row>
    <row r="15707" spans="1:1">
      <c r="A15707" s="4">
        <v>18543</v>
      </c>
    </row>
    <row r="15708" spans="1:1">
      <c r="A15708" s="4">
        <v>18544</v>
      </c>
    </row>
    <row r="15709" spans="1:1">
      <c r="A15709" s="4">
        <v>18545</v>
      </c>
    </row>
    <row r="15710" spans="1:1">
      <c r="A15710" s="4">
        <v>18546</v>
      </c>
    </row>
    <row r="15711" spans="1:1">
      <c r="A15711" s="4">
        <v>18547</v>
      </c>
    </row>
    <row r="15712" spans="1:1">
      <c r="A15712" s="4">
        <v>18548</v>
      </c>
    </row>
    <row r="15713" spans="1:1">
      <c r="A15713" s="4">
        <v>18549</v>
      </c>
    </row>
    <row r="15714" spans="1:1">
      <c r="A15714" s="4">
        <v>18550</v>
      </c>
    </row>
    <row r="15715" spans="1:1">
      <c r="A15715" s="4">
        <v>18551</v>
      </c>
    </row>
    <row r="15716" spans="1:1">
      <c r="A15716" s="4">
        <v>18552</v>
      </c>
    </row>
    <row r="15717" spans="1:1">
      <c r="A15717" s="4">
        <v>18553</v>
      </c>
    </row>
    <row r="15718" spans="1:1">
      <c r="A15718" s="4">
        <v>18554</v>
      </c>
    </row>
    <row r="15719" spans="1:1">
      <c r="A15719" s="4">
        <v>18555</v>
      </c>
    </row>
    <row r="15720" spans="1:1">
      <c r="A15720" s="4">
        <v>18556</v>
      </c>
    </row>
    <row r="15721" spans="1:1">
      <c r="A15721" s="4">
        <v>18557</v>
      </c>
    </row>
    <row r="15722" spans="1:1">
      <c r="A15722" s="4">
        <v>18558</v>
      </c>
    </row>
    <row r="15723" spans="1:1">
      <c r="A15723" s="4">
        <v>18559</v>
      </c>
    </row>
    <row r="15724" spans="1:1">
      <c r="A15724" s="4">
        <v>18560</v>
      </c>
    </row>
    <row r="15725" spans="1:1">
      <c r="A15725" s="4">
        <v>18561</v>
      </c>
    </row>
    <row r="15726" spans="1:1">
      <c r="A15726" s="4">
        <v>18562</v>
      </c>
    </row>
    <row r="15727" spans="1:1">
      <c r="A15727" s="4">
        <v>18563</v>
      </c>
    </row>
    <row r="15728" spans="1:1">
      <c r="A15728" s="4">
        <v>18564</v>
      </c>
    </row>
    <row r="15729" spans="1:1">
      <c r="A15729" s="4">
        <v>18565</v>
      </c>
    </row>
    <row r="15730" spans="1:1">
      <c r="A15730" s="4">
        <v>18566</v>
      </c>
    </row>
    <row r="15731" spans="1:1">
      <c r="A15731" s="4">
        <v>18567</v>
      </c>
    </row>
    <row r="15732" spans="1:1">
      <c r="A15732" s="4">
        <v>18568</v>
      </c>
    </row>
    <row r="15733" spans="1:1">
      <c r="A15733" s="4">
        <v>18569</v>
      </c>
    </row>
    <row r="15734" spans="1:1">
      <c r="A15734" s="4">
        <v>18570</v>
      </c>
    </row>
    <row r="15735" spans="1:1">
      <c r="A15735" s="4">
        <v>18571</v>
      </c>
    </row>
    <row r="15736" spans="1:1">
      <c r="A15736" s="4">
        <v>18572</v>
      </c>
    </row>
    <row r="15737" spans="1:1">
      <c r="A15737" s="4">
        <v>18573</v>
      </c>
    </row>
    <row r="15738" spans="1:1">
      <c r="A15738" s="4">
        <v>18574</v>
      </c>
    </row>
    <row r="15739" spans="1:1">
      <c r="A15739" s="4">
        <v>18575</v>
      </c>
    </row>
    <row r="15740" spans="1:1">
      <c r="A15740" s="4">
        <v>18576</v>
      </c>
    </row>
    <row r="15741" spans="1:1">
      <c r="A15741" s="4">
        <v>18577</v>
      </c>
    </row>
    <row r="15742" spans="1:1">
      <c r="A15742" s="4">
        <v>18578</v>
      </c>
    </row>
    <row r="15743" spans="1:1">
      <c r="A15743" s="4">
        <v>18579</v>
      </c>
    </row>
    <row r="15744" spans="1:1">
      <c r="A15744" s="4">
        <v>18580</v>
      </c>
    </row>
    <row r="15745" spans="1:1">
      <c r="A15745" s="4">
        <v>18581</v>
      </c>
    </row>
    <row r="15746" spans="1:1">
      <c r="A15746" s="4">
        <v>18582</v>
      </c>
    </row>
    <row r="15747" spans="1:1">
      <c r="A15747" s="4">
        <v>18583</v>
      </c>
    </row>
    <row r="15748" spans="1:1">
      <c r="A15748" s="4">
        <v>18584</v>
      </c>
    </row>
    <row r="15749" spans="1:1">
      <c r="A15749" s="4">
        <v>18585</v>
      </c>
    </row>
    <row r="15750" spans="1:1">
      <c r="A15750" s="4">
        <v>18586</v>
      </c>
    </row>
    <row r="15751" spans="1:1">
      <c r="A15751" s="4">
        <v>18587</v>
      </c>
    </row>
    <row r="15752" spans="1:1">
      <c r="A15752" s="4">
        <v>18588</v>
      </c>
    </row>
    <row r="15753" spans="1:1">
      <c r="A15753" s="4">
        <v>18589</v>
      </c>
    </row>
    <row r="15754" spans="1:1">
      <c r="A15754" s="4">
        <v>18590</v>
      </c>
    </row>
    <row r="15755" spans="1:1">
      <c r="A15755" s="4">
        <v>18591</v>
      </c>
    </row>
    <row r="15756" spans="1:1">
      <c r="A15756" s="4">
        <v>18592</v>
      </c>
    </row>
    <row r="15757" spans="1:1">
      <c r="A15757" s="4">
        <v>18593</v>
      </c>
    </row>
    <row r="15758" spans="1:1">
      <c r="A15758" s="4">
        <v>18594</v>
      </c>
    </row>
    <row r="15759" spans="1:1">
      <c r="A15759" s="4">
        <v>18595</v>
      </c>
    </row>
    <row r="15760" spans="1:1">
      <c r="A15760" s="4">
        <v>18596</v>
      </c>
    </row>
    <row r="15761" spans="1:1">
      <c r="A15761" s="4">
        <v>18597</v>
      </c>
    </row>
    <row r="15762" spans="1:1">
      <c r="A15762" s="4">
        <v>18598</v>
      </c>
    </row>
    <row r="15763" spans="1:1">
      <c r="A15763" s="4">
        <v>18599</v>
      </c>
    </row>
    <row r="15764" spans="1:1">
      <c r="A15764" s="4">
        <v>18600</v>
      </c>
    </row>
    <row r="15765" spans="1:1">
      <c r="A15765" s="4">
        <v>18601</v>
      </c>
    </row>
    <row r="15766" spans="1:1">
      <c r="A15766" s="4">
        <v>18602</v>
      </c>
    </row>
    <row r="15767" spans="1:1">
      <c r="A15767" s="4">
        <v>18603</v>
      </c>
    </row>
    <row r="15768" spans="1:1">
      <c r="A15768" s="4">
        <v>18604</v>
      </c>
    </row>
    <row r="15769" spans="1:1">
      <c r="A15769" s="4">
        <v>18605</v>
      </c>
    </row>
    <row r="15770" spans="1:1">
      <c r="A15770" s="4">
        <v>18606</v>
      </c>
    </row>
    <row r="15771" spans="1:1">
      <c r="A15771" s="4">
        <v>18607</v>
      </c>
    </row>
    <row r="15772" spans="1:1">
      <c r="A15772" s="4">
        <v>18608</v>
      </c>
    </row>
    <row r="15773" spans="1:1">
      <c r="A15773" s="4">
        <v>18609</v>
      </c>
    </row>
    <row r="15774" spans="1:1">
      <c r="A15774" s="4">
        <v>18610</v>
      </c>
    </row>
    <row r="15775" spans="1:1">
      <c r="A15775" s="4">
        <v>18611</v>
      </c>
    </row>
    <row r="15776" spans="1:1">
      <c r="A15776" s="4">
        <v>18612</v>
      </c>
    </row>
    <row r="15777" spans="1:1">
      <c r="A15777" s="4">
        <v>18613</v>
      </c>
    </row>
    <row r="15778" spans="1:1">
      <c r="A15778" s="4">
        <v>18614</v>
      </c>
    </row>
    <row r="15779" spans="1:1">
      <c r="A15779" s="4">
        <v>18615</v>
      </c>
    </row>
    <row r="15780" spans="1:1">
      <c r="A15780" s="4">
        <v>18616</v>
      </c>
    </row>
    <row r="15781" spans="1:1">
      <c r="A15781" s="4">
        <v>18617</v>
      </c>
    </row>
    <row r="15782" spans="1:1">
      <c r="A15782" s="4">
        <v>18618</v>
      </c>
    </row>
    <row r="15783" spans="1:1">
      <c r="A15783" s="4">
        <v>18619</v>
      </c>
    </row>
    <row r="15784" spans="1:1">
      <c r="A15784" s="4">
        <v>18620</v>
      </c>
    </row>
    <row r="15785" spans="1:1">
      <c r="A15785" s="4">
        <v>18621</v>
      </c>
    </row>
    <row r="15786" spans="1:1">
      <c r="A15786" s="4">
        <v>18622</v>
      </c>
    </row>
    <row r="15787" spans="1:1">
      <c r="A15787" s="4">
        <v>18623</v>
      </c>
    </row>
    <row r="15788" spans="1:1">
      <c r="A15788" s="4">
        <v>18624</v>
      </c>
    </row>
    <row r="15789" spans="1:1">
      <c r="A15789" s="4">
        <v>18625</v>
      </c>
    </row>
    <row r="15790" spans="1:1">
      <c r="A15790" s="4">
        <v>18626</v>
      </c>
    </row>
    <row r="15791" spans="1:1">
      <c r="A15791" s="4">
        <v>18627</v>
      </c>
    </row>
    <row r="15792" spans="1:1">
      <c r="A15792" s="4">
        <v>18628</v>
      </c>
    </row>
    <row r="15793" spans="1:1">
      <c r="A15793" s="4">
        <v>18629</v>
      </c>
    </row>
    <row r="15794" spans="1:1">
      <c r="A15794" s="4">
        <v>18630</v>
      </c>
    </row>
    <row r="15795" spans="1:1">
      <c r="A15795" s="4">
        <v>18631</v>
      </c>
    </row>
    <row r="15796" spans="1:1">
      <c r="A15796" s="4">
        <v>18632</v>
      </c>
    </row>
    <row r="15797" spans="1:1">
      <c r="A15797" s="4">
        <v>18633</v>
      </c>
    </row>
    <row r="15798" spans="1:1">
      <c r="A15798" s="4">
        <v>18634</v>
      </c>
    </row>
    <row r="15799" spans="1:1">
      <c r="A15799" s="4">
        <v>18635</v>
      </c>
    </row>
    <row r="15800" spans="1:1">
      <c r="A15800" s="4">
        <v>18636</v>
      </c>
    </row>
    <row r="15801" spans="1:1">
      <c r="A15801" s="4">
        <v>18637</v>
      </c>
    </row>
    <row r="15802" spans="1:1">
      <c r="A15802" s="4">
        <v>18638</v>
      </c>
    </row>
    <row r="15803" spans="1:1">
      <c r="A15803" s="4">
        <v>18639</v>
      </c>
    </row>
    <row r="15804" spans="1:1">
      <c r="A15804" s="4">
        <v>18640</v>
      </c>
    </row>
    <row r="15805" spans="1:1">
      <c r="A15805" s="4">
        <v>18641</v>
      </c>
    </row>
    <row r="15806" spans="1:1">
      <c r="A15806" s="4">
        <v>18642</v>
      </c>
    </row>
    <row r="15807" spans="1:1">
      <c r="A15807" s="4">
        <v>18643</v>
      </c>
    </row>
    <row r="15808" spans="1:1">
      <c r="A15808" s="4">
        <v>18644</v>
      </c>
    </row>
    <row r="15809" spans="1:1">
      <c r="A15809" s="4">
        <v>18645</v>
      </c>
    </row>
    <row r="15810" spans="1:1">
      <c r="A15810" s="4">
        <v>18646</v>
      </c>
    </row>
    <row r="15811" spans="1:1">
      <c r="A15811" s="4">
        <v>18647</v>
      </c>
    </row>
    <row r="15812" spans="1:1">
      <c r="A15812" s="4">
        <v>18648</v>
      </c>
    </row>
    <row r="15813" spans="1:1">
      <c r="A15813" s="4">
        <v>18649</v>
      </c>
    </row>
    <row r="15814" spans="1:1">
      <c r="A15814" s="4">
        <v>18650</v>
      </c>
    </row>
    <row r="15815" spans="1:1">
      <c r="A15815" s="4">
        <v>18651</v>
      </c>
    </row>
    <row r="15816" spans="1:1">
      <c r="A15816" s="4">
        <v>18652</v>
      </c>
    </row>
    <row r="15817" spans="1:1">
      <c r="A15817" s="4">
        <v>18653</v>
      </c>
    </row>
    <row r="15818" spans="1:1">
      <c r="A15818" s="4">
        <v>18654</v>
      </c>
    </row>
    <row r="15819" spans="1:1">
      <c r="A15819" s="4">
        <v>18655</v>
      </c>
    </row>
    <row r="15820" spans="1:1">
      <c r="A15820" s="4">
        <v>18656</v>
      </c>
    </row>
    <row r="15821" spans="1:1">
      <c r="A15821" s="4">
        <v>18657</v>
      </c>
    </row>
    <row r="15822" spans="1:1">
      <c r="A15822" s="4">
        <v>18658</v>
      </c>
    </row>
    <row r="15823" spans="1:1">
      <c r="A15823" s="4">
        <v>18659</v>
      </c>
    </row>
    <row r="15824" spans="1:1">
      <c r="A15824" s="4">
        <v>18660</v>
      </c>
    </row>
    <row r="15825" spans="1:1">
      <c r="A15825" s="4">
        <v>18661</v>
      </c>
    </row>
    <row r="15826" spans="1:1">
      <c r="A15826" s="4">
        <v>18662</v>
      </c>
    </row>
    <row r="15827" spans="1:1">
      <c r="A15827" s="4">
        <v>18663</v>
      </c>
    </row>
    <row r="15828" spans="1:1">
      <c r="A15828" s="4">
        <v>18664</v>
      </c>
    </row>
    <row r="15829" spans="1:1">
      <c r="A15829" s="4">
        <v>18665</v>
      </c>
    </row>
    <row r="15830" spans="1:1">
      <c r="A15830" s="4">
        <v>18666</v>
      </c>
    </row>
    <row r="15831" spans="1:1">
      <c r="A15831" s="4">
        <v>18667</v>
      </c>
    </row>
    <row r="15832" spans="1:1">
      <c r="A15832" s="4">
        <v>18668</v>
      </c>
    </row>
    <row r="15833" spans="1:1">
      <c r="A15833" s="4">
        <v>18669</v>
      </c>
    </row>
    <row r="15834" spans="1:1">
      <c r="A15834" s="4">
        <v>18670</v>
      </c>
    </row>
    <row r="15835" spans="1:1">
      <c r="A15835" s="4">
        <v>18671</v>
      </c>
    </row>
    <row r="15836" spans="1:1">
      <c r="A15836" s="4">
        <v>18672</v>
      </c>
    </row>
    <row r="15837" spans="1:1">
      <c r="A15837" s="4">
        <v>18673</v>
      </c>
    </row>
    <row r="15838" spans="1:1">
      <c r="A15838" s="4">
        <v>18674</v>
      </c>
    </row>
    <row r="15839" spans="1:1">
      <c r="A15839" s="4">
        <v>18675</v>
      </c>
    </row>
    <row r="15840" spans="1:1">
      <c r="A15840" s="4">
        <v>18676</v>
      </c>
    </row>
    <row r="15841" spans="1:1">
      <c r="A15841" s="4">
        <v>18677</v>
      </c>
    </row>
    <row r="15842" spans="1:1">
      <c r="A15842" s="4">
        <v>18678</v>
      </c>
    </row>
    <row r="15843" spans="1:1">
      <c r="A15843" s="4">
        <v>18679</v>
      </c>
    </row>
    <row r="15844" spans="1:1">
      <c r="A15844" s="4">
        <v>18680</v>
      </c>
    </row>
    <row r="15845" spans="1:1">
      <c r="A15845" s="4">
        <v>18681</v>
      </c>
    </row>
    <row r="15846" spans="1:1">
      <c r="A15846" s="4">
        <v>18682</v>
      </c>
    </row>
    <row r="15847" spans="1:1">
      <c r="A15847" s="4">
        <v>18683</v>
      </c>
    </row>
    <row r="15848" spans="1:1">
      <c r="A15848" s="4">
        <v>18684</v>
      </c>
    </row>
    <row r="15849" spans="1:1">
      <c r="A15849" s="4">
        <v>18685</v>
      </c>
    </row>
    <row r="15850" spans="1:1">
      <c r="A15850" s="4">
        <v>18686</v>
      </c>
    </row>
    <row r="15851" spans="1:1">
      <c r="A15851" s="4">
        <v>18687</v>
      </c>
    </row>
    <row r="15852" spans="1:1">
      <c r="A15852" s="4">
        <v>18688</v>
      </c>
    </row>
    <row r="15853" spans="1:1">
      <c r="A15853" s="4">
        <v>18689</v>
      </c>
    </row>
    <row r="15854" spans="1:1">
      <c r="A15854" s="4">
        <v>18690</v>
      </c>
    </row>
    <row r="15855" spans="1:1">
      <c r="A15855" s="4">
        <v>18691</v>
      </c>
    </row>
    <row r="15856" spans="1:1">
      <c r="A15856" s="4">
        <v>18692</v>
      </c>
    </row>
    <row r="15857" spans="1:1">
      <c r="A15857" s="4">
        <v>18693</v>
      </c>
    </row>
    <row r="15858" spans="1:1">
      <c r="A15858" s="4">
        <v>18694</v>
      </c>
    </row>
    <row r="15859" spans="1:1">
      <c r="A15859" s="4">
        <v>18695</v>
      </c>
    </row>
    <row r="15860" spans="1:1">
      <c r="A15860" s="4">
        <v>18696</v>
      </c>
    </row>
    <row r="15861" spans="1:1">
      <c r="A15861" s="4">
        <v>18697</v>
      </c>
    </row>
    <row r="15862" spans="1:1">
      <c r="A15862" s="4">
        <v>18698</v>
      </c>
    </row>
    <row r="15863" spans="1:1">
      <c r="A15863" s="4">
        <v>18699</v>
      </c>
    </row>
    <row r="15864" spans="1:1">
      <c r="A15864" s="4">
        <v>18700</v>
      </c>
    </row>
    <row r="15865" spans="1:1">
      <c r="A15865" s="4">
        <v>18701</v>
      </c>
    </row>
    <row r="15866" spans="1:1">
      <c r="A15866" s="4">
        <v>18702</v>
      </c>
    </row>
    <row r="15867" spans="1:1">
      <c r="A15867" s="4">
        <v>18703</v>
      </c>
    </row>
    <row r="15868" spans="1:1">
      <c r="A15868" s="4">
        <v>18704</v>
      </c>
    </row>
    <row r="15869" spans="1:1">
      <c r="A15869" s="4">
        <v>18705</v>
      </c>
    </row>
    <row r="15870" spans="1:1">
      <c r="A15870" s="4">
        <v>18706</v>
      </c>
    </row>
    <row r="15871" spans="1:1">
      <c r="A15871" s="4">
        <v>18707</v>
      </c>
    </row>
    <row r="15872" spans="1:1">
      <c r="A15872" s="4">
        <v>18708</v>
      </c>
    </row>
    <row r="15873" spans="1:1">
      <c r="A15873" s="4">
        <v>18709</v>
      </c>
    </row>
    <row r="15874" spans="1:1">
      <c r="A15874" s="4">
        <v>18710</v>
      </c>
    </row>
    <row r="15875" spans="1:1">
      <c r="A15875" s="4">
        <v>18711</v>
      </c>
    </row>
    <row r="15876" spans="1:1">
      <c r="A15876" s="4">
        <v>18712</v>
      </c>
    </row>
    <row r="15877" spans="1:1">
      <c r="A15877" s="4">
        <v>18713</v>
      </c>
    </row>
    <row r="15878" spans="1:1">
      <c r="A15878" s="4">
        <v>18714</v>
      </c>
    </row>
    <row r="15879" spans="1:1">
      <c r="A15879" s="4">
        <v>18715</v>
      </c>
    </row>
    <row r="15880" spans="1:1">
      <c r="A15880" s="4">
        <v>18716</v>
      </c>
    </row>
    <row r="15881" spans="1:1">
      <c r="A15881" s="4">
        <v>18717</v>
      </c>
    </row>
    <row r="15882" spans="1:1">
      <c r="A15882" s="4">
        <v>18718</v>
      </c>
    </row>
    <row r="15883" spans="1:1">
      <c r="A15883" s="4">
        <v>18719</v>
      </c>
    </row>
    <row r="15884" spans="1:1">
      <c r="A15884" s="4">
        <v>18720</v>
      </c>
    </row>
    <row r="15885" spans="1:1">
      <c r="A15885" s="4">
        <v>18721</v>
      </c>
    </row>
    <row r="15886" spans="1:1">
      <c r="A15886" s="4">
        <v>18722</v>
      </c>
    </row>
    <row r="15887" spans="1:1">
      <c r="A15887" s="4">
        <v>18723</v>
      </c>
    </row>
    <row r="15888" spans="1:1">
      <c r="A15888" s="4">
        <v>18724</v>
      </c>
    </row>
    <row r="15889" spans="1:1">
      <c r="A15889" s="4">
        <v>18725</v>
      </c>
    </row>
    <row r="15890" spans="1:1">
      <c r="A15890" s="4">
        <v>18726</v>
      </c>
    </row>
    <row r="15891" spans="1:1">
      <c r="A15891" s="4">
        <v>18727</v>
      </c>
    </row>
    <row r="15892" spans="1:1">
      <c r="A15892" s="4">
        <v>18728</v>
      </c>
    </row>
    <row r="15893" spans="1:1">
      <c r="A15893" s="4">
        <v>18729</v>
      </c>
    </row>
    <row r="15894" spans="1:1">
      <c r="A15894" s="4">
        <v>18730</v>
      </c>
    </row>
    <row r="15895" spans="1:1">
      <c r="A15895" s="4">
        <v>18731</v>
      </c>
    </row>
    <row r="15896" spans="1:1">
      <c r="A15896" s="4">
        <v>18732</v>
      </c>
    </row>
    <row r="15897" spans="1:1">
      <c r="A15897" s="4">
        <v>18733</v>
      </c>
    </row>
    <row r="15898" spans="1:1">
      <c r="A15898" s="4">
        <v>18734</v>
      </c>
    </row>
    <row r="15899" spans="1:1">
      <c r="A15899" s="4">
        <v>18735</v>
      </c>
    </row>
    <row r="15900" spans="1:1">
      <c r="A15900" s="4">
        <v>18736</v>
      </c>
    </row>
    <row r="15901" spans="1:1">
      <c r="A15901" s="4">
        <v>18737</v>
      </c>
    </row>
    <row r="15902" spans="1:1">
      <c r="A15902" s="4">
        <v>18738</v>
      </c>
    </row>
    <row r="15903" spans="1:1">
      <c r="A15903" s="4">
        <v>18739</v>
      </c>
    </row>
    <row r="15904" spans="1:1">
      <c r="A15904" s="4">
        <v>18740</v>
      </c>
    </row>
    <row r="15905" spans="1:1">
      <c r="A15905" s="4">
        <v>18741</v>
      </c>
    </row>
    <row r="15906" spans="1:1">
      <c r="A15906" s="4">
        <v>18742</v>
      </c>
    </row>
    <row r="15907" spans="1:1">
      <c r="A15907" s="4">
        <v>18743</v>
      </c>
    </row>
    <row r="15908" spans="1:1">
      <c r="A15908" s="4">
        <v>18744</v>
      </c>
    </row>
    <row r="15909" spans="1:1">
      <c r="A15909" s="4">
        <v>18745</v>
      </c>
    </row>
    <row r="15910" spans="1:1">
      <c r="A15910" s="4">
        <v>18746</v>
      </c>
    </row>
    <row r="15911" spans="1:1">
      <c r="A15911" s="4">
        <v>18747</v>
      </c>
    </row>
    <row r="15912" spans="1:1">
      <c r="A15912" s="4">
        <v>18748</v>
      </c>
    </row>
    <row r="15913" spans="1:1">
      <c r="A15913" s="4">
        <v>18749</v>
      </c>
    </row>
    <row r="15914" spans="1:1">
      <c r="A15914" s="4">
        <v>18750</v>
      </c>
    </row>
    <row r="15915" spans="1:1">
      <c r="A15915" s="4">
        <v>18751</v>
      </c>
    </row>
    <row r="15916" spans="1:1">
      <c r="A15916" s="4">
        <v>18752</v>
      </c>
    </row>
    <row r="15917" spans="1:1">
      <c r="A15917" s="4">
        <v>18753</v>
      </c>
    </row>
    <row r="15918" spans="1:1">
      <c r="A15918" s="4">
        <v>18754</v>
      </c>
    </row>
    <row r="15919" spans="1:1">
      <c r="A15919" s="4">
        <v>18755</v>
      </c>
    </row>
    <row r="15920" spans="1:1">
      <c r="A15920" s="4">
        <v>18756</v>
      </c>
    </row>
    <row r="15921" spans="1:1">
      <c r="A15921" s="4">
        <v>18757</v>
      </c>
    </row>
    <row r="15922" spans="1:1">
      <c r="A15922" s="4">
        <v>18758</v>
      </c>
    </row>
    <row r="15923" spans="1:1">
      <c r="A15923" s="4">
        <v>18759</v>
      </c>
    </row>
    <row r="15924" spans="1:1">
      <c r="A15924" s="4">
        <v>18760</v>
      </c>
    </row>
    <row r="15925" spans="1:1">
      <c r="A15925" s="4">
        <v>18761</v>
      </c>
    </row>
    <row r="15926" spans="1:1">
      <c r="A15926" s="4">
        <v>18762</v>
      </c>
    </row>
    <row r="15927" spans="1:1">
      <c r="A15927" s="4">
        <v>18763</v>
      </c>
    </row>
    <row r="15928" spans="1:1">
      <c r="A15928" s="4">
        <v>18764</v>
      </c>
    </row>
    <row r="15929" spans="1:1">
      <c r="A15929" s="4">
        <v>18765</v>
      </c>
    </row>
    <row r="15930" spans="1:1">
      <c r="A15930" s="4">
        <v>18766</v>
      </c>
    </row>
    <row r="15931" spans="1:1">
      <c r="A15931" s="4">
        <v>18767</v>
      </c>
    </row>
    <row r="15932" spans="1:1">
      <c r="A15932" s="4">
        <v>18768</v>
      </c>
    </row>
    <row r="15933" spans="1:1">
      <c r="A15933" s="4">
        <v>18769</v>
      </c>
    </row>
    <row r="15934" spans="1:1">
      <c r="A15934" s="4">
        <v>18770</v>
      </c>
    </row>
    <row r="15935" spans="1:1">
      <c r="A15935" s="4">
        <v>18771</v>
      </c>
    </row>
    <row r="15936" spans="1:1">
      <c r="A15936" s="4">
        <v>18772</v>
      </c>
    </row>
    <row r="15937" spans="1:1">
      <c r="A15937" s="4">
        <v>18773</v>
      </c>
    </row>
    <row r="15938" spans="1:1">
      <c r="A15938" s="4">
        <v>18774</v>
      </c>
    </row>
    <row r="15939" spans="1:1">
      <c r="A15939" s="4">
        <v>18775</v>
      </c>
    </row>
    <row r="15940" spans="1:1">
      <c r="A15940" s="4">
        <v>18776</v>
      </c>
    </row>
    <row r="15941" spans="1:1">
      <c r="A15941" s="4">
        <v>18777</v>
      </c>
    </row>
    <row r="15942" spans="1:1">
      <c r="A15942" s="4">
        <v>18778</v>
      </c>
    </row>
    <row r="15943" spans="1:1">
      <c r="A15943" s="4">
        <v>18779</v>
      </c>
    </row>
    <row r="15944" spans="1:1">
      <c r="A15944" s="4">
        <v>18780</v>
      </c>
    </row>
    <row r="15945" spans="1:1">
      <c r="A15945" s="4">
        <v>18781</v>
      </c>
    </row>
    <row r="15946" spans="1:1">
      <c r="A15946" s="4">
        <v>18782</v>
      </c>
    </row>
    <row r="15947" spans="1:1">
      <c r="A15947" s="4">
        <v>18783</v>
      </c>
    </row>
    <row r="15948" spans="1:1">
      <c r="A15948" s="4">
        <v>18784</v>
      </c>
    </row>
    <row r="15949" spans="1:1">
      <c r="A15949" s="4">
        <v>18785</v>
      </c>
    </row>
    <row r="15950" spans="1:1">
      <c r="A15950" s="4">
        <v>18786</v>
      </c>
    </row>
    <row r="15951" spans="1:1">
      <c r="A15951" s="4">
        <v>18787</v>
      </c>
    </row>
    <row r="15952" spans="1:1">
      <c r="A15952" s="4">
        <v>18788</v>
      </c>
    </row>
    <row r="15953" spans="1:1">
      <c r="A15953" s="4">
        <v>18789</v>
      </c>
    </row>
    <row r="15954" spans="1:1">
      <c r="A15954" s="4">
        <v>18790</v>
      </c>
    </row>
    <row r="15955" spans="1:1">
      <c r="A15955" s="4">
        <v>18791</v>
      </c>
    </row>
    <row r="15956" spans="1:1">
      <c r="A15956" s="4">
        <v>18792</v>
      </c>
    </row>
    <row r="15957" spans="1:1">
      <c r="A15957" s="4">
        <v>18793</v>
      </c>
    </row>
    <row r="15958" spans="1:1">
      <c r="A15958" s="4">
        <v>18794</v>
      </c>
    </row>
    <row r="15959" spans="1:1">
      <c r="A15959" s="4">
        <v>18795</v>
      </c>
    </row>
    <row r="15960" spans="1:1">
      <c r="A15960" s="4">
        <v>18796</v>
      </c>
    </row>
    <row r="15961" spans="1:1">
      <c r="A15961" s="4">
        <v>18797</v>
      </c>
    </row>
    <row r="15962" spans="1:1">
      <c r="A15962" s="4">
        <v>18798</v>
      </c>
    </row>
    <row r="15963" spans="1:1">
      <c r="A15963" s="4">
        <v>18799</v>
      </c>
    </row>
    <row r="15964" spans="1:1">
      <c r="A15964" s="4">
        <v>18800</v>
      </c>
    </row>
    <row r="15965" spans="1:1">
      <c r="A15965" s="4">
        <v>18801</v>
      </c>
    </row>
    <row r="15966" spans="1:1">
      <c r="A15966" s="4">
        <v>18802</v>
      </c>
    </row>
    <row r="15967" spans="1:1">
      <c r="A15967" s="4">
        <v>18803</v>
      </c>
    </row>
    <row r="15968" spans="1:1">
      <c r="A15968" s="4">
        <v>18804</v>
      </c>
    </row>
    <row r="15969" spans="1:1">
      <c r="A15969" s="4">
        <v>18805</v>
      </c>
    </row>
    <row r="15970" spans="1:1">
      <c r="A15970" s="4">
        <v>18806</v>
      </c>
    </row>
    <row r="15971" spans="1:1">
      <c r="A15971" s="4">
        <v>18807</v>
      </c>
    </row>
    <row r="15972" spans="1:1">
      <c r="A15972" s="4">
        <v>18808</v>
      </c>
    </row>
    <row r="15973" spans="1:1">
      <c r="A15973" s="4">
        <v>18809</v>
      </c>
    </row>
    <row r="15974" spans="1:1">
      <c r="A15974" s="4">
        <v>18810</v>
      </c>
    </row>
    <row r="15975" spans="1:1">
      <c r="A15975" s="4">
        <v>18811</v>
      </c>
    </row>
    <row r="15976" spans="1:1">
      <c r="A15976" s="4">
        <v>18812</v>
      </c>
    </row>
    <row r="15977" spans="1:1">
      <c r="A15977" s="4">
        <v>18813</v>
      </c>
    </row>
    <row r="15978" spans="1:1">
      <c r="A15978" s="4">
        <v>18814</v>
      </c>
    </row>
    <row r="15979" spans="1:1">
      <c r="A15979" s="4">
        <v>18815</v>
      </c>
    </row>
    <row r="15980" spans="1:1">
      <c r="A15980" s="4">
        <v>18816</v>
      </c>
    </row>
    <row r="15981" spans="1:1">
      <c r="A15981" s="4">
        <v>18817</v>
      </c>
    </row>
    <row r="15982" spans="1:1">
      <c r="A15982" s="4">
        <v>18818</v>
      </c>
    </row>
    <row r="15983" spans="1:1">
      <c r="A15983" s="4">
        <v>18819</v>
      </c>
    </row>
    <row r="15984" spans="1:1">
      <c r="A15984" s="4">
        <v>18820</v>
      </c>
    </row>
    <row r="15985" spans="1:1">
      <c r="A15985" s="4">
        <v>18821</v>
      </c>
    </row>
    <row r="15986" spans="1:1">
      <c r="A15986" s="4">
        <v>18822</v>
      </c>
    </row>
    <row r="15987" spans="1:1">
      <c r="A15987" s="4">
        <v>18823</v>
      </c>
    </row>
    <row r="15988" spans="1:1">
      <c r="A15988" s="4">
        <v>18824</v>
      </c>
    </row>
    <row r="15989" spans="1:1">
      <c r="A15989" s="4">
        <v>18825</v>
      </c>
    </row>
    <row r="15990" spans="1:1">
      <c r="A15990" s="4">
        <v>18826</v>
      </c>
    </row>
    <row r="15991" spans="1:1">
      <c r="A15991" s="4">
        <v>18827</v>
      </c>
    </row>
    <row r="15992" spans="1:1">
      <c r="A15992" s="4">
        <v>18828</v>
      </c>
    </row>
    <row r="15993" spans="1:1">
      <c r="A15993" s="4">
        <v>18829</v>
      </c>
    </row>
    <row r="15994" spans="1:1">
      <c r="A15994" s="4">
        <v>18830</v>
      </c>
    </row>
    <row r="15995" spans="1:1">
      <c r="A15995" s="4">
        <v>18831</v>
      </c>
    </row>
    <row r="15996" spans="1:1">
      <c r="A15996" s="4">
        <v>18832</v>
      </c>
    </row>
    <row r="15997" spans="1:1">
      <c r="A15997" s="4">
        <v>18833</v>
      </c>
    </row>
    <row r="15998" spans="1:1">
      <c r="A15998" s="4">
        <v>18834</v>
      </c>
    </row>
    <row r="15999" spans="1:1">
      <c r="A15999" s="4">
        <v>18835</v>
      </c>
    </row>
    <row r="16000" spans="1:1">
      <c r="A16000" s="4">
        <v>18836</v>
      </c>
    </row>
    <row r="16001" spans="1:1">
      <c r="A16001" s="4">
        <v>18837</v>
      </c>
    </row>
    <row r="16002" spans="1:1">
      <c r="A16002" s="4">
        <v>18838</v>
      </c>
    </row>
    <row r="16003" spans="1:1">
      <c r="A16003" s="4">
        <v>18839</v>
      </c>
    </row>
    <row r="16004" spans="1:1">
      <c r="A16004" s="4">
        <v>18840</v>
      </c>
    </row>
    <row r="16005" spans="1:1">
      <c r="A16005" s="4">
        <v>18841</v>
      </c>
    </row>
    <row r="16006" spans="1:1">
      <c r="A16006" s="4">
        <v>18842</v>
      </c>
    </row>
    <row r="16007" spans="1:1">
      <c r="A16007" s="4">
        <v>18843</v>
      </c>
    </row>
    <row r="16008" spans="1:1">
      <c r="A16008" s="4">
        <v>18844</v>
      </c>
    </row>
    <row r="16009" spans="1:1">
      <c r="A16009" s="4">
        <v>18845</v>
      </c>
    </row>
    <row r="16010" spans="1:1">
      <c r="A16010" s="4">
        <v>18846</v>
      </c>
    </row>
    <row r="16011" spans="1:1">
      <c r="A16011" s="4">
        <v>18847</v>
      </c>
    </row>
    <row r="16012" spans="1:1">
      <c r="A16012" s="4">
        <v>18848</v>
      </c>
    </row>
    <row r="16013" spans="1:1">
      <c r="A16013" s="4">
        <v>18849</v>
      </c>
    </row>
    <row r="16014" spans="1:1">
      <c r="A16014" s="4">
        <v>18850</v>
      </c>
    </row>
    <row r="16015" spans="1:1">
      <c r="A16015" s="4">
        <v>18851</v>
      </c>
    </row>
    <row r="16016" spans="1:1">
      <c r="A16016" s="4">
        <v>18852</v>
      </c>
    </row>
    <row r="16017" spans="1:1">
      <c r="A16017" s="4">
        <v>18853</v>
      </c>
    </row>
    <row r="16018" spans="1:1">
      <c r="A16018" s="4">
        <v>18854</v>
      </c>
    </row>
    <row r="16019" spans="1:1">
      <c r="A16019" s="4">
        <v>18855</v>
      </c>
    </row>
    <row r="16020" spans="1:1">
      <c r="A16020" s="4">
        <v>18856</v>
      </c>
    </row>
    <row r="16021" spans="1:1">
      <c r="A16021" s="4">
        <v>18857</v>
      </c>
    </row>
    <row r="16022" spans="1:1">
      <c r="A16022" s="4">
        <v>18858</v>
      </c>
    </row>
    <row r="16023" spans="1:1">
      <c r="A16023" s="4">
        <v>18859</v>
      </c>
    </row>
    <row r="16024" spans="1:1">
      <c r="A16024" s="4">
        <v>18860</v>
      </c>
    </row>
    <row r="16025" spans="1:1">
      <c r="A16025" s="4">
        <v>18861</v>
      </c>
    </row>
    <row r="16026" spans="1:1">
      <c r="A16026" s="4">
        <v>18862</v>
      </c>
    </row>
    <row r="16027" spans="1:1">
      <c r="A16027" s="4">
        <v>18863</v>
      </c>
    </row>
    <row r="16028" spans="1:1">
      <c r="A16028" s="4">
        <v>18864</v>
      </c>
    </row>
    <row r="16029" spans="1:1">
      <c r="A16029" s="4">
        <v>18865</v>
      </c>
    </row>
    <row r="16030" spans="1:1">
      <c r="A16030" s="4">
        <v>18866</v>
      </c>
    </row>
    <row r="16031" spans="1:1">
      <c r="A16031" s="4">
        <v>18867</v>
      </c>
    </row>
    <row r="16032" spans="1:1">
      <c r="A16032" s="4">
        <v>18868</v>
      </c>
    </row>
    <row r="16033" spans="1:1">
      <c r="A16033" s="4">
        <v>18869</v>
      </c>
    </row>
    <row r="16034" spans="1:1">
      <c r="A16034" s="4">
        <v>18870</v>
      </c>
    </row>
    <row r="16035" spans="1:1">
      <c r="A16035" s="4">
        <v>18871</v>
      </c>
    </row>
    <row r="16036" spans="1:1">
      <c r="A16036" s="4">
        <v>18872</v>
      </c>
    </row>
    <row r="16037" spans="1:1">
      <c r="A16037" s="4">
        <v>18873</v>
      </c>
    </row>
    <row r="16038" spans="1:1">
      <c r="A16038" s="4">
        <v>18874</v>
      </c>
    </row>
    <row r="16039" spans="1:1">
      <c r="A16039" s="4">
        <v>18875</v>
      </c>
    </row>
    <row r="16040" spans="1:1">
      <c r="A16040" s="4">
        <v>18876</v>
      </c>
    </row>
    <row r="16041" spans="1:1">
      <c r="A16041" s="4">
        <v>18877</v>
      </c>
    </row>
    <row r="16042" spans="1:1">
      <c r="A16042" s="4">
        <v>18878</v>
      </c>
    </row>
    <row r="16043" spans="1:1">
      <c r="A16043" s="4">
        <v>18879</v>
      </c>
    </row>
    <row r="16044" spans="1:1">
      <c r="A16044" s="4">
        <v>18880</v>
      </c>
    </row>
    <row r="16045" spans="1:1">
      <c r="A16045" s="4">
        <v>18881</v>
      </c>
    </row>
    <row r="16046" spans="1:1">
      <c r="A16046" s="4">
        <v>18882</v>
      </c>
    </row>
    <row r="16047" spans="1:1">
      <c r="A16047" s="4">
        <v>18883</v>
      </c>
    </row>
    <row r="16048" spans="1:1">
      <c r="A16048" s="4">
        <v>18884</v>
      </c>
    </row>
    <row r="16049" spans="1:1">
      <c r="A16049" s="4">
        <v>18885</v>
      </c>
    </row>
    <row r="16050" spans="1:1">
      <c r="A16050" s="4">
        <v>18886</v>
      </c>
    </row>
    <row r="16051" spans="1:1">
      <c r="A16051" s="4">
        <v>18887</v>
      </c>
    </row>
    <row r="16052" spans="1:1">
      <c r="A16052" s="4">
        <v>18888</v>
      </c>
    </row>
    <row r="16053" spans="1:1">
      <c r="A16053" s="4">
        <v>18889</v>
      </c>
    </row>
    <row r="16054" spans="1:1">
      <c r="A16054" s="4">
        <v>18890</v>
      </c>
    </row>
    <row r="16055" spans="1:1">
      <c r="A16055" s="4">
        <v>18891</v>
      </c>
    </row>
    <row r="16056" spans="1:1">
      <c r="A16056" s="4">
        <v>18892</v>
      </c>
    </row>
    <row r="16057" spans="1:1">
      <c r="A16057" s="4">
        <v>18893</v>
      </c>
    </row>
    <row r="16058" spans="1:1">
      <c r="A16058" s="4">
        <v>18894</v>
      </c>
    </row>
    <row r="16059" spans="1:1">
      <c r="A16059" s="4">
        <v>18895</v>
      </c>
    </row>
    <row r="16060" spans="1:1">
      <c r="A16060" s="4">
        <v>18896</v>
      </c>
    </row>
    <row r="16061" spans="1:1">
      <c r="A16061" s="4">
        <v>18897</v>
      </c>
    </row>
    <row r="16062" spans="1:1">
      <c r="A16062" s="4">
        <v>18898</v>
      </c>
    </row>
    <row r="16063" spans="1:1">
      <c r="A16063" s="4">
        <v>18899</v>
      </c>
    </row>
    <row r="16064" spans="1:1">
      <c r="A16064" s="4">
        <v>18900</v>
      </c>
    </row>
    <row r="16065" spans="1:1">
      <c r="A16065" s="4">
        <v>18901</v>
      </c>
    </row>
    <row r="16066" spans="1:1">
      <c r="A16066" s="4">
        <v>18902</v>
      </c>
    </row>
    <row r="16067" spans="1:1">
      <c r="A16067" s="4">
        <v>18903</v>
      </c>
    </row>
    <row r="16068" spans="1:1">
      <c r="A16068" s="4">
        <v>18904</v>
      </c>
    </row>
    <row r="16069" spans="1:1">
      <c r="A16069" s="4">
        <v>18905</v>
      </c>
    </row>
    <row r="16070" spans="1:1">
      <c r="A16070" s="4">
        <v>18906</v>
      </c>
    </row>
    <row r="16071" spans="1:1">
      <c r="A16071" s="4">
        <v>18907</v>
      </c>
    </row>
    <row r="16072" spans="1:1">
      <c r="A16072" s="4">
        <v>18908</v>
      </c>
    </row>
    <row r="16073" spans="1:1">
      <c r="A16073" s="4">
        <v>18909</v>
      </c>
    </row>
    <row r="16074" spans="1:1">
      <c r="A16074" s="4">
        <v>18910</v>
      </c>
    </row>
    <row r="16075" spans="1:1">
      <c r="A16075" s="4">
        <v>18911</v>
      </c>
    </row>
    <row r="16076" spans="1:1">
      <c r="A16076" s="4">
        <v>18912</v>
      </c>
    </row>
    <row r="16077" spans="1:1">
      <c r="A16077" s="4">
        <v>18913</v>
      </c>
    </row>
    <row r="16078" spans="1:1">
      <c r="A16078" s="4">
        <v>18914</v>
      </c>
    </row>
    <row r="16079" spans="1:1">
      <c r="A16079" s="4">
        <v>18915</v>
      </c>
    </row>
    <row r="16080" spans="1:1">
      <c r="A16080" s="4">
        <v>18916</v>
      </c>
    </row>
    <row r="16081" spans="1:1">
      <c r="A16081" s="4">
        <v>18917</v>
      </c>
    </row>
    <row r="16082" spans="1:1">
      <c r="A16082" s="4">
        <v>18918</v>
      </c>
    </row>
    <row r="16083" spans="1:1">
      <c r="A16083" s="4">
        <v>18919</v>
      </c>
    </row>
    <row r="16084" spans="1:1">
      <c r="A16084" s="4">
        <v>18920</v>
      </c>
    </row>
    <row r="16085" spans="1:1">
      <c r="A16085" s="4">
        <v>18921</v>
      </c>
    </row>
    <row r="16086" spans="1:1">
      <c r="A16086" s="4">
        <v>18922</v>
      </c>
    </row>
    <row r="16087" spans="1:1">
      <c r="A16087" s="4">
        <v>18923</v>
      </c>
    </row>
    <row r="16088" spans="1:1">
      <c r="A16088" s="4">
        <v>18924</v>
      </c>
    </row>
    <row r="16089" spans="1:1">
      <c r="A16089" s="4">
        <v>18925</v>
      </c>
    </row>
    <row r="16090" spans="1:1">
      <c r="A16090" s="4">
        <v>18926</v>
      </c>
    </row>
    <row r="16091" spans="1:1">
      <c r="A16091" s="4">
        <v>18927</v>
      </c>
    </row>
    <row r="16092" spans="1:1">
      <c r="A16092" s="4">
        <v>18928</v>
      </c>
    </row>
    <row r="16093" spans="1:1">
      <c r="A16093" s="4">
        <v>18929</v>
      </c>
    </row>
    <row r="16094" spans="1:1">
      <c r="A16094" s="4">
        <v>18930</v>
      </c>
    </row>
    <row r="16095" spans="1:1">
      <c r="A16095" s="4">
        <v>18931</v>
      </c>
    </row>
    <row r="16096" spans="1:1">
      <c r="A16096" s="4">
        <v>18932</v>
      </c>
    </row>
    <row r="16097" spans="1:1">
      <c r="A16097" s="4">
        <v>18933</v>
      </c>
    </row>
    <row r="16098" spans="1:1">
      <c r="A16098" s="4">
        <v>18934</v>
      </c>
    </row>
    <row r="16099" spans="1:1">
      <c r="A16099" s="4">
        <v>18935</v>
      </c>
    </row>
    <row r="16100" spans="1:1">
      <c r="A16100" s="4">
        <v>18936</v>
      </c>
    </row>
    <row r="16101" spans="1:1">
      <c r="A16101" s="4">
        <v>18937</v>
      </c>
    </row>
    <row r="16102" spans="1:1">
      <c r="A16102" s="4">
        <v>18938</v>
      </c>
    </row>
    <row r="16103" spans="1:1">
      <c r="A16103" s="4">
        <v>18939</v>
      </c>
    </row>
    <row r="16104" spans="1:1">
      <c r="A16104" s="4">
        <v>18940</v>
      </c>
    </row>
    <row r="16105" spans="1:1">
      <c r="A16105" s="4">
        <v>18941</v>
      </c>
    </row>
    <row r="16106" spans="1:1">
      <c r="A16106" s="4">
        <v>18942</v>
      </c>
    </row>
    <row r="16107" spans="1:1">
      <c r="A16107" s="4">
        <v>18943</v>
      </c>
    </row>
    <row r="16108" spans="1:1">
      <c r="A16108" s="4">
        <v>18944</v>
      </c>
    </row>
    <row r="16109" spans="1:1">
      <c r="A16109" s="4">
        <v>18945</v>
      </c>
    </row>
    <row r="16110" spans="1:1">
      <c r="A16110" s="4">
        <v>18946</v>
      </c>
    </row>
    <row r="16111" spans="1:1">
      <c r="A16111" s="4">
        <v>18947</v>
      </c>
    </row>
    <row r="16112" spans="1:1">
      <c r="A16112" s="4">
        <v>18948</v>
      </c>
    </row>
    <row r="16113" spans="1:1">
      <c r="A16113" s="4">
        <v>18949</v>
      </c>
    </row>
    <row r="16114" spans="1:1">
      <c r="A16114" s="4">
        <v>18950</v>
      </c>
    </row>
    <row r="16115" spans="1:1">
      <c r="A16115" s="4">
        <v>18951</v>
      </c>
    </row>
    <row r="16116" spans="1:1">
      <c r="A16116" s="4">
        <v>18952</v>
      </c>
    </row>
    <row r="16117" spans="1:1">
      <c r="A16117" s="4">
        <v>18953</v>
      </c>
    </row>
    <row r="16118" spans="1:1">
      <c r="A16118" s="4">
        <v>18954</v>
      </c>
    </row>
    <row r="16119" spans="1:1">
      <c r="A16119" s="4">
        <v>18955</v>
      </c>
    </row>
    <row r="16120" spans="1:1">
      <c r="A16120" s="4">
        <v>18956</v>
      </c>
    </row>
    <row r="16121" spans="1:1">
      <c r="A16121" s="4">
        <v>18957</v>
      </c>
    </row>
    <row r="16122" spans="1:1">
      <c r="A16122" s="4">
        <v>18958</v>
      </c>
    </row>
    <row r="16123" spans="1:1">
      <c r="A16123" s="4">
        <v>18959</v>
      </c>
    </row>
    <row r="16124" spans="1:1">
      <c r="A16124" s="4">
        <v>18960</v>
      </c>
    </row>
    <row r="16125" spans="1:1">
      <c r="A16125" s="4">
        <v>18961</v>
      </c>
    </row>
    <row r="16126" spans="1:1">
      <c r="A16126" s="4">
        <v>18962</v>
      </c>
    </row>
    <row r="16127" spans="1:1">
      <c r="A16127" s="4">
        <v>18963</v>
      </c>
    </row>
    <row r="16128" spans="1:1">
      <c r="A16128" s="4">
        <v>18964</v>
      </c>
    </row>
    <row r="16129" spans="1:1">
      <c r="A16129" s="4">
        <v>18965</v>
      </c>
    </row>
    <row r="16130" spans="1:1">
      <c r="A16130" s="4">
        <v>18966</v>
      </c>
    </row>
    <row r="16131" spans="1:1">
      <c r="A16131" s="4">
        <v>18967</v>
      </c>
    </row>
    <row r="16132" spans="1:1">
      <c r="A16132" s="4">
        <v>18968</v>
      </c>
    </row>
    <row r="16133" spans="1:1">
      <c r="A16133" s="4">
        <v>18969</v>
      </c>
    </row>
    <row r="16134" spans="1:1">
      <c r="A16134" s="4">
        <v>18970</v>
      </c>
    </row>
    <row r="16135" spans="1:1">
      <c r="A16135" s="4">
        <v>18971</v>
      </c>
    </row>
    <row r="16136" spans="1:1">
      <c r="A16136" s="4">
        <v>18972</v>
      </c>
    </row>
    <row r="16137" spans="1:1">
      <c r="A16137" s="4">
        <v>18973</v>
      </c>
    </row>
    <row r="16138" spans="1:1">
      <c r="A16138" s="4">
        <v>18974</v>
      </c>
    </row>
    <row r="16139" spans="1:1">
      <c r="A16139" s="4">
        <v>18975</v>
      </c>
    </row>
    <row r="16140" spans="1:1">
      <c r="A16140" s="4">
        <v>18976</v>
      </c>
    </row>
    <row r="16141" spans="1:1">
      <c r="A16141" s="4">
        <v>18977</v>
      </c>
    </row>
    <row r="16142" spans="1:1">
      <c r="A16142" s="4">
        <v>18978</v>
      </c>
    </row>
    <row r="16143" spans="1:1">
      <c r="A16143" s="4">
        <v>18979</v>
      </c>
    </row>
    <row r="16144" spans="1:1">
      <c r="A16144" s="4">
        <v>18980</v>
      </c>
    </row>
    <row r="16145" spans="1:1">
      <c r="A16145" s="4">
        <v>18981</v>
      </c>
    </row>
    <row r="16146" spans="1:1">
      <c r="A16146" s="4">
        <v>18982</v>
      </c>
    </row>
    <row r="16147" spans="1:1">
      <c r="A16147" s="4">
        <v>18983</v>
      </c>
    </row>
    <row r="16148" spans="1:1">
      <c r="A16148" s="4">
        <v>18984</v>
      </c>
    </row>
    <row r="16149" spans="1:1">
      <c r="A16149" s="4">
        <v>18985</v>
      </c>
    </row>
    <row r="16150" spans="1:1">
      <c r="A16150" s="4">
        <v>18986</v>
      </c>
    </row>
    <row r="16151" spans="1:1">
      <c r="A16151" s="4">
        <v>18987</v>
      </c>
    </row>
    <row r="16152" spans="1:1">
      <c r="A16152" s="4">
        <v>18988</v>
      </c>
    </row>
    <row r="16153" spans="1:1">
      <c r="A16153" s="4">
        <v>18989</v>
      </c>
    </row>
    <row r="16154" spans="1:1">
      <c r="A16154" s="4">
        <v>18990</v>
      </c>
    </row>
    <row r="16155" spans="1:1">
      <c r="A16155" s="4">
        <v>18991</v>
      </c>
    </row>
    <row r="16156" spans="1:1">
      <c r="A16156" s="4">
        <v>18992</v>
      </c>
    </row>
    <row r="16157" spans="1:1">
      <c r="A16157" s="4">
        <v>18993</v>
      </c>
    </row>
    <row r="16158" spans="1:1">
      <c r="A16158" s="4">
        <v>18994</v>
      </c>
    </row>
    <row r="16159" spans="1:1">
      <c r="A16159" s="4">
        <v>18995</v>
      </c>
    </row>
    <row r="16160" spans="1:1">
      <c r="A16160" s="4">
        <v>18996</v>
      </c>
    </row>
    <row r="16161" spans="1:1">
      <c r="A16161" s="4">
        <v>18997</v>
      </c>
    </row>
    <row r="16162" spans="1:1">
      <c r="A16162" s="4">
        <v>18998</v>
      </c>
    </row>
    <row r="16163" spans="1:1">
      <c r="A16163" s="4">
        <v>18999</v>
      </c>
    </row>
    <row r="16164" spans="1:1">
      <c r="A16164" s="4">
        <v>19000</v>
      </c>
    </row>
    <row r="16165" spans="1:1">
      <c r="A16165" s="4">
        <v>19001</v>
      </c>
    </row>
    <row r="16166" spans="1:1">
      <c r="A16166" s="4">
        <v>19002</v>
      </c>
    </row>
    <row r="16167" spans="1:1">
      <c r="A16167" s="4">
        <v>19003</v>
      </c>
    </row>
    <row r="16168" spans="1:1">
      <c r="A16168" s="4">
        <v>19004</v>
      </c>
    </row>
    <row r="16169" spans="1:1">
      <c r="A16169" s="4">
        <v>19005</v>
      </c>
    </row>
    <row r="16170" spans="1:1">
      <c r="A16170" s="4">
        <v>19006</v>
      </c>
    </row>
    <row r="16171" spans="1:1">
      <c r="A16171" s="4">
        <v>19007</v>
      </c>
    </row>
    <row r="16172" spans="1:1">
      <c r="A16172" s="4">
        <v>19008</v>
      </c>
    </row>
    <row r="16173" spans="1:1">
      <c r="A16173" s="4">
        <v>19009</v>
      </c>
    </row>
    <row r="16174" spans="1:1">
      <c r="A16174" s="4">
        <v>19010</v>
      </c>
    </row>
    <row r="16175" spans="1:1">
      <c r="A16175" s="4">
        <v>19011</v>
      </c>
    </row>
    <row r="16176" spans="1:1">
      <c r="A16176" s="4">
        <v>19012</v>
      </c>
    </row>
    <row r="16177" spans="1:1">
      <c r="A16177" s="4">
        <v>19013</v>
      </c>
    </row>
    <row r="16178" spans="1:1">
      <c r="A16178" s="4">
        <v>19014</v>
      </c>
    </row>
    <row r="16179" spans="1:1">
      <c r="A16179" s="4">
        <v>19015</v>
      </c>
    </row>
    <row r="16180" spans="1:1">
      <c r="A16180" s="4">
        <v>19016</v>
      </c>
    </row>
    <row r="16181" spans="1:1">
      <c r="A16181" s="4">
        <v>19017</v>
      </c>
    </row>
    <row r="16182" spans="1:1">
      <c r="A16182" s="4">
        <v>19018</v>
      </c>
    </row>
    <row r="16183" spans="1:1">
      <c r="A16183" s="4">
        <v>19019</v>
      </c>
    </row>
    <row r="16184" spans="1:1">
      <c r="A16184" s="4">
        <v>19020</v>
      </c>
    </row>
    <row r="16185" spans="1:1">
      <c r="A16185" s="4">
        <v>19021</v>
      </c>
    </row>
    <row r="16186" spans="1:1">
      <c r="A16186" s="4">
        <v>19022</v>
      </c>
    </row>
    <row r="16187" spans="1:1">
      <c r="A16187" s="4">
        <v>19023</v>
      </c>
    </row>
    <row r="16188" spans="1:1">
      <c r="A16188" s="4">
        <v>19024</v>
      </c>
    </row>
    <row r="16189" spans="1:1">
      <c r="A16189" s="4">
        <v>19025</v>
      </c>
    </row>
    <row r="16190" spans="1:1">
      <c r="A16190" s="4">
        <v>19026</v>
      </c>
    </row>
    <row r="16191" spans="1:1">
      <c r="A16191" s="4">
        <v>19027</v>
      </c>
    </row>
    <row r="16192" spans="1:1">
      <c r="A16192" s="4">
        <v>19028</v>
      </c>
    </row>
    <row r="16193" spans="1:1">
      <c r="A16193" s="4">
        <v>19029</v>
      </c>
    </row>
    <row r="16194" spans="1:1">
      <c r="A16194" s="4">
        <v>19030</v>
      </c>
    </row>
    <row r="16195" spans="1:1">
      <c r="A16195" s="4">
        <v>19031</v>
      </c>
    </row>
    <row r="16196" spans="1:1">
      <c r="A16196" s="4">
        <v>19032</v>
      </c>
    </row>
    <row r="16197" spans="1:1">
      <c r="A16197" s="4">
        <v>19033</v>
      </c>
    </row>
    <row r="16198" spans="1:1">
      <c r="A16198" s="4">
        <v>19034</v>
      </c>
    </row>
    <row r="16199" spans="1:1">
      <c r="A16199" s="4">
        <v>19035</v>
      </c>
    </row>
    <row r="16200" spans="1:1">
      <c r="A16200" s="4">
        <v>19036</v>
      </c>
    </row>
    <row r="16201" spans="1:1">
      <c r="A16201" s="4">
        <v>19037</v>
      </c>
    </row>
    <row r="16202" spans="1:1">
      <c r="A16202" s="4">
        <v>19038</v>
      </c>
    </row>
    <row r="16203" spans="1:1">
      <c r="A16203" s="4">
        <v>19039</v>
      </c>
    </row>
    <row r="16204" spans="1:1">
      <c r="A16204" s="4">
        <v>19040</v>
      </c>
    </row>
    <row r="16205" spans="1:1">
      <c r="A16205" s="4">
        <v>19041</v>
      </c>
    </row>
    <row r="16206" spans="1:1">
      <c r="A16206" s="4">
        <v>19042</v>
      </c>
    </row>
    <row r="16207" spans="1:1">
      <c r="A16207" s="4">
        <v>19043</v>
      </c>
    </row>
    <row r="16208" spans="1:1">
      <c r="A16208" s="4">
        <v>19044</v>
      </c>
    </row>
    <row r="16209" spans="1:1">
      <c r="A16209" s="4">
        <v>19045</v>
      </c>
    </row>
    <row r="16210" spans="1:1">
      <c r="A16210" s="4">
        <v>19046</v>
      </c>
    </row>
    <row r="16211" spans="1:1">
      <c r="A16211" s="4">
        <v>19047</v>
      </c>
    </row>
    <row r="16212" spans="1:1">
      <c r="A16212" s="4">
        <v>19048</v>
      </c>
    </row>
    <row r="16213" spans="1:1">
      <c r="A16213" s="4">
        <v>19049</v>
      </c>
    </row>
    <row r="16214" spans="1:1">
      <c r="A16214" s="4">
        <v>19050</v>
      </c>
    </row>
    <row r="16215" spans="1:1">
      <c r="A16215" s="4">
        <v>19051</v>
      </c>
    </row>
    <row r="16216" spans="1:1">
      <c r="A16216" s="4">
        <v>19052</v>
      </c>
    </row>
    <row r="16217" spans="1:1">
      <c r="A16217" s="4">
        <v>19053</v>
      </c>
    </row>
    <row r="16218" spans="1:1">
      <c r="A16218" s="4">
        <v>19054</v>
      </c>
    </row>
    <row r="16219" spans="1:1">
      <c r="A16219" s="4">
        <v>19055</v>
      </c>
    </row>
    <row r="16220" spans="1:1">
      <c r="A16220" s="4">
        <v>19056</v>
      </c>
    </row>
    <row r="16221" spans="1:1">
      <c r="A16221" s="4">
        <v>19057</v>
      </c>
    </row>
    <row r="16222" spans="1:1">
      <c r="A16222" s="4">
        <v>19058</v>
      </c>
    </row>
    <row r="16223" spans="1:1">
      <c r="A16223" s="4">
        <v>19059</v>
      </c>
    </row>
    <row r="16224" spans="1:1">
      <c r="A16224" s="4">
        <v>19060</v>
      </c>
    </row>
    <row r="16225" spans="1:1">
      <c r="A16225" s="4">
        <v>19061</v>
      </c>
    </row>
    <row r="16226" spans="1:1">
      <c r="A16226" s="4">
        <v>19062</v>
      </c>
    </row>
    <row r="16227" spans="1:1">
      <c r="A16227" s="4">
        <v>19063</v>
      </c>
    </row>
    <row r="16228" spans="1:1">
      <c r="A16228" s="4">
        <v>19064</v>
      </c>
    </row>
    <row r="16229" spans="1:1">
      <c r="A16229" s="4">
        <v>19065</v>
      </c>
    </row>
    <row r="16230" spans="1:1">
      <c r="A16230" s="4">
        <v>19066</v>
      </c>
    </row>
    <row r="16231" spans="1:1">
      <c r="A16231" s="4">
        <v>19067</v>
      </c>
    </row>
    <row r="16232" spans="1:1">
      <c r="A16232" s="4">
        <v>19068</v>
      </c>
    </row>
    <row r="16233" spans="1:1">
      <c r="A16233" s="4">
        <v>19069</v>
      </c>
    </row>
    <row r="16234" spans="1:1">
      <c r="A16234" s="4">
        <v>19070</v>
      </c>
    </row>
    <row r="16235" spans="1:1">
      <c r="A16235" s="4">
        <v>19071</v>
      </c>
    </row>
    <row r="16236" spans="1:1">
      <c r="A16236" s="4">
        <v>19072</v>
      </c>
    </row>
    <row r="16237" spans="1:1">
      <c r="A16237" s="4">
        <v>19073</v>
      </c>
    </row>
    <row r="16238" spans="1:1">
      <c r="A16238" s="4">
        <v>19074</v>
      </c>
    </row>
    <row r="16239" spans="1:1">
      <c r="A16239" s="4">
        <v>19075</v>
      </c>
    </row>
    <row r="16240" spans="1:1">
      <c r="A16240" s="4">
        <v>19076</v>
      </c>
    </row>
    <row r="16241" spans="1:1">
      <c r="A16241" s="4">
        <v>19077</v>
      </c>
    </row>
    <row r="16242" spans="1:1">
      <c r="A16242" s="4">
        <v>19078</v>
      </c>
    </row>
    <row r="16243" spans="1:1">
      <c r="A16243" s="4">
        <v>19079</v>
      </c>
    </row>
    <row r="16244" spans="1:1">
      <c r="A16244" s="4">
        <v>19080</v>
      </c>
    </row>
    <row r="16245" spans="1:1">
      <c r="A16245" s="4">
        <v>19081</v>
      </c>
    </row>
    <row r="16246" spans="1:1">
      <c r="A16246" s="4">
        <v>19082</v>
      </c>
    </row>
    <row r="16247" spans="1:1">
      <c r="A16247" s="4">
        <v>19083</v>
      </c>
    </row>
    <row r="16248" spans="1:1">
      <c r="A16248" s="4">
        <v>19084</v>
      </c>
    </row>
    <row r="16249" spans="1:1">
      <c r="A16249" s="4">
        <v>19085</v>
      </c>
    </row>
    <row r="16250" spans="1:1">
      <c r="A16250" s="4">
        <v>19086</v>
      </c>
    </row>
    <row r="16251" spans="1:1">
      <c r="A16251" s="4">
        <v>19087</v>
      </c>
    </row>
    <row r="16252" spans="1:1">
      <c r="A16252" s="4">
        <v>19088</v>
      </c>
    </row>
    <row r="16253" spans="1:1">
      <c r="A16253" s="4">
        <v>19089</v>
      </c>
    </row>
    <row r="16254" spans="1:1">
      <c r="A16254" s="4">
        <v>19090</v>
      </c>
    </row>
    <row r="16255" spans="1:1">
      <c r="A16255" s="4">
        <v>19091</v>
      </c>
    </row>
    <row r="16256" spans="1:1">
      <c r="A16256" s="4">
        <v>19092</v>
      </c>
    </row>
    <row r="16257" spans="1:1">
      <c r="A16257" s="4">
        <v>19093</v>
      </c>
    </row>
    <row r="16258" spans="1:1">
      <c r="A16258" s="4">
        <v>19094</v>
      </c>
    </row>
    <row r="16259" spans="1:1">
      <c r="A16259" s="4">
        <v>19095</v>
      </c>
    </row>
    <row r="16260" spans="1:1">
      <c r="A16260" s="4">
        <v>19096</v>
      </c>
    </row>
    <row r="16261" spans="1:1">
      <c r="A16261" s="4">
        <v>19097</v>
      </c>
    </row>
    <row r="16262" spans="1:1">
      <c r="A16262" s="4">
        <v>19098</v>
      </c>
    </row>
    <row r="16263" spans="1:1">
      <c r="A16263" s="4">
        <v>19099</v>
      </c>
    </row>
    <row r="16264" spans="1:1">
      <c r="A16264" s="4">
        <v>19100</v>
      </c>
    </row>
    <row r="16265" spans="1:1">
      <c r="A16265" s="4">
        <v>19101</v>
      </c>
    </row>
    <row r="16266" spans="1:1">
      <c r="A16266" s="4">
        <v>19102</v>
      </c>
    </row>
    <row r="16267" spans="1:1">
      <c r="A16267" s="4">
        <v>19103</v>
      </c>
    </row>
    <row r="16268" spans="1:1">
      <c r="A16268" s="4">
        <v>19104</v>
      </c>
    </row>
    <row r="16269" spans="1:1">
      <c r="A16269" s="4">
        <v>19105</v>
      </c>
    </row>
    <row r="16270" spans="1:1">
      <c r="A16270" s="4">
        <v>19106</v>
      </c>
    </row>
    <row r="16271" spans="1:1">
      <c r="A16271" s="4">
        <v>19107</v>
      </c>
    </row>
    <row r="16272" spans="1:1">
      <c r="A16272" s="4">
        <v>19108</v>
      </c>
    </row>
    <row r="16273" spans="1:1">
      <c r="A16273" s="4">
        <v>19109</v>
      </c>
    </row>
    <row r="16274" spans="1:1">
      <c r="A16274" s="4">
        <v>19110</v>
      </c>
    </row>
    <row r="16275" spans="1:1">
      <c r="A16275" s="4">
        <v>19111</v>
      </c>
    </row>
    <row r="16276" spans="1:1">
      <c r="A16276" s="4">
        <v>19112</v>
      </c>
    </row>
    <row r="16277" spans="1:1">
      <c r="A16277" s="4">
        <v>19113</v>
      </c>
    </row>
    <row r="16278" spans="1:1">
      <c r="A16278" s="4">
        <v>19114</v>
      </c>
    </row>
    <row r="16279" spans="1:1">
      <c r="A16279" s="4">
        <v>19115</v>
      </c>
    </row>
    <row r="16280" spans="1:1">
      <c r="A16280" s="4">
        <v>19116</v>
      </c>
    </row>
    <row r="16281" spans="1:1">
      <c r="A16281" s="4">
        <v>19117</v>
      </c>
    </row>
    <row r="16282" spans="1:1">
      <c r="A16282" s="4">
        <v>19118</v>
      </c>
    </row>
    <row r="16283" spans="1:1">
      <c r="A16283" s="4">
        <v>19119</v>
      </c>
    </row>
    <row r="16284" spans="1:1">
      <c r="A16284" s="4">
        <v>19120</v>
      </c>
    </row>
    <row r="16285" spans="1:1">
      <c r="A16285" s="4">
        <v>19121</v>
      </c>
    </row>
    <row r="16286" spans="1:1">
      <c r="A16286" s="4">
        <v>19122</v>
      </c>
    </row>
    <row r="16287" spans="1:1">
      <c r="A16287" s="4">
        <v>19123</v>
      </c>
    </row>
    <row r="16288" spans="1:1">
      <c r="A16288" s="4">
        <v>19124</v>
      </c>
    </row>
    <row r="16289" spans="1:1">
      <c r="A16289" s="4">
        <v>19125</v>
      </c>
    </row>
    <row r="16290" spans="1:1">
      <c r="A16290" s="4">
        <v>19126</v>
      </c>
    </row>
    <row r="16291" spans="1:1">
      <c r="A16291" s="4">
        <v>19127</v>
      </c>
    </row>
    <row r="16292" spans="1:1">
      <c r="A16292" s="4">
        <v>19128</v>
      </c>
    </row>
    <row r="16293" spans="1:1">
      <c r="A16293" s="4">
        <v>19129</v>
      </c>
    </row>
    <row r="16294" spans="1:1">
      <c r="A16294" s="4">
        <v>19130</v>
      </c>
    </row>
    <row r="16295" spans="1:1">
      <c r="A16295" s="4">
        <v>19131</v>
      </c>
    </row>
    <row r="16296" spans="1:1">
      <c r="A16296" s="4">
        <v>19132</v>
      </c>
    </row>
    <row r="16297" spans="1:1">
      <c r="A16297" s="4">
        <v>19133</v>
      </c>
    </row>
    <row r="16298" spans="1:1">
      <c r="A16298" s="4">
        <v>19134</v>
      </c>
    </row>
    <row r="16299" spans="1:1">
      <c r="A16299" s="4">
        <v>19135</v>
      </c>
    </row>
    <row r="16300" spans="1:1">
      <c r="A16300" s="4">
        <v>19136</v>
      </c>
    </row>
    <row r="16301" spans="1:1">
      <c r="A16301" s="4">
        <v>19137</v>
      </c>
    </row>
    <row r="16302" spans="1:1">
      <c r="A16302" s="4">
        <v>19138</v>
      </c>
    </row>
    <row r="16303" spans="1:1">
      <c r="A16303" s="4">
        <v>19139</v>
      </c>
    </row>
    <row r="16304" spans="1:1">
      <c r="A16304" s="4">
        <v>19140</v>
      </c>
    </row>
    <row r="16305" spans="1:1">
      <c r="A16305" s="4">
        <v>19141</v>
      </c>
    </row>
    <row r="16306" spans="1:1">
      <c r="A16306" s="4">
        <v>19142</v>
      </c>
    </row>
    <row r="16307" spans="1:1">
      <c r="A16307" s="4">
        <v>19143</v>
      </c>
    </row>
    <row r="16308" spans="1:1">
      <c r="A16308" s="4">
        <v>19144</v>
      </c>
    </row>
    <row r="16309" spans="1:1">
      <c r="A16309" s="4">
        <v>19145</v>
      </c>
    </row>
    <row r="16310" spans="1:1">
      <c r="A16310" s="4">
        <v>19146</v>
      </c>
    </row>
    <row r="16311" spans="1:1">
      <c r="A16311" s="4">
        <v>19147</v>
      </c>
    </row>
    <row r="16312" spans="1:1">
      <c r="A16312" s="4">
        <v>19148</v>
      </c>
    </row>
    <row r="16313" spans="1:1">
      <c r="A16313" s="4">
        <v>19149</v>
      </c>
    </row>
    <row r="16314" spans="1:1">
      <c r="A16314" s="4">
        <v>19150</v>
      </c>
    </row>
    <row r="16315" spans="1:1">
      <c r="A16315" s="4">
        <v>19151</v>
      </c>
    </row>
    <row r="16316" spans="1:1">
      <c r="A16316" s="4">
        <v>19152</v>
      </c>
    </row>
    <row r="16317" spans="1:1">
      <c r="A16317" s="4">
        <v>19153</v>
      </c>
    </row>
    <row r="16318" spans="1:1">
      <c r="A16318" s="4">
        <v>19154</v>
      </c>
    </row>
    <row r="16319" spans="1:1">
      <c r="A16319" s="4">
        <v>19155</v>
      </c>
    </row>
    <row r="16320" spans="1:1">
      <c r="A16320" s="4">
        <v>19156</v>
      </c>
    </row>
    <row r="16321" spans="1:1">
      <c r="A16321" s="4">
        <v>19157</v>
      </c>
    </row>
    <row r="16322" spans="1:1">
      <c r="A16322" s="4">
        <v>19158</v>
      </c>
    </row>
    <row r="16323" spans="1:1">
      <c r="A16323" s="4">
        <v>19159</v>
      </c>
    </row>
    <row r="16324" spans="1:1">
      <c r="A16324" s="4">
        <v>19160</v>
      </c>
    </row>
    <row r="16325" spans="1:1">
      <c r="A16325" s="4">
        <v>19161</v>
      </c>
    </row>
    <row r="16326" spans="1:1">
      <c r="A16326" s="4">
        <v>19162</v>
      </c>
    </row>
    <row r="16327" spans="1:1">
      <c r="A16327" s="4">
        <v>19163</v>
      </c>
    </row>
    <row r="16328" spans="1:1">
      <c r="A16328" s="4">
        <v>19164</v>
      </c>
    </row>
    <row r="16329" spans="1:1">
      <c r="A16329" s="4">
        <v>19165</v>
      </c>
    </row>
    <row r="16330" spans="1:1">
      <c r="A16330" s="4">
        <v>19166</v>
      </c>
    </row>
    <row r="16331" spans="1:1">
      <c r="A16331" s="4">
        <v>19167</v>
      </c>
    </row>
    <row r="16332" spans="1:1">
      <c r="A16332" s="4">
        <v>19168</v>
      </c>
    </row>
    <row r="16333" spans="1:1">
      <c r="A16333" s="4">
        <v>19169</v>
      </c>
    </row>
    <row r="16334" spans="1:1">
      <c r="A16334" s="4">
        <v>19170</v>
      </c>
    </row>
    <row r="16335" spans="1:1">
      <c r="A16335" s="4">
        <v>19171</v>
      </c>
    </row>
    <row r="16336" spans="1:1">
      <c r="A16336" s="4">
        <v>19172</v>
      </c>
    </row>
    <row r="16337" spans="1:1">
      <c r="A16337" s="4">
        <v>19173</v>
      </c>
    </row>
    <row r="16338" spans="1:1">
      <c r="A16338" s="4">
        <v>19174</v>
      </c>
    </row>
    <row r="16339" spans="1:1">
      <c r="A16339" s="4">
        <v>19175</v>
      </c>
    </row>
    <row r="16340" spans="1:1">
      <c r="A16340" s="4">
        <v>19176</v>
      </c>
    </row>
    <row r="16341" spans="1:1">
      <c r="A16341" s="4">
        <v>19177</v>
      </c>
    </row>
    <row r="16342" spans="1:1">
      <c r="A16342" s="4">
        <v>19178</v>
      </c>
    </row>
    <row r="16343" spans="1:1">
      <c r="A16343" s="4">
        <v>19179</v>
      </c>
    </row>
    <row r="16344" spans="1:1">
      <c r="A16344" s="4">
        <v>19180</v>
      </c>
    </row>
    <row r="16345" spans="1:1">
      <c r="A16345" s="4">
        <v>19181</v>
      </c>
    </row>
    <row r="16346" spans="1:1">
      <c r="A16346" s="4">
        <v>19182</v>
      </c>
    </row>
    <row r="16347" spans="1:1">
      <c r="A16347" s="4">
        <v>19183</v>
      </c>
    </row>
    <row r="16348" spans="1:1">
      <c r="A16348" s="4">
        <v>19184</v>
      </c>
    </row>
    <row r="16349" spans="1:1">
      <c r="A16349" s="4">
        <v>19185</v>
      </c>
    </row>
    <row r="16350" spans="1:1">
      <c r="A16350" s="4">
        <v>19186</v>
      </c>
    </row>
    <row r="16351" spans="1:1">
      <c r="A16351" s="4">
        <v>19187</v>
      </c>
    </row>
    <row r="16352" spans="1:1">
      <c r="A16352" s="4">
        <v>19188</v>
      </c>
    </row>
    <row r="16353" spans="1:1">
      <c r="A16353" s="4">
        <v>19189</v>
      </c>
    </row>
    <row r="16354" spans="1:1">
      <c r="A16354" s="4">
        <v>19190</v>
      </c>
    </row>
    <row r="16355" spans="1:1">
      <c r="A16355" s="4">
        <v>19191</v>
      </c>
    </row>
    <row r="16356" spans="1:1">
      <c r="A16356" s="4">
        <v>19192</v>
      </c>
    </row>
    <row r="16357" spans="1:1">
      <c r="A16357" s="4">
        <v>19193</v>
      </c>
    </row>
    <row r="16358" spans="1:1">
      <c r="A16358" s="4">
        <v>19194</v>
      </c>
    </row>
    <row r="16359" spans="1:1">
      <c r="A16359" s="4">
        <v>19195</v>
      </c>
    </row>
    <row r="16360" spans="1:1">
      <c r="A16360" s="4">
        <v>19196</v>
      </c>
    </row>
    <row r="16361" spans="1:1">
      <c r="A16361" s="4">
        <v>19197</v>
      </c>
    </row>
    <row r="16362" spans="1:1">
      <c r="A16362" s="4">
        <v>19198</v>
      </c>
    </row>
    <row r="16363" spans="1:1">
      <c r="A16363" s="4">
        <v>19199</v>
      </c>
    </row>
    <row r="16364" spans="1:1">
      <c r="A16364" s="4">
        <v>19200</v>
      </c>
    </row>
    <row r="16365" spans="1:1">
      <c r="A16365" s="4">
        <v>19201</v>
      </c>
    </row>
    <row r="16366" spans="1:1">
      <c r="A16366" s="4">
        <v>19202</v>
      </c>
    </row>
    <row r="16367" spans="1:1">
      <c r="A16367" s="4">
        <v>19203</v>
      </c>
    </row>
    <row r="16368" spans="1:1">
      <c r="A16368" s="4">
        <v>19204</v>
      </c>
    </row>
    <row r="16369" spans="1:1">
      <c r="A16369" s="4">
        <v>19205</v>
      </c>
    </row>
    <row r="16370" spans="1:1">
      <c r="A16370" s="4">
        <v>19206</v>
      </c>
    </row>
    <row r="16371" spans="1:1">
      <c r="A16371" s="4">
        <v>19207</v>
      </c>
    </row>
    <row r="16372" spans="1:1">
      <c r="A16372" s="4">
        <v>19208</v>
      </c>
    </row>
    <row r="16373" spans="1:1">
      <c r="A16373" s="4">
        <v>19209</v>
      </c>
    </row>
    <row r="16374" spans="1:1">
      <c r="A16374" s="4">
        <v>19210</v>
      </c>
    </row>
    <row r="16375" spans="1:1">
      <c r="A16375" s="4">
        <v>19211</v>
      </c>
    </row>
    <row r="16376" spans="1:1">
      <c r="A16376" s="4">
        <v>19212</v>
      </c>
    </row>
    <row r="16377" spans="1:1">
      <c r="A16377" s="4">
        <v>19213</v>
      </c>
    </row>
    <row r="16378" spans="1:1">
      <c r="A16378" s="4">
        <v>19214</v>
      </c>
    </row>
    <row r="16379" spans="1:1">
      <c r="A16379" s="4">
        <v>19215</v>
      </c>
    </row>
    <row r="16380" spans="1:1">
      <c r="A16380" s="4">
        <v>19216</v>
      </c>
    </row>
    <row r="16381" spans="1:1">
      <c r="A16381" s="4">
        <v>19217</v>
      </c>
    </row>
    <row r="16382" spans="1:1">
      <c r="A16382" s="4">
        <v>19218</v>
      </c>
    </row>
    <row r="16383" spans="1:1">
      <c r="A16383" s="4">
        <v>19219</v>
      </c>
    </row>
    <row r="16384" spans="1:1">
      <c r="A16384" s="4">
        <v>19220</v>
      </c>
    </row>
    <row r="16385" spans="1:1">
      <c r="A16385" s="4">
        <v>19221</v>
      </c>
    </row>
    <row r="16386" spans="1:1">
      <c r="A16386" s="4">
        <v>19222</v>
      </c>
    </row>
    <row r="16387" spans="1:1">
      <c r="A16387" s="4">
        <v>19223</v>
      </c>
    </row>
    <row r="16388" spans="1:1">
      <c r="A16388" s="4">
        <v>19224</v>
      </c>
    </row>
    <row r="16389" spans="1:1">
      <c r="A16389" s="4">
        <v>19225</v>
      </c>
    </row>
    <row r="16390" spans="1:1">
      <c r="A16390" s="4">
        <v>19226</v>
      </c>
    </row>
    <row r="16391" spans="1:1">
      <c r="A16391" s="4">
        <v>19227</v>
      </c>
    </row>
    <row r="16392" spans="1:1">
      <c r="A16392" s="4">
        <v>19228</v>
      </c>
    </row>
    <row r="16393" spans="1:1">
      <c r="A16393" s="4">
        <v>19229</v>
      </c>
    </row>
    <row r="16394" spans="1:1">
      <c r="A16394" s="4">
        <v>19230</v>
      </c>
    </row>
    <row r="16395" spans="1:1">
      <c r="A16395" s="4">
        <v>19231</v>
      </c>
    </row>
    <row r="16396" spans="1:1">
      <c r="A16396" s="4">
        <v>19232</v>
      </c>
    </row>
    <row r="16397" spans="1:1">
      <c r="A16397" s="4">
        <v>19233</v>
      </c>
    </row>
    <row r="16398" spans="1:1">
      <c r="A16398" s="4">
        <v>19234</v>
      </c>
    </row>
    <row r="16399" spans="1:1">
      <c r="A16399" s="4">
        <v>19235</v>
      </c>
    </row>
    <row r="16400" spans="1:1">
      <c r="A16400" s="4">
        <v>19236</v>
      </c>
    </row>
    <row r="16401" spans="1:1">
      <c r="A16401" s="4">
        <v>19237</v>
      </c>
    </row>
    <row r="16402" spans="1:1">
      <c r="A16402" s="4">
        <v>19238</v>
      </c>
    </row>
    <row r="16403" spans="1:1">
      <c r="A16403" s="4">
        <v>19239</v>
      </c>
    </row>
    <row r="16404" spans="1:1">
      <c r="A16404" s="4">
        <v>19240</v>
      </c>
    </row>
    <row r="16405" spans="1:1">
      <c r="A16405" s="4">
        <v>19241</v>
      </c>
    </row>
    <row r="16406" spans="1:1">
      <c r="A16406" s="4">
        <v>19242</v>
      </c>
    </row>
    <row r="16407" spans="1:1">
      <c r="A16407" s="4">
        <v>19243</v>
      </c>
    </row>
    <row r="16408" spans="1:1">
      <c r="A16408" s="4">
        <v>19244</v>
      </c>
    </row>
    <row r="16409" spans="1:1">
      <c r="A16409" s="4">
        <v>19245</v>
      </c>
    </row>
    <row r="16410" spans="1:1">
      <c r="A16410" s="4">
        <v>19246</v>
      </c>
    </row>
    <row r="16411" spans="1:1">
      <c r="A16411" s="4">
        <v>19247</v>
      </c>
    </row>
    <row r="16412" spans="1:1">
      <c r="A16412" s="4">
        <v>19248</v>
      </c>
    </row>
    <row r="16413" spans="1:1">
      <c r="A16413" s="4">
        <v>19249</v>
      </c>
    </row>
    <row r="16414" spans="1:1">
      <c r="A16414" s="4">
        <v>19250</v>
      </c>
    </row>
    <row r="16415" spans="1:1">
      <c r="A16415" s="4">
        <v>19251</v>
      </c>
    </row>
    <row r="16416" spans="1:1">
      <c r="A16416" s="4">
        <v>19252</v>
      </c>
    </row>
    <row r="16417" spans="1:1">
      <c r="A16417" s="4">
        <v>19253</v>
      </c>
    </row>
    <row r="16418" spans="1:1">
      <c r="A16418" s="4">
        <v>19254</v>
      </c>
    </row>
    <row r="16419" spans="1:1">
      <c r="A16419" s="4">
        <v>19255</v>
      </c>
    </row>
    <row r="16420" spans="1:1">
      <c r="A16420" s="4">
        <v>19256</v>
      </c>
    </row>
    <row r="16421" spans="1:1">
      <c r="A16421" s="4">
        <v>19257</v>
      </c>
    </row>
    <row r="16422" spans="1:1">
      <c r="A16422" s="4">
        <v>19258</v>
      </c>
    </row>
    <row r="16423" spans="1:1">
      <c r="A16423" s="4">
        <v>19259</v>
      </c>
    </row>
    <row r="16424" spans="1:1">
      <c r="A16424" s="4">
        <v>19260</v>
      </c>
    </row>
    <row r="16425" spans="1:1">
      <c r="A16425" s="4">
        <v>19261</v>
      </c>
    </row>
    <row r="16426" spans="1:1">
      <c r="A16426" s="4">
        <v>19262</v>
      </c>
    </row>
    <row r="16427" spans="1:1">
      <c r="A16427" s="4">
        <v>19263</v>
      </c>
    </row>
    <row r="16428" spans="1:1">
      <c r="A16428" s="4">
        <v>19264</v>
      </c>
    </row>
    <row r="16429" spans="1:1">
      <c r="A16429" s="4">
        <v>19265</v>
      </c>
    </row>
    <row r="16430" spans="1:1">
      <c r="A16430" s="4">
        <v>19266</v>
      </c>
    </row>
    <row r="16431" spans="1:1">
      <c r="A16431" s="4">
        <v>19267</v>
      </c>
    </row>
    <row r="16432" spans="1:1">
      <c r="A16432" s="4">
        <v>19268</v>
      </c>
    </row>
    <row r="16433" spans="1:1">
      <c r="A16433" s="4">
        <v>19269</v>
      </c>
    </row>
    <row r="16434" spans="1:1">
      <c r="A16434" s="4">
        <v>19270</v>
      </c>
    </row>
    <row r="16435" spans="1:1">
      <c r="A16435" s="4">
        <v>19271</v>
      </c>
    </row>
    <row r="16436" spans="1:1">
      <c r="A16436" s="4">
        <v>19272</v>
      </c>
    </row>
    <row r="16437" spans="1:1">
      <c r="A16437" s="4">
        <v>19273</v>
      </c>
    </row>
    <row r="16438" spans="1:1">
      <c r="A16438" s="4">
        <v>19274</v>
      </c>
    </row>
    <row r="16439" spans="1:1">
      <c r="A16439" s="4">
        <v>19275</v>
      </c>
    </row>
    <row r="16440" spans="1:1">
      <c r="A16440" s="4">
        <v>19276</v>
      </c>
    </row>
    <row r="16441" spans="1:1">
      <c r="A16441" s="4">
        <v>19277</v>
      </c>
    </row>
    <row r="16442" spans="1:1">
      <c r="A16442" s="4">
        <v>19278</v>
      </c>
    </row>
    <row r="16443" spans="1:1">
      <c r="A16443" s="4">
        <v>19279</v>
      </c>
    </row>
    <row r="16444" spans="1:1">
      <c r="A16444" s="4">
        <v>19280</v>
      </c>
    </row>
    <row r="16445" spans="1:1">
      <c r="A16445" s="4">
        <v>19281</v>
      </c>
    </row>
    <row r="16446" spans="1:1">
      <c r="A16446" s="4">
        <v>19282</v>
      </c>
    </row>
    <row r="16447" spans="1:1">
      <c r="A16447" s="4">
        <v>19283</v>
      </c>
    </row>
    <row r="16448" spans="1:1">
      <c r="A16448" s="4">
        <v>19284</v>
      </c>
    </row>
    <row r="16449" spans="1:1">
      <c r="A16449" s="4">
        <v>19285</v>
      </c>
    </row>
    <row r="16450" spans="1:1">
      <c r="A16450" s="4">
        <v>19286</v>
      </c>
    </row>
    <row r="16451" spans="1:1">
      <c r="A16451" s="4">
        <v>19287</v>
      </c>
    </row>
    <row r="16452" spans="1:1">
      <c r="A16452" s="4">
        <v>19288</v>
      </c>
    </row>
    <row r="16453" spans="1:1">
      <c r="A16453" s="4">
        <v>19289</v>
      </c>
    </row>
    <row r="16454" spans="1:1">
      <c r="A16454" s="4">
        <v>19290</v>
      </c>
    </row>
    <row r="16455" spans="1:1">
      <c r="A16455" s="4">
        <v>19291</v>
      </c>
    </row>
    <row r="16456" spans="1:1">
      <c r="A16456" s="4">
        <v>19292</v>
      </c>
    </row>
    <row r="16457" spans="1:1">
      <c r="A16457" s="4">
        <v>19293</v>
      </c>
    </row>
    <row r="16458" spans="1:1">
      <c r="A16458" s="4">
        <v>19294</v>
      </c>
    </row>
    <row r="16459" spans="1:1">
      <c r="A16459" s="4">
        <v>19295</v>
      </c>
    </row>
    <row r="16460" spans="1:1">
      <c r="A16460" s="4">
        <v>19296</v>
      </c>
    </row>
    <row r="16461" spans="1:1">
      <c r="A16461" s="4">
        <v>19297</v>
      </c>
    </row>
    <row r="16462" spans="1:1">
      <c r="A16462" s="4">
        <v>19298</v>
      </c>
    </row>
    <row r="16463" spans="1:1">
      <c r="A16463" s="4">
        <v>19299</v>
      </c>
    </row>
    <row r="16464" spans="1:1">
      <c r="A16464" s="4">
        <v>19300</v>
      </c>
    </row>
    <row r="16465" spans="1:1">
      <c r="A16465" s="4">
        <v>19301</v>
      </c>
    </row>
    <row r="16466" spans="1:1">
      <c r="A16466" s="4">
        <v>19302</v>
      </c>
    </row>
    <row r="16467" spans="1:1">
      <c r="A16467" s="4">
        <v>19303</v>
      </c>
    </row>
    <row r="16468" spans="1:1">
      <c r="A16468" s="4">
        <v>19304</v>
      </c>
    </row>
    <row r="16469" spans="1:1">
      <c r="A16469" s="4">
        <v>19305</v>
      </c>
    </row>
    <row r="16470" spans="1:1">
      <c r="A16470" s="4">
        <v>19306</v>
      </c>
    </row>
    <row r="16471" spans="1:1">
      <c r="A16471" s="4">
        <v>19307</v>
      </c>
    </row>
    <row r="16472" spans="1:1">
      <c r="A16472" s="4">
        <v>19308</v>
      </c>
    </row>
    <row r="16473" spans="1:1">
      <c r="A16473" s="4">
        <v>19309</v>
      </c>
    </row>
    <row r="16474" spans="1:1">
      <c r="A16474" s="4">
        <v>19310</v>
      </c>
    </row>
    <row r="16475" spans="1:1">
      <c r="A16475" s="4">
        <v>19311</v>
      </c>
    </row>
    <row r="16476" spans="1:1">
      <c r="A16476" s="4">
        <v>19312</v>
      </c>
    </row>
    <row r="16477" spans="1:1">
      <c r="A16477" s="4">
        <v>19313</v>
      </c>
    </row>
    <row r="16478" spans="1:1">
      <c r="A16478" s="4">
        <v>19314</v>
      </c>
    </row>
    <row r="16479" spans="1:1">
      <c r="A16479" s="4">
        <v>19315</v>
      </c>
    </row>
    <row r="16480" spans="1:1">
      <c r="A16480" s="4">
        <v>19316</v>
      </c>
    </row>
    <row r="16481" spans="1:1">
      <c r="A16481" s="4">
        <v>19317</v>
      </c>
    </row>
    <row r="16482" spans="1:1">
      <c r="A16482" s="4">
        <v>19318</v>
      </c>
    </row>
    <row r="16483" spans="1:1">
      <c r="A16483" s="4">
        <v>19319</v>
      </c>
    </row>
    <row r="16484" spans="1:1">
      <c r="A16484" s="4">
        <v>19320</v>
      </c>
    </row>
    <row r="16485" spans="1:1">
      <c r="A16485" s="4">
        <v>19321</v>
      </c>
    </row>
    <row r="16486" spans="1:1">
      <c r="A16486" s="4">
        <v>19322</v>
      </c>
    </row>
    <row r="16487" spans="1:1">
      <c r="A16487" s="4">
        <v>19323</v>
      </c>
    </row>
    <row r="16488" spans="1:1">
      <c r="A16488" s="4">
        <v>19324</v>
      </c>
    </row>
    <row r="16489" spans="1:1">
      <c r="A16489" s="4">
        <v>19325</v>
      </c>
    </row>
    <row r="16490" spans="1:1">
      <c r="A16490" s="4">
        <v>19326</v>
      </c>
    </row>
    <row r="16491" spans="1:1">
      <c r="A16491" s="4">
        <v>19327</v>
      </c>
    </row>
    <row r="16492" spans="1:1">
      <c r="A16492" s="4">
        <v>19328</v>
      </c>
    </row>
    <row r="16493" spans="1:1">
      <c r="A16493" s="4">
        <v>19329</v>
      </c>
    </row>
    <row r="16494" spans="1:1">
      <c r="A16494" s="4">
        <v>19330</v>
      </c>
    </row>
    <row r="16495" spans="1:1">
      <c r="A16495" s="4">
        <v>19331</v>
      </c>
    </row>
    <row r="16496" spans="1:1">
      <c r="A16496" s="4">
        <v>19332</v>
      </c>
    </row>
    <row r="16497" spans="1:1">
      <c r="A16497" s="4">
        <v>19333</v>
      </c>
    </row>
    <row r="16498" spans="1:1">
      <c r="A16498" s="4">
        <v>19334</v>
      </c>
    </row>
    <row r="16499" spans="1:1">
      <c r="A16499" s="4">
        <v>19335</v>
      </c>
    </row>
    <row r="16500" spans="1:1">
      <c r="A16500" s="4">
        <v>19336</v>
      </c>
    </row>
    <row r="16501" spans="1:1">
      <c r="A16501" s="4">
        <v>19337</v>
      </c>
    </row>
    <row r="16502" spans="1:1">
      <c r="A16502" s="4">
        <v>19338</v>
      </c>
    </row>
    <row r="16503" spans="1:1">
      <c r="A16503" s="4">
        <v>19339</v>
      </c>
    </row>
    <row r="16504" spans="1:1">
      <c r="A16504" s="4">
        <v>19340</v>
      </c>
    </row>
    <row r="16505" spans="1:1">
      <c r="A16505" s="4">
        <v>19341</v>
      </c>
    </row>
    <row r="16506" spans="1:1">
      <c r="A16506" s="4">
        <v>19342</v>
      </c>
    </row>
    <row r="16507" spans="1:1">
      <c r="A16507" s="4">
        <v>19343</v>
      </c>
    </row>
    <row r="16508" spans="1:1">
      <c r="A16508" s="4">
        <v>19344</v>
      </c>
    </row>
    <row r="16509" spans="1:1">
      <c r="A16509" s="4">
        <v>19345</v>
      </c>
    </row>
    <row r="16510" spans="1:1">
      <c r="A16510" s="4">
        <v>19346</v>
      </c>
    </row>
    <row r="16511" spans="1:1">
      <c r="A16511" s="4">
        <v>19347</v>
      </c>
    </row>
    <row r="16512" spans="1:1">
      <c r="A16512" s="4">
        <v>19348</v>
      </c>
    </row>
    <row r="16513" spans="1:1">
      <c r="A16513" s="4">
        <v>19349</v>
      </c>
    </row>
    <row r="16514" spans="1:1">
      <c r="A16514" s="4">
        <v>19350</v>
      </c>
    </row>
    <row r="16515" spans="1:1">
      <c r="A16515" s="4">
        <v>19351</v>
      </c>
    </row>
    <row r="16516" spans="1:1">
      <c r="A16516" s="4">
        <v>19352</v>
      </c>
    </row>
    <row r="16517" spans="1:1">
      <c r="A16517" s="4">
        <v>19353</v>
      </c>
    </row>
    <row r="16518" spans="1:1">
      <c r="A16518" s="4">
        <v>19354</v>
      </c>
    </row>
    <row r="16519" spans="1:1">
      <c r="A16519" s="4">
        <v>19355</v>
      </c>
    </row>
    <row r="16520" spans="1:1">
      <c r="A16520" s="4">
        <v>19356</v>
      </c>
    </row>
    <row r="16521" spans="1:1">
      <c r="A16521" s="4">
        <v>19357</v>
      </c>
    </row>
    <row r="16522" spans="1:1">
      <c r="A16522" s="4">
        <v>19358</v>
      </c>
    </row>
    <row r="16523" spans="1:1">
      <c r="A16523" s="4">
        <v>19359</v>
      </c>
    </row>
    <row r="16524" spans="1:1">
      <c r="A16524" s="4">
        <v>19360</v>
      </c>
    </row>
    <row r="16525" spans="1:1">
      <c r="A16525" s="4">
        <v>19361</v>
      </c>
    </row>
    <row r="16526" spans="1:1">
      <c r="A16526" s="4">
        <v>19362</v>
      </c>
    </row>
    <row r="16527" spans="1:1">
      <c r="A16527" s="4">
        <v>19363</v>
      </c>
    </row>
    <row r="16528" spans="1:1">
      <c r="A16528" s="4">
        <v>19364</v>
      </c>
    </row>
    <row r="16529" spans="1:1">
      <c r="A16529" s="4">
        <v>19365</v>
      </c>
    </row>
    <row r="16530" spans="1:1">
      <c r="A16530" s="4">
        <v>19366</v>
      </c>
    </row>
    <row r="16531" spans="1:1">
      <c r="A16531" s="4">
        <v>19367</v>
      </c>
    </row>
    <row r="16532" spans="1:1">
      <c r="A16532" s="4">
        <v>19368</v>
      </c>
    </row>
    <row r="16533" spans="1:1">
      <c r="A16533" s="4">
        <v>19369</v>
      </c>
    </row>
    <row r="16534" spans="1:1">
      <c r="A16534" s="4">
        <v>19370</v>
      </c>
    </row>
    <row r="16535" spans="1:1">
      <c r="A16535" s="4">
        <v>19371</v>
      </c>
    </row>
    <row r="16536" spans="1:1">
      <c r="A16536" s="4">
        <v>19372</v>
      </c>
    </row>
    <row r="16537" spans="1:1">
      <c r="A16537" s="4">
        <v>19373</v>
      </c>
    </row>
    <row r="16538" spans="1:1">
      <c r="A16538" s="4">
        <v>19374</v>
      </c>
    </row>
    <row r="16539" spans="1:1">
      <c r="A16539" s="4">
        <v>19375</v>
      </c>
    </row>
    <row r="16540" spans="1:1">
      <c r="A16540" s="4">
        <v>19376</v>
      </c>
    </row>
    <row r="16541" spans="1:1">
      <c r="A16541" s="4">
        <v>19377</v>
      </c>
    </row>
    <row r="16542" spans="1:1">
      <c r="A16542" s="4">
        <v>19378</v>
      </c>
    </row>
    <row r="16543" spans="1:1">
      <c r="A16543" s="4">
        <v>19379</v>
      </c>
    </row>
    <row r="16544" spans="1:1">
      <c r="A16544" s="4">
        <v>19380</v>
      </c>
    </row>
    <row r="16545" spans="1:1">
      <c r="A16545" s="4">
        <v>19381</v>
      </c>
    </row>
    <row r="16546" spans="1:1">
      <c r="A16546" s="4">
        <v>19382</v>
      </c>
    </row>
    <row r="16547" spans="1:1">
      <c r="A16547" s="4">
        <v>19383</v>
      </c>
    </row>
    <row r="16548" spans="1:1">
      <c r="A16548" s="4">
        <v>19384</v>
      </c>
    </row>
    <row r="16549" spans="1:1">
      <c r="A16549" s="4">
        <v>19385</v>
      </c>
    </row>
    <row r="16550" spans="1:1">
      <c r="A16550" s="4">
        <v>19386</v>
      </c>
    </row>
    <row r="16551" spans="1:1">
      <c r="A16551" s="4">
        <v>19387</v>
      </c>
    </row>
    <row r="16552" spans="1:1">
      <c r="A16552" s="4">
        <v>19388</v>
      </c>
    </row>
    <row r="16553" spans="1:1">
      <c r="A16553" s="4">
        <v>19389</v>
      </c>
    </row>
    <row r="16554" spans="1:1">
      <c r="A16554" s="4">
        <v>19390</v>
      </c>
    </row>
    <row r="16555" spans="1:1">
      <c r="A16555" s="4">
        <v>19391</v>
      </c>
    </row>
    <row r="16556" spans="1:1">
      <c r="A16556" s="4">
        <v>19392</v>
      </c>
    </row>
    <row r="16557" spans="1:1">
      <c r="A16557" s="4">
        <v>19393</v>
      </c>
    </row>
    <row r="16558" spans="1:1">
      <c r="A16558" s="4">
        <v>19394</v>
      </c>
    </row>
    <row r="16559" spans="1:1">
      <c r="A16559" s="4">
        <v>19395</v>
      </c>
    </row>
    <row r="16560" spans="1:1">
      <c r="A16560" s="4">
        <v>19396</v>
      </c>
    </row>
    <row r="16561" spans="1:1">
      <c r="A16561" s="4">
        <v>19397</v>
      </c>
    </row>
    <row r="16562" spans="1:1">
      <c r="A16562" s="4">
        <v>19398</v>
      </c>
    </row>
    <row r="16563" spans="1:1">
      <c r="A16563" s="4">
        <v>19399</v>
      </c>
    </row>
    <row r="16564" spans="1:1">
      <c r="A16564" s="4">
        <v>19400</v>
      </c>
    </row>
    <row r="16565" spans="1:1">
      <c r="A16565" s="4">
        <v>19401</v>
      </c>
    </row>
    <row r="16566" spans="1:1">
      <c r="A16566" s="4">
        <v>19402</v>
      </c>
    </row>
    <row r="16567" spans="1:1">
      <c r="A16567" s="4">
        <v>19403</v>
      </c>
    </row>
    <row r="16568" spans="1:1">
      <c r="A16568" s="4">
        <v>19404</v>
      </c>
    </row>
    <row r="16569" spans="1:1">
      <c r="A16569" s="4">
        <v>19405</v>
      </c>
    </row>
    <row r="16570" spans="1:1">
      <c r="A16570" s="4">
        <v>19406</v>
      </c>
    </row>
    <row r="16571" spans="1:1">
      <c r="A16571" s="4">
        <v>19407</v>
      </c>
    </row>
    <row r="16572" spans="1:1">
      <c r="A16572" s="4">
        <v>19408</v>
      </c>
    </row>
    <row r="16573" spans="1:1">
      <c r="A16573" s="4">
        <v>19409</v>
      </c>
    </row>
    <row r="16574" spans="1:1">
      <c r="A16574" s="4">
        <v>19410</v>
      </c>
    </row>
    <row r="16575" spans="1:1">
      <c r="A16575" s="4">
        <v>19411</v>
      </c>
    </row>
    <row r="16576" spans="1:1">
      <c r="A16576" s="4">
        <v>19412</v>
      </c>
    </row>
    <row r="16577" spans="1:1">
      <c r="A16577" s="4">
        <v>19413</v>
      </c>
    </row>
    <row r="16578" spans="1:1">
      <c r="A16578" s="4">
        <v>19414</v>
      </c>
    </row>
    <row r="16579" spans="1:1">
      <c r="A16579" s="4">
        <v>19415</v>
      </c>
    </row>
    <row r="16580" spans="1:1">
      <c r="A16580" s="4">
        <v>19416</v>
      </c>
    </row>
    <row r="16581" spans="1:1">
      <c r="A16581" s="4">
        <v>19417</v>
      </c>
    </row>
    <row r="16582" spans="1:1">
      <c r="A16582" s="4">
        <v>19418</v>
      </c>
    </row>
    <row r="16583" spans="1:1">
      <c r="A16583" s="4">
        <v>19419</v>
      </c>
    </row>
    <row r="16584" spans="1:1">
      <c r="A16584" s="4">
        <v>19420</v>
      </c>
    </row>
    <row r="16585" spans="1:1">
      <c r="A16585" s="4">
        <v>19421</v>
      </c>
    </row>
    <row r="16586" spans="1:1">
      <c r="A16586" s="4">
        <v>19422</v>
      </c>
    </row>
    <row r="16587" spans="1:1">
      <c r="A16587" s="4">
        <v>19423</v>
      </c>
    </row>
    <row r="16588" spans="1:1">
      <c r="A16588" s="4">
        <v>19424</v>
      </c>
    </row>
    <row r="16589" spans="1:1">
      <c r="A16589" s="4">
        <v>19425</v>
      </c>
    </row>
    <row r="16590" spans="1:1">
      <c r="A16590" s="4">
        <v>19426</v>
      </c>
    </row>
    <row r="16591" spans="1:1">
      <c r="A16591" s="4">
        <v>19427</v>
      </c>
    </row>
    <row r="16592" spans="1:1">
      <c r="A16592" s="4">
        <v>19428</v>
      </c>
    </row>
    <row r="16593" spans="1:1">
      <c r="A16593" s="4">
        <v>19429</v>
      </c>
    </row>
    <row r="16594" spans="1:1">
      <c r="A16594" s="4">
        <v>19430</v>
      </c>
    </row>
    <row r="16595" spans="1:1">
      <c r="A16595" s="4">
        <v>19431</v>
      </c>
    </row>
    <row r="16596" spans="1:1">
      <c r="A16596" s="4">
        <v>19432</v>
      </c>
    </row>
    <row r="16597" spans="1:1">
      <c r="A16597" s="4">
        <v>19433</v>
      </c>
    </row>
    <row r="16598" spans="1:1">
      <c r="A16598" s="4">
        <v>19434</v>
      </c>
    </row>
    <row r="16599" spans="1:1">
      <c r="A16599" s="4">
        <v>19435</v>
      </c>
    </row>
    <row r="16600" spans="1:1">
      <c r="A16600" s="4">
        <v>19436</v>
      </c>
    </row>
    <row r="16601" spans="1:1">
      <c r="A16601" s="4">
        <v>19437</v>
      </c>
    </row>
    <row r="16602" spans="1:1">
      <c r="A16602" s="4">
        <v>19438</v>
      </c>
    </row>
    <row r="16603" spans="1:1">
      <c r="A16603" s="4">
        <v>19439</v>
      </c>
    </row>
    <row r="16604" spans="1:1">
      <c r="A16604" s="4">
        <v>19440</v>
      </c>
    </row>
    <row r="16605" spans="1:1">
      <c r="A16605" s="4">
        <v>19441</v>
      </c>
    </row>
    <row r="16606" spans="1:1">
      <c r="A16606" s="4">
        <v>19442</v>
      </c>
    </row>
    <row r="16607" spans="1:1">
      <c r="A16607" s="4">
        <v>19443</v>
      </c>
    </row>
    <row r="16608" spans="1:1">
      <c r="A16608" s="4">
        <v>19444</v>
      </c>
    </row>
    <row r="16609" spans="1:1">
      <c r="A16609" s="4">
        <v>19445</v>
      </c>
    </row>
    <row r="16610" spans="1:1">
      <c r="A16610" s="4">
        <v>19446</v>
      </c>
    </row>
    <row r="16611" spans="1:1">
      <c r="A16611" s="4">
        <v>19447</v>
      </c>
    </row>
    <row r="16612" spans="1:1">
      <c r="A16612" s="4">
        <v>19448</v>
      </c>
    </row>
    <row r="16613" spans="1:1">
      <c r="A16613" s="4">
        <v>19449</v>
      </c>
    </row>
    <row r="16614" spans="1:1">
      <c r="A16614" s="4">
        <v>19450</v>
      </c>
    </row>
    <row r="16615" spans="1:1">
      <c r="A16615" s="4">
        <v>19451</v>
      </c>
    </row>
    <row r="16616" spans="1:1">
      <c r="A16616" s="4">
        <v>19452</v>
      </c>
    </row>
    <row r="16617" spans="1:1">
      <c r="A16617" s="4">
        <v>19453</v>
      </c>
    </row>
    <row r="16618" spans="1:1">
      <c r="A16618" s="4">
        <v>19454</v>
      </c>
    </row>
    <row r="16619" spans="1:1">
      <c r="A16619" s="4">
        <v>19455</v>
      </c>
    </row>
    <row r="16620" spans="1:1">
      <c r="A16620" s="4">
        <v>19456</v>
      </c>
    </row>
    <row r="16621" spans="1:1">
      <c r="A16621" s="4">
        <v>19457</v>
      </c>
    </row>
    <row r="16622" spans="1:1">
      <c r="A16622" s="4">
        <v>19458</v>
      </c>
    </row>
    <row r="16623" spans="1:1">
      <c r="A16623" s="4">
        <v>19459</v>
      </c>
    </row>
    <row r="16624" spans="1:1">
      <c r="A16624" s="4">
        <v>19460</v>
      </c>
    </row>
    <row r="16625" spans="1:1">
      <c r="A16625" s="4">
        <v>19461</v>
      </c>
    </row>
    <row r="16626" spans="1:1">
      <c r="A16626" s="4">
        <v>19462</v>
      </c>
    </row>
    <row r="16627" spans="1:1">
      <c r="A16627" s="4">
        <v>19463</v>
      </c>
    </row>
    <row r="16628" spans="1:1">
      <c r="A16628" s="4">
        <v>19464</v>
      </c>
    </row>
    <row r="16629" spans="1:1">
      <c r="A16629" s="4">
        <v>19465</v>
      </c>
    </row>
    <row r="16630" spans="1:1">
      <c r="A16630" s="4">
        <v>19466</v>
      </c>
    </row>
    <row r="16631" spans="1:1">
      <c r="A16631" s="4">
        <v>19467</v>
      </c>
    </row>
    <row r="16632" spans="1:1">
      <c r="A16632" s="4">
        <v>19468</v>
      </c>
    </row>
    <row r="16633" spans="1:1">
      <c r="A16633" s="4">
        <v>19469</v>
      </c>
    </row>
    <row r="16634" spans="1:1">
      <c r="A16634" s="4">
        <v>19470</v>
      </c>
    </row>
    <row r="16635" spans="1:1">
      <c r="A16635" s="4">
        <v>19471</v>
      </c>
    </row>
    <row r="16636" spans="1:1">
      <c r="A16636" s="4">
        <v>19472</v>
      </c>
    </row>
    <row r="16637" spans="1:1">
      <c r="A16637" s="4">
        <v>19473</v>
      </c>
    </row>
    <row r="16638" spans="1:1">
      <c r="A16638" s="4">
        <v>19474</v>
      </c>
    </row>
    <row r="16639" spans="1:1">
      <c r="A16639" s="4">
        <v>19475</v>
      </c>
    </row>
    <row r="16640" spans="1:1">
      <c r="A16640" s="4">
        <v>19476</v>
      </c>
    </row>
    <row r="16641" spans="1:1">
      <c r="A16641" s="4">
        <v>19477</v>
      </c>
    </row>
    <row r="16642" spans="1:1">
      <c r="A16642" s="4">
        <v>19478</v>
      </c>
    </row>
    <row r="16643" spans="1:1">
      <c r="A16643" s="4">
        <v>19479</v>
      </c>
    </row>
    <row r="16644" spans="1:1">
      <c r="A16644" s="4">
        <v>19480</v>
      </c>
    </row>
    <row r="16645" spans="1:1">
      <c r="A16645" s="4">
        <v>19481</v>
      </c>
    </row>
    <row r="16646" spans="1:1">
      <c r="A16646" s="4">
        <v>19482</v>
      </c>
    </row>
    <row r="16647" spans="1:1">
      <c r="A16647" s="4">
        <v>19483</v>
      </c>
    </row>
    <row r="16648" spans="1:1">
      <c r="A16648" s="4">
        <v>19484</v>
      </c>
    </row>
    <row r="16649" spans="1:1">
      <c r="A16649" s="4">
        <v>19485</v>
      </c>
    </row>
    <row r="16650" spans="1:1">
      <c r="A16650" s="4">
        <v>19486</v>
      </c>
    </row>
    <row r="16651" spans="1:1">
      <c r="A16651" s="4">
        <v>19487</v>
      </c>
    </row>
    <row r="16652" spans="1:1">
      <c r="A16652" s="4">
        <v>19488</v>
      </c>
    </row>
    <row r="16653" spans="1:1">
      <c r="A16653" s="4">
        <v>19489</v>
      </c>
    </row>
    <row r="16654" spans="1:1">
      <c r="A16654" s="4">
        <v>19490</v>
      </c>
    </row>
    <row r="16655" spans="1:1">
      <c r="A16655" s="4">
        <v>19491</v>
      </c>
    </row>
    <row r="16656" spans="1:1">
      <c r="A16656" s="4">
        <v>19492</v>
      </c>
    </row>
    <row r="16657" spans="1:1">
      <c r="A16657" s="4">
        <v>19493</v>
      </c>
    </row>
    <row r="16658" spans="1:1">
      <c r="A16658" s="4">
        <v>19494</v>
      </c>
    </row>
    <row r="16659" spans="1:1">
      <c r="A16659" s="4">
        <v>19495</v>
      </c>
    </row>
    <row r="16660" spans="1:1">
      <c r="A16660" s="4">
        <v>19496</v>
      </c>
    </row>
    <row r="16661" spans="1:1">
      <c r="A16661" s="4">
        <v>19497</v>
      </c>
    </row>
    <row r="16662" spans="1:1">
      <c r="A16662" s="4">
        <v>19498</v>
      </c>
    </row>
    <row r="16663" spans="1:1">
      <c r="A16663" s="4">
        <v>19499</v>
      </c>
    </row>
    <row r="16664" spans="1:1">
      <c r="A16664" s="4">
        <v>19500</v>
      </c>
    </row>
    <row r="16665" spans="1:1">
      <c r="A16665" s="4">
        <v>19501</v>
      </c>
    </row>
    <row r="16666" spans="1:1">
      <c r="A16666" s="4">
        <v>19502</v>
      </c>
    </row>
    <row r="16667" spans="1:1">
      <c r="A16667" s="4">
        <v>19503</v>
      </c>
    </row>
    <row r="16668" spans="1:1">
      <c r="A16668" s="4">
        <v>19504</v>
      </c>
    </row>
    <row r="16669" spans="1:1">
      <c r="A16669" s="4">
        <v>19505</v>
      </c>
    </row>
    <row r="16670" spans="1:1">
      <c r="A16670" s="4">
        <v>19506</v>
      </c>
    </row>
    <row r="16671" spans="1:1">
      <c r="A16671" s="4">
        <v>19507</v>
      </c>
    </row>
    <row r="16672" spans="1:1">
      <c r="A16672" s="4">
        <v>19508</v>
      </c>
    </row>
    <row r="16673" spans="1:1">
      <c r="A16673" s="4">
        <v>19509</v>
      </c>
    </row>
    <row r="16674" spans="1:1">
      <c r="A16674" s="4">
        <v>19510</v>
      </c>
    </row>
    <row r="16675" spans="1:1">
      <c r="A16675" s="4">
        <v>19511</v>
      </c>
    </row>
    <row r="16676" spans="1:1">
      <c r="A16676" s="4">
        <v>19512</v>
      </c>
    </row>
    <row r="16677" spans="1:1">
      <c r="A16677" s="4">
        <v>19513</v>
      </c>
    </row>
    <row r="16678" spans="1:1">
      <c r="A16678" s="4">
        <v>19514</v>
      </c>
    </row>
    <row r="16679" spans="1:1">
      <c r="A16679" s="4">
        <v>19515</v>
      </c>
    </row>
    <row r="16680" spans="1:1">
      <c r="A16680" s="4">
        <v>19516</v>
      </c>
    </row>
    <row r="16681" spans="1:1">
      <c r="A16681" s="4">
        <v>19517</v>
      </c>
    </row>
    <row r="16682" spans="1:1">
      <c r="A16682" s="4">
        <v>19518</v>
      </c>
    </row>
    <row r="16683" spans="1:1">
      <c r="A16683" s="4">
        <v>19519</v>
      </c>
    </row>
    <row r="16684" spans="1:1">
      <c r="A16684" s="4">
        <v>19520</v>
      </c>
    </row>
    <row r="16685" spans="1:1">
      <c r="A16685" s="4">
        <v>19521</v>
      </c>
    </row>
    <row r="16686" spans="1:1">
      <c r="A16686" s="4">
        <v>19522</v>
      </c>
    </row>
    <row r="16687" spans="1:1">
      <c r="A16687" s="4">
        <v>19523</v>
      </c>
    </row>
    <row r="16688" spans="1:1">
      <c r="A16688" s="4">
        <v>19524</v>
      </c>
    </row>
    <row r="16689" spans="1:1">
      <c r="A16689" s="4">
        <v>19525</v>
      </c>
    </row>
    <row r="16690" spans="1:1">
      <c r="A16690" s="4">
        <v>19526</v>
      </c>
    </row>
    <row r="16691" spans="1:1">
      <c r="A16691" s="4">
        <v>19527</v>
      </c>
    </row>
    <row r="16692" spans="1:1">
      <c r="A16692" s="4">
        <v>19528</v>
      </c>
    </row>
    <row r="16693" spans="1:1">
      <c r="A16693" s="4">
        <v>19529</v>
      </c>
    </row>
    <row r="16694" spans="1:1">
      <c r="A16694" s="4">
        <v>19530</v>
      </c>
    </row>
    <row r="16695" spans="1:1">
      <c r="A16695" s="4">
        <v>19531</v>
      </c>
    </row>
    <row r="16696" spans="1:1">
      <c r="A16696" s="4">
        <v>19532</v>
      </c>
    </row>
    <row r="16697" spans="1:1">
      <c r="A16697" s="4">
        <v>19533</v>
      </c>
    </row>
    <row r="16698" spans="1:1">
      <c r="A16698" s="4">
        <v>19534</v>
      </c>
    </row>
    <row r="16699" spans="1:1">
      <c r="A16699" s="4">
        <v>19535</v>
      </c>
    </row>
    <row r="16700" spans="1:1">
      <c r="A16700" s="4">
        <v>19536</v>
      </c>
    </row>
    <row r="16701" spans="1:1">
      <c r="A16701" s="4">
        <v>19537</v>
      </c>
    </row>
    <row r="16702" spans="1:1">
      <c r="A16702" s="4">
        <v>19538</v>
      </c>
    </row>
    <row r="16703" spans="1:1">
      <c r="A16703" s="4">
        <v>19539</v>
      </c>
    </row>
    <row r="16704" spans="1:1">
      <c r="A16704" s="4">
        <v>19540</v>
      </c>
    </row>
    <row r="16705" spans="1:1">
      <c r="A16705" s="4">
        <v>19541</v>
      </c>
    </row>
    <row r="16706" spans="1:1">
      <c r="A16706" s="4">
        <v>19542</v>
      </c>
    </row>
    <row r="16707" spans="1:1">
      <c r="A16707" s="4">
        <v>19543</v>
      </c>
    </row>
    <row r="16708" spans="1:1">
      <c r="A16708" s="4">
        <v>19544</v>
      </c>
    </row>
    <row r="16709" spans="1:1">
      <c r="A16709" s="4">
        <v>19545</v>
      </c>
    </row>
    <row r="16710" spans="1:1">
      <c r="A16710" s="4">
        <v>19546</v>
      </c>
    </row>
    <row r="16711" spans="1:1">
      <c r="A16711" s="4">
        <v>19547</v>
      </c>
    </row>
    <row r="16712" spans="1:1">
      <c r="A16712" s="4">
        <v>19548</v>
      </c>
    </row>
    <row r="16713" spans="1:1">
      <c r="A16713" s="4">
        <v>19549</v>
      </c>
    </row>
    <row r="16714" spans="1:1">
      <c r="A16714" s="4">
        <v>19550</v>
      </c>
    </row>
    <row r="16715" spans="1:1">
      <c r="A16715" s="4">
        <v>19551</v>
      </c>
    </row>
    <row r="16716" spans="1:1">
      <c r="A16716" s="4">
        <v>19552</v>
      </c>
    </row>
    <row r="16717" spans="1:1">
      <c r="A16717" s="4">
        <v>19553</v>
      </c>
    </row>
    <row r="16718" spans="1:1">
      <c r="A16718" s="4">
        <v>19554</v>
      </c>
    </row>
    <row r="16719" spans="1:1">
      <c r="A16719" s="4">
        <v>19555</v>
      </c>
    </row>
    <row r="16720" spans="1:1">
      <c r="A16720" s="4">
        <v>19556</v>
      </c>
    </row>
    <row r="16721" spans="1:1">
      <c r="A16721" s="4">
        <v>19557</v>
      </c>
    </row>
    <row r="16722" spans="1:1">
      <c r="A16722" s="4">
        <v>19558</v>
      </c>
    </row>
    <row r="16723" spans="1:1">
      <c r="A16723" s="4">
        <v>19559</v>
      </c>
    </row>
    <row r="16724" spans="1:1">
      <c r="A16724" s="4">
        <v>19560</v>
      </c>
    </row>
    <row r="16725" spans="1:1">
      <c r="A16725" s="4">
        <v>19561</v>
      </c>
    </row>
    <row r="16726" spans="1:1">
      <c r="A16726" s="4">
        <v>19562</v>
      </c>
    </row>
    <row r="16727" spans="1:1">
      <c r="A16727" s="4">
        <v>19563</v>
      </c>
    </row>
    <row r="16728" spans="1:1">
      <c r="A16728" s="4">
        <v>19564</v>
      </c>
    </row>
    <row r="16729" spans="1:1">
      <c r="A16729" s="4">
        <v>19565</v>
      </c>
    </row>
    <row r="16730" spans="1:1">
      <c r="A16730" s="4">
        <v>19566</v>
      </c>
    </row>
    <row r="16731" spans="1:1">
      <c r="A16731" s="4">
        <v>19567</v>
      </c>
    </row>
    <row r="16732" spans="1:1">
      <c r="A16732" s="4">
        <v>19568</v>
      </c>
    </row>
    <row r="16733" spans="1:1">
      <c r="A16733" s="4">
        <v>19569</v>
      </c>
    </row>
    <row r="16734" spans="1:1">
      <c r="A16734" s="4">
        <v>19570</v>
      </c>
    </row>
    <row r="16735" spans="1:1">
      <c r="A16735" s="4">
        <v>19571</v>
      </c>
    </row>
    <row r="16736" spans="1:1">
      <c r="A16736" s="4">
        <v>19572</v>
      </c>
    </row>
    <row r="16737" spans="1:1">
      <c r="A16737" s="4">
        <v>19573</v>
      </c>
    </row>
    <row r="16738" spans="1:1">
      <c r="A16738" s="4">
        <v>19574</v>
      </c>
    </row>
    <row r="16739" spans="1:1">
      <c r="A16739" s="4">
        <v>19575</v>
      </c>
    </row>
    <row r="16740" spans="1:1">
      <c r="A16740" s="4">
        <v>19576</v>
      </c>
    </row>
    <row r="16741" spans="1:1">
      <c r="A16741" s="4">
        <v>19577</v>
      </c>
    </row>
    <row r="16742" spans="1:1">
      <c r="A16742" s="4">
        <v>19578</v>
      </c>
    </row>
    <row r="16743" spans="1:1">
      <c r="A16743" s="4">
        <v>19579</v>
      </c>
    </row>
    <row r="16744" spans="1:1">
      <c r="A16744" s="4">
        <v>19580</v>
      </c>
    </row>
    <row r="16745" spans="1:1">
      <c r="A16745" s="4">
        <v>19581</v>
      </c>
    </row>
    <row r="16746" spans="1:1">
      <c r="A16746" s="4">
        <v>19582</v>
      </c>
    </row>
    <row r="16747" spans="1:1">
      <c r="A16747" s="4">
        <v>19583</v>
      </c>
    </row>
    <row r="16748" spans="1:1">
      <c r="A16748" s="4">
        <v>19584</v>
      </c>
    </row>
    <row r="16749" spans="1:1">
      <c r="A16749" s="4">
        <v>19585</v>
      </c>
    </row>
    <row r="16750" spans="1:1">
      <c r="A16750" s="4">
        <v>19586</v>
      </c>
    </row>
    <row r="16751" spans="1:1">
      <c r="A16751" s="4">
        <v>19587</v>
      </c>
    </row>
    <row r="16752" spans="1:1">
      <c r="A16752" s="4">
        <v>19588</v>
      </c>
    </row>
    <row r="16753" spans="1:1">
      <c r="A16753" s="4">
        <v>19589</v>
      </c>
    </row>
    <row r="16754" spans="1:1">
      <c r="A16754" s="4">
        <v>19590</v>
      </c>
    </row>
    <row r="16755" spans="1:1">
      <c r="A16755" s="4">
        <v>19591</v>
      </c>
    </row>
    <row r="16756" spans="1:1">
      <c r="A16756" s="4">
        <v>19592</v>
      </c>
    </row>
    <row r="16757" spans="1:1">
      <c r="A16757" s="4">
        <v>19593</v>
      </c>
    </row>
    <row r="16758" spans="1:1">
      <c r="A16758" s="4">
        <v>19594</v>
      </c>
    </row>
    <row r="16759" spans="1:1">
      <c r="A16759" s="4">
        <v>19595</v>
      </c>
    </row>
    <row r="16760" spans="1:1">
      <c r="A16760" s="4">
        <v>19596</v>
      </c>
    </row>
    <row r="16761" spans="1:1">
      <c r="A16761" s="4">
        <v>19597</v>
      </c>
    </row>
    <row r="16762" spans="1:1">
      <c r="A16762" s="4">
        <v>19598</v>
      </c>
    </row>
    <row r="16763" spans="1:1">
      <c r="A16763" s="4">
        <v>19599</v>
      </c>
    </row>
    <row r="16764" spans="1:1">
      <c r="A16764" s="4">
        <v>19600</v>
      </c>
    </row>
    <row r="16765" spans="1:1">
      <c r="A16765" s="4">
        <v>19601</v>
      </c>
    </row>
    <row r="16766" spans="1:1">
      <c r="A16766" s="4">
        <v>19602</v>
      </c>
    </row>
    <row r="16767" spans="1:1">
      <c r="A16767" s="4">
        <v>19603</v>
      </c>
    </row>
    <row r="16768" spans="1:1">
      <c r="A16768" s="4">
        <v>19604</v>
      </c>
    </row>
    <row r="16769" spans="1:1">
      <c r="A16769" s="4">
        <v>19605</v>
      </c>
    </row>
    <row r="16770" spans="1:1">
      <c r="A16770" s="4">
        <v>19606</v>
      </c>
    </row>
    <row r="16771" spans="1:1">
      <c r="A16771" s="4">
        <v>19607</v>
      </c>
    </row>
    <row r="16772" spans="1:1">
      <c r="A16772" s="4">
        <v>19608</v>
      </c>
    </row>
    <row r="16773" spans="1:1">
      <c r="A16773" s="4">
        <v>19609</v>
      </c>
    </row>
    <row r="16774" spans="1:1">
      <c r="A16774" s="4">
        <v>19610</v>
      </c>
    </row>
    <row r="16775" spans="1:1">
      <c r="A16775" s="4">
        <v>19611</v>
      </c>
    </row>
    <row r="16776" spans="1:1">
      <c r="A16776" s="4">
        <v>19612</v>
      </c>
    </row>
    <row r="16777" spans="1:1">
      <c r="A16777" s="4">
        <v>19613</v>
      </c>
    </row>
    <row r="16778" spans="1:1">
      <c r="A16778" s="4">
        <v>19614</v>
      </c>
    </row>
    <row r="16779" spans="1:1">
      <c r="A16779" s="4">
        <v>19615</v>
      </c>
    </row>
    <row r="16780" spans="1:1">
      <c r="A16780" s="4">
        <v>19616</v>
      </c>
    </row>
    <row r="16781" spans="1:1">
      <c r="A16781" s="4">
        <v>19617</v>
      </c>
    </row>
    <row r="16782" spans="1:1">
      <c r="A16782" s="4">
        <v>19618</v>
      </c>
    </row>
    <row r="16783" spans="1:1">
      <c r="A16783" s="4">
        <v>19619</v>
      </c>
    </row>
    <row r="16784" spans="1:1">
      <c r="A16784" s="4">
        <v>19620</v>
      </c>
    </row>
    <row r="16785" spans="1:1">
      <c r="A16785" s="4">
        <v>19621</v>
      </c>
    </row>
    <row r="16786" spans="1:1">
      <c r="A16786" s="4">
        <v>19622</v>
      </c>
    </row>
    <row r="16787" spans="1:1">
      <c r="A16787" s="4">
        <v>19623</v>
      </c>
    </row>
    <row r="16788" spans="1:1">
      <c r="A16788" s="4">
        <v>19624</v>
      </c>
    </row>
    <row r="16789" spans="1:1">
      <c r="A16789" s="4">
        <v>19625</v>
      </c>
    </row>
    <row r="16790" spans="1:1">
      <c r="A16790" s="4">
        <v>19626</v>
      </c>
    </row>
    <row r="16791" spans="1:1">
      <c r="A16791" s="4">
        <v>19627</v>
      </c>
    </row>
    <row r="16792" spans="1:1">
      <c r="A16792" s="4">
        <v>19628</v>
      </c>
    </row>
    <row r="16793" spans="1:1">
      <c r="A16793" s="4">
        <v>19629</v>
      </c>
    </row>
    <row r="16794" spans="1:1">
      <c r="A16794" s="4">
        <v>19630</v>
      </c>
    </row>
    <row r="16795" spans="1:1">
      <c r="A16795" s="4">
        <v>19631</v>
      </c>
    </row>
    <row r="16796" spans="1:1">
      <c r="A16796" s="4">
        <v>19632</v>
      </c>
    </row>
    <row r="16797" spans="1:1">
      <c r="A16797" s="4">
        <v>19633</v>
      </c>
    </row>
    <row r="16798" spans="1:1">
      <c r="A16798" s="4">
        <v>19634</v>
      </c>
    </row>
    <row r="16799" spans="1:1">
      <c r="A16799" s="4">
        <v>19635</v>
      </c>
    </row>
    <row r="16800" spans="1:1">
      <c r="A16800" s="4">
        <v>19636</v>
      </c>
    </row>
    <row r="16801" spans="1:1">
      <c r="A16801" s="4">
        <v>19637</v>
      </c>
    </row>
    <row r="16802" spans="1:1">
      <c r="A16802" s="4">
        <v>19638</v>
      </c>
    </row>
    <row r="16803" spans="1:1">
      <c r="A16803" s="4">
        <v>19639</v>
      </c>
    </row>
    <row r="16804" spans="1:1">
      <c r="A16804" s="4">
        <v>19640</v>
      </c>
    </row>
    <row r="16805" spans="1:1">
      <c r="A16805" s="4">
        <v>19641</v>
      </c>
    </row>
    <row r="16806" spans="1:1">
      <c r="A16806" s="4">
        <v>19642</v>
      </c>
    </row>
    <row r="16807" spans="1:1">
      <c r="A16807" s="4">
        <v>19643</v>
      </c>
    </row>
    <row r="16808" spans="1:1">
      <c r="A16808" s="4">
        <v>19644</v>
      </c>
    </row>
    <row r="16809" spans="1:1">
      <c r="A16809" s="4">
        <v>19645</v>
      </c>
    </row>
    <row r="16810" spans="1:1">
      <c r="A16810" s="4">
        <v>19646</v>
      </c>
    </row>
    <row r="16811" spans="1:1">
      <c r="A16811" s="4">
        <v>19647</v>
      </c>
    </row>
    <row r="16812" spans="1:1">
      <c r="A16812" s="4">
        <v>19648</v>
      </c>
    </row>
    <row r="16813" spans="1:1">
      <c r="A16813" s="4">
        <v>19649</v>
      </c>
    </row>
    <row r="16814" spans="1:1">
      <c r="A16814" s="4">
        <v>19650</v>
      </c>
    </row>
    <row r="16815" spans="1:1">
      <c r="A16815" s="4">
        <v>19651</v>
      </c>
    </row>
    <row r="16816" spans="1:1">
      <c r="A16816" s="4">
        <v>19652</v>
      </c>
    </row>
    <row r="16817" spans="1:1">
      <c r="A16817" s="4">
        <v>19653</v>
      </c>
    </row>
    <row r="16818" spans="1:1">
      <c r="A16818" s="4">
        <v>19654</v>
      </c>
    </row>
    <row r="16819" spans="1:1">
      <c r="A16819" s="4">
        <v>19655</v>
      </c>
    </row>
    <row r="16820" spans="1:1">
      <c r="A16820" s="4">
        <v>19656</v>
      </c>
    </row>
    <row r="16821" spans="1:1">
      <c r="A16821" s="4">
        <v>19657</v>
      </c>
    </row>
    <row r="16822" spans="1:1">
      <c r="A16822" s="4">
        <v>19658</v>
      </c>
    </row>
    <row r="16823" spans="1:1">
      <c r="A16823" s="4">
        <v>19659</v>
      </c>
    </row>
    <row r="16824" spans="1:1">
      <c r="A16824" s="4">
        <v>19660</v>
      </c>
    </row>
    <row r="16825" spans="1:1">
      <c r="A16825" s="4">
        <v>19661</v>
      </c>
    </row>
    <row r="16826" spans="1:1">
      <c r="A16826" s="4">
        <v>19662</v>
      </c>
    </row>
    <row r="16827" spans="1:1">
      <c r="A16827" s="4">
        <v>19663</v>
      </c>
    </row>
    <row r="16828" spans="1:1">
      <c r="A16828" s="4">
        <v>19664</v>
      </c>
    </row>
    <row r="16829" spans="1:1">
      <c r="A16829" s="4">
        <v>19665</v>
      </c>
    </row>
    <row r="16830" spans="1:1">
      <c r="A16830" s="4">
        <v>19666</v>
      </c>
    </row>
    <row r="16831" spans="1:1">
      <c r="A16831" s="4">
        <v>19667</v>
      </c>
    </row>
    <row r="16832" spans="1:1">
      <c r="A16832" s="4">
        <v>19668</v>
      </c>
    </row>
    <row r="16833" spans="1:1">
      <c r="A16833" s="4">
        <v>19669</v>
      </c>
    </row>
    <row r="16834" spans="1:1">
      <c r="A16834" s="4">
        <v>19670</v>
      </c>
    </row>
    <row r="16835" spans="1:1">
      <c r="A16835" s="4">
        <v>19671</v>
      </c>
    </row>
    <row r="16836" spans="1:1">
      <c r="A16836" s="4">
        <v>19672</v>
      </c>
    </row>
    <row r="16837" spans="1:1">
      <c r="A16837" s="4">
        <v>19673</v>
      </c>
    </row>
    <row r="16838" spans="1:1">
      <c r="A16838" s="4">
        <v>19674</v>
      </c>
    </row>
    <row r="16839" spans="1:1">
      <c r="A16839" s="4">
        <v>19675</v>
      </c>
    </row>
    <row r="16840" spans="1:1">
      <c r="A16840" s="4">
        <v>19676</v>
      </c>
    </row>
    <row r="16841" spans="1:1">
      <c r="A16841" s="4">
        <v>19677</v>
      </c>
    </row>
    <row r="16842" spans="1:1">
      <c r="A16842" s="4">
        <v>19678</v>
      </c>
    </row>
    <row r="16843" spans="1:1">
      <c r="A16843" s="4">
        <v>19679</v>
      </c>
    </row>
    <row r="16844" spans="1:1">
      <c r="A16844" s="4">
        <v>19680</v>
      </c>
    </row>
    <row r="16845" spans="1:1">
      <c r="A16845" s="4">
        <v>19681</v>
      </c>
    </row>
    <row r="16846" spans="1:1">
      <c r="A16846" s="4">
        <v>19682</v>
      </c>
    </row>
    <row r="16847" spans="1:1">
      <c r="A16847" s="4">
        <v>19683</v>
      </c>
    </row>
    <row r="16848" spans="1:1">
      <c r="A16848" s="4">
        <v>19684</v>
      </c>
    </row>
    <row r="16849" spans="1:1">
      <c r="A16849" s="4">
        <v>19685</v>
      </c>
    </row>
    <row r="16850" spans="1:1">
      <c r="A16850" s="4">
        <v>19686</v>
      </c>
    </row>
    <row r="16851" spans="1:1">
      <c r="A16851" s="4">
        <v>19687</v>
      </c>
    </row>
    <row r="16852" spans="1:1">
      <c r="A16852" s="4">
        <v>19688</v>
      </c>
    </row>
    <row r="16853" spans="1:1">
      <c r="A16853" s="4">
        <v>19689</v>
      </c>
    </row>
    <row r="16854" spans="1:1">
      <c r="A16854" s="4">
        <v>19690</v>
      </c>
    </row>
    <row r="16855" spans="1:1">
      <c r="A16855" s="4">
        <v>19691</v>
      </c>
    </row>
    <row r="16856" spans="1:1">
      <c r="A16856" s="4">
        <v>19692</v>
      </c>
    </row>
    <row r="16857" spans="1:1">
      <c r="A16857" s="4">
        <v>19693</v>
      </c>
    </row>
    <row r="16858" spans="1:1">
      <c r="A16858" s="4">
        <v>19694</v>
      </c>
    </row>
    <row r="16859" spans="1:1">
      <c r="A16859" s="4">
        <v>19695</v>
      </c>
    </row>
    <row r="16860" spans="1:1">
      <c r="A16860" s="4">
        <v>19696</v>
      </c>
    </row>
    <row r="16861" spans="1:1">
      <c r="A16861" s="4">
        <v>19697</v>
      </c>
    </row>
    <row r="16862" spans="1:1">
      <c r="A16862" s="4">
        <v>19698</v>
      </c>
    </row>
    <row r="16863" spans="1:1">
      <c r="A16863" s="4">
        <v>19699</v>
      </c>
    </row>
    <row r="16864" spans="1:1">
      <c r="A16864" s="4">
        <v>19700</v>
      </c>
    </row>
    <row r="16865" spans="1:1">
      <c r="A16865" s="4">
        <v>19701</v>
      </c>
    </row>
    <row r="16866" spans="1:1">
      <c r="A16866" s="4">
        <v>19702</v>
      </c>
    </row>
    <row r="16867" spans="1:1">
      <c r="A16867" s="4">
        <v>19703</v>
      </c>
    </row>
    <row r="16868" spans="1:1">
      <c r="A16868" s="4">
        <v>19704</v>
      </c>
    </row>
    <row r="16869" spans="1:1">
      <c r="A16869" s="4">
        <v>19705</v>
      </c>
    </row>
    <row r="16870" spans="1:1">
      <c r="A16870" s="4">
        <v>19706</v>
      </c>
    </row>
    <row r="16871" spans="1:1">
      <c r="A16871" s="4">
        <v>19707</v>
      </c>
    </row>
    <row r="16872" spans="1:1">
      <c r="A16872" s="4">
        <v>19708</v>
      </c>
    </row>
    <row r="16873" spans="1:1">
      <c r="A16873" s="4">
        <v>19709</v>
      </c>
    </row>
    <row r="16874" spans="1:1">
      <c r="A16874" s="4">
        <v>19710</v>
      </c>
    </row>
    <row r="16875" spans="1:1">
      <c r="A16875" s="4">
        <v>19711</v>
      </c>
    </row>
    <row r="16876" spans="1:1">
      <c r="A16876" s="4">
        <v>19712</v>
      </c>
    </row>
    <row r="16877" spans="1:1">
      <c r="A16877" s="4">
        <v>19713</v>
      </c>
    </row>
    <row r="16878" spans="1:1">
      <c r="A16878" s="4">
        <v>19714</v>
      </c>
    </row>
    <row r="16879" spans="1:1">
      <c r="A16879" s="4">
        <v>19715</v>
      </c>
    </row>
    <row r="16880" spans="1:1">
      <c r="A16880" s="4">
        <v>19716</v>
      </c>
    </row>
    <row r="16881" spans="1:1">
      <c r="A16881" s="4">
        <v>19717</v>
      </c>
    </row>
    <row r="16882" spans="1:1">
      <c r="A16882" s="4">
        <v>19718</v>
      </c>
    </row>
    <row r="16883" spans="1:1">
      <c r="A16883" s="4">
        <v>19719</v>
      </c>
    </row>
    <row r="16884" spans="1:1">
      <c r="A16884" s="4">
        <v>19720</v>
      </c>
    </row>
    <row r="16885" spans="1:1">
      <c r="A16885" s="4">
        <v>19721</v>
      </c>
    </row>
    <row r="16886" spans="1:1">
      <c r="A16886" s="4">
        <v>19722</v>
      </c>
    </row>
    <row r="16887" spans="1:1">
      <c r="A16887" s="4">
        <v>19723</v>
      </c>
    </row>
    <row r="16888" spans="1:1">
      <c r="A16888" s="4">
        <v>19724</v>
      </c>
    </row>
    <row r="16889" spans="1:1">
      <c r="A16889" s="4">
        <v>19725</v>
      </c>
    </row>
    <row r="16890" spans="1:1">
      <c r="A16890" s="4">
        <v>19726</v>
      </c>
    </row>
    <row r="16891" spans="1:1">
      <c r="A16891" s="4">
        <v>19727</v>
      </c>
    </row>
    <row r="16892" spans="1:1">
      <c r="A16892" s="4">
        <v>19728</v>
      </c>
    </row>
    <row r="16893" spans="1:1">
      <c r="A16893" s="4">
        <v>19729</v>
      </c>
    </row>
    <row r="16894" spans="1:1">
      <c r="A16894" s="4">
        <v>19730</v>
      </c>
    </row>
    <row r="16895" spans="1:1">
      <c r="A16895" s="4">
        <v>19731</v>
      </c>
    </row>
    <row r="16896" spans="1:1">
      <c r="A16896" s="4">
        <v>19732</v>
      </c>
    </row>
    <row r="16897" spans="1:1">
      <c r="A16897" s="4">
        <v>19733</v>
      </c>
    </row>
    <row r="16898" spans="1:1">
      <c r="A16898" s="4">
        <v>19734</v>
      </c>
    </row>
    <row r="16899" spans="1:1">
      <c r="A16899" s="4">
        <v>19735</v>
      </c>
    </row>
    <row r="16900" spans="1:1">
      <c r="A16900" s="4">
        <v>19736</v>
      </c>
    </row>
    <row r="16901" spans="1:1">
      <c r="A16901" s="4">
        <v>19737</v>
      </c>
    </row>
    <row r="16902" spans="1:1">
      <c r="A16902" s="4">
        <v>19738</v>
      </c>
    </row>
    <row r="16903" spans="1:1">
      <c r="A16903" s="4">
        <v>19739</v>
      </c>
    </row>
    <row r="16904" spans="1:1">
      <c r="A16904" s="4">
        <v>19740</v>
      </c>
    </row>
    <row r="16905" spans="1:1">
      <c r="A16905" s="4">
        <v>19741</v>
      </c>
    </row>
    <row r="16906" spans="1:1">
      <c r="A16906" s="4">
        <v>19742</v>
      </c>
    </row>
    <row r="16907" spans="1:1">
      <c r="A16907" s="4">
        <v>19743</v>
      </c>
    </row>
    <row r="16908" spans="1:1">
      <c r="A16908" s="4">
        <v>19744</v>
      </c>
    </row>
    <row r="16909" spans="1:1">
      <c r="A16909" s="4">
        <v>19745</v>
      </c>
    </row>
    <row r="16910" spans="1:1">
      <c r="A16910" s="4">
        <v>19746</v>
      </c>
    </row>
    <row r="16911" spans="1:1">
      <c r="A16911" s="4">
        <v>19747</v>
      </c>
    </row>
    <row r="16912" spans="1:1">
      <c r="A16912" s="4">
        <v>19748</v>
      </c>
    </row>
    <row r="16913" spans="1:1">
      <c r="A16913" s="4">
        <v>19749</v>
      </c>
    </row>
    <row r="16914" spans="1:1">
      <c r="A16914" s="4">
        <v>19750</v>
      </c>
    </row>
    <row r="16915" spans="1:1">
      <c r="A16915" s="4">
        <v>19751</v>
      </c>
    </row>
    <row r="16916" spans="1:1">
      <c r="A16916" s="4">
        <v>19752</v>
      </c>
    </row>
    <row r="16917" spans="1:1">
      <c r="A16917" s="4">
        <v>19753</v>
      </c>
    </row>
    <row r="16918" spans="1:1">
      <c r="A16918" s="4">
        <v>19754</v>
      </c>
    </row>
    <row r="16919" spans="1:1">
      <c r="A16919" s="4">
        <v>19755</v>
      </c>
    </row>
    <row r="16920" spans="1:1">
      <c r="A16920" s="4">
        <v>19756</v>
      </c>
    </row>
    <row r="16921" spans="1:1">
      <c r="A16921" s="4">
        <v>19757</v>
      </c>
    </row>
    <row r="16922" spans="1:1">
      <c r="A16922" s="4">
        <v>19758</v>
      </c>
    </row>
    <row r="16923" spans="1:1">
      <c r="A16923" s="4">
        <v>19759</v>
      </c>
    </row>
    <row r="16924" spans="1:1">
      <c r="A16924" s="4">
        <v>19760</v>
      </c>
    </row>
    <row r="16925" spans="1:1">
      <c r="A16925" s="4">
        <v>19761</v>
      </c>
    </row>
    <row r="16926" spans="1:1">
      <c r="A16926" s="4">
        <v>19762</v>
      </c>
    </row>
    <row r="16927" spans="1:1">
      <c r="A16927" s="4">
        <v>19763</v>
      </c>
    </row>
    <row r="16928" spans="1:1">
      <c r="A16928" s="4">
        <v>19764</v>
      </c>
    </row>
    <row r="16929" spans="1:1">
      <c r="A16929" s="4">
        <v>19765</v>
      </c>
    </row>
    <row r="16930" spans="1:1">
      <c r="A16930" s="4">
        <v>19766</v>
      </c>
    </row>
    <row r="16931" spans="1:1">
      <c r="A16931" s="4">
        <v>19767</v>
      </c>
    </row>
    <row r="16932" spans="1:1">
      <c r="A16932" s="4">
        <v>19768</v>
      </c>
    </row>
    <row r="16933" spans="1:1">
      <c r="A16933" s="4">
        <v>19769</v>
      </c>
    </row>
    <row r="16934" spans="1:1">
      <c r="A16934" s="4">
        <v>19770</v>
      </c>
    </row>
    <row r="16935" spans="1:1">
      <c r="A16935" s="4">
        <v>19771</v>
      </c>
    </row>
    <row r="16936" spans="1:1">
      <c r="A16936" s="4">
        <v>19772</v>
      </c>
    </row>
    <row r="16937" spans="1:1">
      <c r="A16937" s="4">
        <v>19773</v>
      </c>
    </row>
    <row r="16938" spans="1:1">
      <c r="A16938" s="4">
        <v>19774</v>
      </c>
    </row>
    <row r="16939" spans="1:1">
      <c r="A16939" s="4">
        <v>19775</v>
      </c>
    </row>
    <row r="16940" spans="1:1">
      <c r="A16940" s="4">
        <v>19776</v>
      </c>
    </row>
    <row r="16941" spans="1:1">
      <c r="A16941" s="4">
        <v>19777</v>
      </c>
    </row>
    <row r="16942" spans="1:1">
      <c r="A16942" s="4">
        <v>19778</v>
      </c>
    </row>
    <row r="16943" spans="1:1">
      <c r="A16943" s="4">
        <v>19779</v>
      </c>
    </row>
    <row r="16944" spans="1:1">
      <c r="A16944" s="4">
        <v>19780</v>
      </c>
    </row>
    <row r="16945" spans="1:1">
      <c r="A16945" s="4">
        <v>19781</v>
      </c>
    </row>
    <row r="16946" spans="1:1">
      <c r="A16946" s="4">
        <v>19782</v>
      </c>
    </row>
    <row r="16947" spans="1:1">
      <c r="A16947" s="4">
        <v>19783</v>
      </c>
    </row>
    <row r="16948" spans="1:1">
      <c r="A16948" s="4">
        <v>19784</v>
      </c>
    </row>
    <row r="16949" spans="1:1">
      <c r="A16949" s="4">
        <v>19785</v>
      </c>
    </row>
    <row r="16950" spans="1:1">
      <c r="A16950" s="4">
        <v>19786</v>
      </c>
    </row>
    <row r="16951" spans="1:1">
      <c r="A16951" s="4">
        <v>19787</v>
      </c>
    </row>
    <row r="16952" spans="1:1">
      <c r="A16952" s="4">
        <v>19788</v>
      </c>
    </row>
    <row r="16953" spans="1:1">
      <c r="A16953" s="4">
        <v>19789</v>
      </c>
    </row>
    <row r="16954" spans="1:1">
      <c r="A16954" s="4">
        <v>19790</v>
      </c>
    </row>
    <row r="16955" spans="1:1">
      <c r="A16955" s="4">
        <v>19791</v>
      </c>
    </row>
    <row r="16956" spans="1:1">
      <c r="A16956" s="4">
        <v>19792</v>
      </c>
    </row>
    <row r="16957" spans="1:1">
      <c r="A16957" s="4">
        <v>19793</v>
      </c>
    </row>
    <row r="16958" spans="1:1">
      <c r="A16958" s="4">
        <v>19794</v>
      </c>
    </row>
    <row r="16959" spans="1:1">
      <c r="A16959" s="4">
        <v>19795</v>
      </c>
    </row>
    <row r="16960" spans="1:1">
      <c r="A16960" s="4">
        <v>19796</v>
      </c>
    </row>
    <row r="16961" spans="1:1">
      <c r="A16961" s="4">
        <v>19797</v>
      </c>
    </row>
    <row r="16962" spans="1:1">
      <c r="A16962" s="4">
        <v>19798</v>
      </c>
    </row>
    <row r="16963" spans="1:1">
      <c r="A16963" s="4">
        <v>19799</v>
      </c>
    </row>
    <row r="16964" spans="1:1">
      <c r="A16964" s="4">
        <v>19800</v>
      </c>
    </row>
    <row r="16965" spans="1:1">
      <c r="A16965" s="4">
        <v>19801</v>
      </c>
    </row>
    <row r="16966" spans="1:1">
      <c r="A16966" s="4">
        <v>19802</v>
      </c>
    </row>
    <row r="16967" spans="1:1">
      <c r="A16967" s="4">
        <v>19803</v>
      </c>
    </row>
    <row r="16968" spans="1:1">
      <c r="A16968" s="4">
        <v>19804</v>
      </c>
    </row>
    <row r="16969" spans="1:1">
      <c r="A16969" s="4">
        <v>19805</v>
      </c>
    </row>
    <row r="16970" spans="1:1">
      <c r="A16970" s="4">
        <v>19806</v>
      </c>
    </row>
    <row r="16971" spans="1:1">
      <c r="A16971" s="4">
        <v>19807</v>
      </c>
    </row>
    <row r="16972" spans="1:1">
      <c r="A16972" s="4">
        <v>19808</v>
      </c>
    </row>
    <row r="16973" spans="1:1">
      <c r="A16973" s="4">
        <v>19809</v>
      </c>
    </row>
    <row r="16974" spans="1:1">
      <c r="A16974" s="4">
        <v>19810</v>
      </c>
    </row>
    <row r="16975" spans="1:1">
      <c r="A16975" s="4">
        <v>19811</v>
      </c>
    </row>
    <row r="16976" spans="1:1">
      <c r="A16976" s="4">
        <v>19812</v>
      </c>
    </row>
    <row r="16977" spans="1:1">
      <c r="A16977" s="4">
        <v>19813</v>
      </c>
    </row>
    <row r="16978" spans="1:1">
      <c r="A16978" s="4">
        <v>19814</v>
      </c>
    </row>
    <row r="16979" spans="1:1">
      <c r="A16979" s="4">
        <v>19815</v>
      </c>
    </row>
    <row r="16980" spans="1:1">
      <c r="A16980" s="4">
        <v>19816</v>
      </c>
    </row>
    <row r="16981" spans="1:1">
      <c r="A16981" s="4">
        <v>19817</v>
      </c>
    </row>
    <row r="16982" spans="1:1">
      <c r="A16982" s="4">
        <v>19818</v>
      </c>
    </row>
    <row r="16983" spans="1:1">
      <c r="A16983" s="4">
        <v>19819</v>
      </c>
    </row>
    <row r="16984" spans="1:1">
      <c r="A16984" s="4">
        <v>19820</v>
      </c>
    </row>
    <row r="16985" spans="1:1">
      <c r="A16985" s="4">
        <v>19821</v>
      </c>
    </row>
    <row r="16986" spans="1:1">
      <c r="A16986" s="4">
        <v>19822</v>
      </c>
    </row>
    <row r="16987" spans="1:1">
      <c r="A16987" s="4">
        <v>19823</v>
      </c>
    </row>
    <row r="16988" spans="1:1">
      <c r="A16988" s="4">
        <v>19824</v>
      </c>
    </row>
    <row r="16989" spans="1:1">
      <c r="A16989" s="4">
        <v>19825</v>
      </c>
    </row>
    <row r="16990" spans="1:1">
      <c r="A16990" s="4">
        <v>19826</v>
      </c>
    </row>
    <row r="16991" spans="1:1">
      <c r="A16991" s="4">
        <v>19827</v>
      </c>
    </row>
    <row r="16992" spans="1:1">
      <c r="A16992" s="4">
        <v>19828</v>
      </c>
    </row>
    <row r="16993" spans="1:1">
      <c r="A16993" s="4">
        <v>19829</v>
      </c>
    </row>
    <row r="16994" spans="1:1">
      <c r="A16994" s="4">
        <v>19830</v>
      </c>
    </row>
    <row r="16995" spans="1:1">
      <c r="A16995" s="4">
        <v>19831</v>
      </c>
    </row>
    <row r="16996" spans="1:1">
      <c r="A16996" s="4">
        <v>19832</v>
      </c>
    </row>
    <row r="16997" spans="1:1">
      <c r="A16997" s="4">
        <v>19833</v>
      </c>
    </row>
    <row r="16998" spans="1:1">
      <c r="A16998" s="4">
        <v>19834</v>
      </c>
    </row>
    <row r="16999" spans="1:1">
      <c r="A16999" s="4">
        <v>19835</v>
      </c>
    </row>
    <row r="17000" spans="1:1">
      <c r="A17000" s="4">
        <v>19836</v>
      </c>
    </row>
    <row r="17001" spans="1:1">
      <c r="A17001" s="4">
        <v>19837</v>
      </c>
    </row>
    <row r="17002" spans="1:1">
      <c r="A17002" s="4">
        <v>19838</v>
      </c>
    </row>
    <row r="17003" spans="1:1">
      <c r="A17003" s="4">
        <v>19839</v>
      </c>
    </row>
    <row r="17004" spans="1:1">
      <c r="A17004" s="4">
        <v>19840</v>
      </c>
    </row>
    <row r="17005" spans="1:1">
      <c r="A17005" s="4">
        <v>19841</v>
      </c>
    </row>
    <row r="17006" spans="1:1">
      <c r="A17006" s="4">
        <v>19842</v>
      </c>
    </row>
    <row r="17007" spans="1:1">
      <c r="A17007" s="4">
        <v>19843</v>
      </c>
    </row>
    <row r="17008" spans="1:1">
      <c r="A17008" s="4">
        <v>19844</v>
      </c>
    </row>
    <row r="17009" spans="1:1">
      <c r="A17009" s="4">
        <v>19845</v>
      </c>
    </row>
    <row r="17010" spans="1:1">
      <c r="A17010" s="4">
        <v>19846</v>
      </c>
    </row>
    <row r="17011" spans="1:1">
      <c r="A17011" s="4">
        <v>19847</v>
      </c>
    </row>
    <row r="17012" spans="1:1">
      <c r="A17012" s="4">
        <v>19848</v>
      </c>
    </row>
    <row r="17013" spans="1:1">
      <c r="A17013" s="4">
        <v>19849</v>
      </c>
    </row>
    <row r="17014" spans="1:1">
      <c r="A17014" s="4">
        <v>19850</v>
      </c>
    </row>
    <row r="17015" spans="1:1">
      <c r="A17015" s="4">
        <v>19851</v>
      </c>
    </row>
    <row r="17016" spans="1:1">
      <c r="A17016" s="4">
        <v>19852</v>
      </c>
    </row>
    <row r="17017" spans="1:1">
      <c r="A17017" s="4">
        <v>19853</v>
      </c>
    </row>
    <row r="17018" spans="1:1">
      <c r="A17018" s="4">
        <v>19854</v>
      </c>
    </row>
    <row r="17019" spans="1:1">
      <c r="A17019" s="4">
        <v>19855</v>
      </c>
    </row>
    <row r="17020" spans="1:1">
      <c r="A17020" s="4">
        <v>19856</v>
      </c>
    </row>
    <row r="17021" spans="1:1">
      <c r="A17021" s="4">
        <v>19857</v>
      </c>
    </row>
    <row r="17022" spans="1:1">
      <c r="A17022" s="4">
        <v>19858</v>
      </c>
    </row>
    <row r="17023" spans="1:1">
      <c r="A17023" s="4">
        <v>19859</v>
      </c>
    </row>
    <row r="17024" spans="1:1">
      <c r="A17024" s="4">
        <v>19860</v>
      </c>
    </row>
    <row r="17025" spans="1:1">
      <c r="A17025" s="4">
        <v>19861</v>
      </c>
    </row>
    <row r="17026" spans="1:1">
      <c r="A17026" s="4">
        <v>19862</v>
      </c>
    </row>
    <row r="17027" spans="1:1">
      <c r="A17027" s="4">
        <v>19863</v>
      </c>
    </row>
    <row r="17028" spans="1:1">
      <c r="A17028" s="4">
        <v>19864</v>
      </c>
    </row>
    <row r="17029" spans="1:1">
      <c r="A17029" s="4">
        <v>19865</v>
      </c>
    </row>
    <row r="17030" spans="1:1">
      <c r="A17030" s="4">
        <v>19866</v>
      </c>
    </row>
    <row r="17031" spans="1:1">
      <c r="A17031" s="4">
        <v>19867</v>
      </c>
    </row>
    <row r="17032" spans="1:1">
      <c r="A17032" s="4">
        <v>19868</v>
      </c>
    </row>
    <row r="17033" spans="1:1">
      <c r="A17033" s="4">
        <v>19869</v>
      </c>
    </row>
    <row r="17034" spans="1:1">
      <c r="A17034" s="4">
        <v>19870</v>
      </c>
    </row>
    <row r="17035" spans="1:1">
      <c r="A17035" s="4">
        <v>19871</v>
      </c>
    </row>
    <row r="17036" spans="1:1">
      <c r="A17036" s="4">
        <v>19872</v>
      </c>
    </row>
    <row r="17037" spans="1:1">
      <c r="A17037" s="4">
        <v>19873</v>
      </c>
    </row>
    <row r="17038" spans="1:1">
      <c r="A17038" s="4">
        <v>19874</v>
      </c>
    </row>
    <row r="17039" spans="1:1">
      <c r="A17039" s="4">
        <v>19875</v>
      </c>
    </row>
    <row r="17040" spans="1:1">
      <c r="A17040" s="4">
        <v>19876</v>
      </c>
    </row>
    <row r="17041" spans="1:1">
      <c r="A17041" s="4">
        <v>19877</v>
      </c>
    </row>
    <row r="17042" spans="1:1">
      <c r="A17042" s="4">
        <v>19878</v>
      </c>
    </row>
    <row r="17043" spans="1:1">
      <c r="A17043" s="4">
        <v>19879</v>
      </c>
    </row>
    <row r="17044" spans="1:1">
      <c r="A17044" s="4">
        <v>19880</v>
      </c>
    </row>
    <row r="17045" spans="1:1">
      <c r="A17045" s="4">
        <v>19881</v>
      </c>
    </row>
    <row r="17046" spans="1:1">
      <c r="A17046" s="4">
        <v>19882</v>
      </c>
    </row>
    <row r="17047" spans="1:1">
      <c r="A17047" s="4">
        <v>19883</v>
      </c>
    </row>
    <row r="17048" spans="1:1">
      <c r="A17048" s="4">
        <v>19884</v>
      </c>
    </row>
    <row r="17049" spans="1:1">
      <c r="A17049" s="4">
        <v>19885</v>
      </c>
    </row>
    <row r="17050" spans="1:1">
      <c r="A17050" s="4">
        <v>19886</v>
      </c>
    </row>
    <row r="17051" spans="1:1">
      <c r="A17051" s="4">
        <v>19887</v>
      </c>
    </row>
    <row r="17052" spans="1:1">
      <c r="A17052" s="4">
        <v>19888</v>
      </c>
    </row>
    <row r="17053" spans="1:1">
      <c r="A17053" s="4">
        <v>19889</v>
      </c>
    </row>
    <row r="17054" spans="1:1">
      <c r="A17054" s="4">
        <v>19890</v>
      </c>
    </row>
    <row r="17055" spans="1:1">
      <c r="A17055" s="4">
        <v>19891</v>
      </c>
    </row>
    <row r="17056" spans="1:1">
      <c r="A17056" s="4">
        <v>19892</v>
      </c>
    </row>
    <row r="17057" spans="1:1">
      <c r="A17057" s="4">
        <v>19893</v>
      </c>
    </row>
    <row r="17058" spans="1:1">
      <c r="A17058" s="4">
        <v>19894</v>
      </c>
    </row>
    <row r="17059" spans="1:1">
      <c r="A17059" s="4">
        <v>19895</v>
      </c>
    </row>
    <row r="17060" spans="1:1">
      <c r="A17060" s="4">
        <v>19896</v>
      </c>
    </row>
    <row r="17061" spans="1:1">
      <c r="A17061" s="4">
        <v>19897</v>
      </c>
    </row>
    <row r="17062" spans="1:1">
      <c r="A17062" s="4">
        <v>19898</v>
      </c>
    </row>
    <row r="17063" spans="1:1">
      <c r="A17063" s="4">
        <v>19899</v>
      </c>
    </row>
    <row r="17064" spans="1:1">
      <c r="A17064" s="4">
        <v>19900</v>
      </c>
    </row>
    <row r="17065" spans="1:1">
      <c r="A17065" s="4">
        <v>19901</v>
      </c>
    </row>
    <row r="17066" spans="1:1">
      <c r="A17066" s="4">
        <v>19902</v>
      </c>
    </row>
    <row r="17067" spans="1:1">
      <c r="A17067" s="4">
        <v>19903</v>
      </c>
    </row>
    <row r="17068" spans="1:1">
      <c r="A17068" s="4">
        <v>19904</v>
      </c>
    </row>
    <row r="17069" spans="1:1">
      <c r="A17069" s="4">
        <v>19905</v>
      </c>
    </row>
    <row r="17070" spans="1:1">
      <c r="A17070" s="4">
        <v>19906</v>
      </c>
    </row>
    <row r="17071" spans="1:1">
      <c r="A17071" s="4">
        <v>19907</v>
      </c>
    </row>
    <row r="17072" spans="1:1">
      <c r="A17072" s="4">
        <v>19908</v>
      </c>
    </row>
    <row r="17073" spans="1:1">
      <c r="A17073" s="4">
        <v>19909</v>
      </c>
    </row>
    <row r="17074" spans="1:1">
      <c r="A17074" s="4">
        <v>19910</v>
      </c>
    </row>
    <row r="17075" spans="1:1">
      <c r="A17075" s="4">
        <v>19911</v>
      </c>
    </row>
    <row r="17076" spans="1:1">
      <c r="A17076" s="4">
        <v>19912</v>
      </c>
    </row>
    <row r="17077" spans="1:1">
      <c r="A17077" s="4">
        <v>19913</v>
      </c>
    </row>
    <row r="17078" spans="1:1">
      <c r="A17078" s="4">
        <v>19914</v>
      </c>
    </row>
    <row r="17079" spans="1:1">
      <c r="A17079" s="4">
        <v>19915</v>
      </c>
    </row>
    <row r="17080" spans="1:1">
      <c r="A17080" s="4">
        <v>19916</v>
      </c>
    </row>
    <row r="17081" spans="1:1">
      <c r="A17081" s="4">
        <v>19917</v>
      </c>
    </row>
    <row r="17082" spans="1:1">
      <c r="A17082" s="4">
        <v>19918</v>
      </c>
    </row>
    <row r="17083" spans="1:1">
      <c r="A17083" s="4">
        <v>19919</v>
      </c>
    </row>
    <row r="17084" spans="1:1">
      <c r="A17084" s="4">
        <v>19920</v>
      </c>
    </row>
    <row r="17085" spans="1:1">
      <c r="A17085" s="4">
        <v>19921</v>
      </c>
    </row>
    <row r="17086" spans="1:1">
      <c r="A17086" s="4">
        <v>19922</v>
      </c>
    </row>
    <row r="17087" spans="1:1">
      <c r="A17087" s="4">
        <v>19923</v>
      </c>
    </row>
    <row r="17088" spans="1:1">
      <c r="A17088" s="4">
        <v>19924</v>
      </c>
    </row>
    <row r="17089" spans="1:1">
      <c r="A17089" s="4">
        <v>19925</v>
      </c>
    </row>
    <row r="17090" spans="1:1">
      <c r="A17090" s="4">
        <v>19926</v>
      </c>
    </row>
    <row r="17091" spans="1:1">
      <c r="A17091" s="4">
        <v>19927</v>
      </c>
    </row>
    <row r="17092" spans="1:1">
      <c r="A17092" s="4">
        <v>19928</v>
      </c>
    </row>
    <row r="17093" spans="1:1">
      <c r="A17093" s="4">
        <v>19929</v>
      </c>
    </row>
    <row r="17094" spans="1:1">
      <c r="A17094" s="4">
        <v>19930</v>
      </c>
    </row>
    <row r="17095" spans="1:1">
      <c r="A17095" s="4">
        <v>19931</v>
      </c>
    </row>
    <row r="17096" spans="1:1">
      <c r="A17096" s="4">
        <v>19932</v>
      </c>
    </row>
    <row r="17097" spans="1:1">
      <c r="A17097" s="4">
        <v>19933</v>
      </c>
    </row>
    <row r="17098" spans="1:1">
      <c r="A17098" s="4">
        <v>19934</v>
      </c>
    </row>
    <row r="17099" spans="1:1">
      <c r="A17099" s="4">
        <v>19935</v>
      </c>
    </row>
    <row r="17100" spans="1:1">
      <c r="A17100" s="4">
        <v>19936</v>
      </c>
    </row>
    <row r="17101" spans="1:1">
      <c r="A17101" s="4">
        <v>19937</v>
      </c>
    </row>
    <row r="17102" spans="1:1">
      <c r="A17102" s="4">
        <v>19938</v>
      </c>
    </row>
    <row r="17103" spans="1:1">
      <c r="A17103" s="4">
        <v>19939</v>
      </c>
    </row>
    <row r="17104" spans="1:1">
      <c r="A17104" s="4">
        <v>19940</v>
      </c>
    </row>
    <row r="17105" spans="1:1">
      <c r="A17105" s="4">
        <v>19941</v>
      </c>
    </row>
    <row r="17106" spans="1:1">
      <c r="A17106" s="4">
        <v>19942</v>
      </c>
    </row>
    <row r="17107" spans="1:1">
      <c r="A17107" s="4">
        <v>19943</v>
      </c>
    </row>
    <row r="17108" spans="1:1">
      <c r="A17108" s="4">
        <v>19944</v>
      </c>
    </row>
    <row r="17109" spans="1:1">
      <c r="A17109" s="4">
        <v>19945</v>
      </c>
    </row>
    <row r="17110" spans="1:1">
      <c r="A17110" s="4">
        <v>19946</v>
      </c>
    </row>
    <row r="17111" spans="1:1">
      <c r="A17111" s="4">
        <v>19947</v>
      </c>
    </row>
    <row r="17112" spans="1:1">
      <c r="A17112" s="4">
        <v>19948</v>
      </c>
    </row>
    <row r="17113" spans="1:1">
      <c r="A17113" s="4">
        <v>19949</v>
      </c>
    </row>
    <row r="17114" spans="1:1">
      <c r="A17114" s="4">
        <v>19950</v>
      </c>
    </row>
    <row r="17115" spans="1:1">
      <c r="A17115" s="4">
        <v>19951</v>
      </c>
    </row>
    <row r="17116" spans="1:1">
      <c r="A17116" s="4">
        <v>19952</v>
      </c>
    </row>
    <row r="17117" spans="1:1">
      <c r="A17117" s="4">
        <v>19953</v>
      </c>
    </row>
    <row r="17118" spans="1:1">
      <c r="A17118" s="4">
        <v>19954</v>
      </c>
    </row>
    <row r="17119" spans="1:1">
      <c r="A17119" s="4">
        <v>19955</v>
      </c>
    </row>
    <row r="17120" spans="1:1">
      <c r="A17120" s="4">
        <v>19956</v>
      </c>
    </row>
    <row r="17121" spans="1:1">
      <c r="A17121" s="4">
        <v>19957</v>
      </c>
    </row>
    <row r="17122" spans="1:1">
      <c r="A17122" s="4">
        <v>19958</v>
      </c>
    </row>
    <row r="17123" spans="1:1">
      <c r="A17123" s="4">
        <v>19959</v>
      </c>
    </row>
    <row r="17124" spans="1:1">
      <c r="A17124" s="4">
        <v>19960</v>
      </c>
    </row>
    <row r="17125" spans="1:1">
      <c r="A17125" s="4">
        <v>19961</v>
      </c>
    </row>
    <row r="17126" spans="1:1">
      <c r="A17126" s="4">
        <v>19962</v>
      </c>
    </row>
    <row r="17127" spans="1:1">
      <c r="A17127" s="4">
        <v>19963</v>
      </c>
    </row>
    <row r="17128" spans="1:1">
      <c r="A17128" s="4">
        <v>19964</v>
      </c>
    </row>
    <row r="17129" spans="1:1">
      <c r="A17129" s="4">
        <v>19965</v>
      </c>
    </row>
    <row r="17130" spans="1:1">
      <c r="A17130" s="4">
        <v>19966</v>
      </c>
    </row>
    <row r="17131" spans="1:1">
      <c r="A17131" s="4">
        <v>19967</v>
      </c>
    </row>
    <row r="17132" spans="1:1">
      <c r="A17132" s="4">
        <v>19968</v>
      </c>
    </row>
    <row r="17133" spans="1:1">
      <c r="A17133" s="4">
        <v>19969</v>
      </c>
    </row>
    <row r="17134" spans="1:1">
      <c r="A17134" s="4">
        <v>19970</v>
      </c>
    </row>
    <row r="17135" spans="1:1">
      <c r="A17135" s="4">
        <v>19971</v>
      </c>
    </row>
    <row r="17136" spans="1:1">
      <c r="A17136" s="4">
        <v>19972</v>
      </c>
    </row>
    <row r="17137" spans="1:1">
      <c r="A17137" s="4">
        <v>19973</v>
      </c>
    </row>
    <row r="17138" spans="1:1">
      <c r="A17138" s="4">
        <v>19974</v>
      </c>
    </row>
    <row r="17139" spans="1:1">
      <c r="A17139" s="4">
        <v>19975</v>
      </c>
    </row>
    <row r="17140" spans="1:1">
      <c r="A17140" s="4">
        <v>19976</v>
      </c>
    </row>
    <row r="17141" spans="1:1">
      <c r="A17141" s="4">
        <v>19977</v>
      </c>
    </row>
    <row r="17142" spans="1:1">
      <c r="A17142" s="4">
        <v>19978</v>
      </c>
    </row>
    <row r="17143" spans="1:1">
      <c r="A17143" s="4">
        <v>19979</v>
      </c>
    </row>
    <row r="17144" spans="1:1">
      <c r="A17144" s="4">
        <v>19980</v>
      </c>
    </row>
    <row r="17145" spans="1:1">
      <c r="A17145" s="4">
        <v>19981</v>
      </c>
    </row>
    <row r="17146" spans="1:1">
      <c r="A17146" s="4">
        <v>19982</v>
      </c>
    </row>
    <row r="17147" spans="1:1">
      <c r="A17147" s="4">
        <v>19983</v>
      </c>
    </row>
    <row r="17148" spans="1:1">
      <c r="A17148" s="4">
        <v>19984</v>
      </c>
    </row>
    <row r="17149" spans="1:1">
      <c r="A17149" s="4">
        <v>19985</v>
      </c>
    </row>
    <row r="17150" spans="1:1">
      <c r="A17150" s="4">
        <v>19986</v>
      </c>
    </row>
    <row r="17151" spans="1:1">
      <c r="A17151" s="4">
        <v>19987</v>
      </c>
    </row>
    <row r="17152" spans="1:1">
      <c r="A17152" s="4">
        <v>19988</v>
      </c>
    </row>
    <row r="17153" spans="1:1">
      <c r="A17153" s="4">
        <v>19989</v>
      </c>
    </row>
    <row r="17154" spans="1:1">
      <c r="A17154" s="4">
        <v>19990</v>
      </c>
    </row>
    <row r="17155" spans="1:1">
      <c r="A17155" s="4">
        <v>19991</v>
      </c>
    </row>
    <row r="17156" spans="1:1">
      <c r="A17156" s="4">
        <v>19992</v>
      </c>
    </row>
    <row r="17157" spans="1:1">
      <c r="A17157" s="4">
        <v>19993</v>
      </c>
    </row>
    <row r="17158" spans="1:1">
      <c r="A17158" s="4">
        <v>19994</v>
      </c>
    </row>
    <row r="17159" spans="1:1">
      <c r="A17159" s="4">
        <v>19995</v>
      </c>
    </row>
    <row r="17160" spans="1:1">
      <c r="A17160" s="4">
        <v>19996</v>
      </c>
    </row>
    <row r="17161" spans="1:1">
      <c r="A17161" s="4">
        <v>19997</v>
      </c>
    </row>
    <row r="17162" spans="1:1">
      <c r="A17162" s="4">
        <v>19998</v>
      </c>
    </row>
    <row r="17163" spans="1:1">
      <c r="A17163" s="4">
        <v>19999</v>
      </c>
    </row>
    <row r="17164" spans="1:1">
      <c r="A17164" s="4">
        <v>20000</v>
      </c>
    </row>
    <row r="17165" spans="1:1">
      <c r="A17165" s="4">
        <v>20001</v>
      </c>
    </row>
    <row r="17166" spans="1:1">
      <c r="A17166" s="4">
        <v>20002</v>
      </c>
    </row>
    <row r="17167" spans="1:1">
      <c r="A17167" s="4">
        <v>20003</v>
      </c>
    </row>
    <row r="17168" spans="1:1">
      <c r="A17168" s="4">
        <v>20004</v>
      </c>
    </row>
    <row r="17169" spans="1:1">
      <c r="A17169" s="4">
        <v>20005</v>
      </c>
    </row>
    <row r="17170" spans="1:1">
      <c r="A17170" s="4">
        <v>20006</v>
      </c>
    </row>
    <row r="17171" spans="1:1">
      <c r="A17171" s="4">
        <v>20007</v>
      </c>
    </row>
    <row r="17172" spans="1:1">
      <c r="A17172" s="4">
        <v>20008</v>
      </c>
    </row>
    <row r="17173" spans="1:1">
      <c r="A17173" s="4">
        <v>20009</v>
      </c>
    </row>
    <row r="17174" spans="1:1">
      <c r="A17174" s="4">
        <v>20010</v>
      </c>
    </row>
    <row r="17175" spans="1:1">
      <c r="A17175" s="4">
        <v>20011</v>
      </c>
    </row>
    <row r="17176" spans="1:1">
      <c r="A17176" s="4">
        <v>20012</v>
      </c>
    </row>
    <row r="17177" spans="1:1">
      <c r="A17177" s="4">
        <v>20013</v>
      </c>
    </row>
    <row r="17178" spans="1:1">
      <c r="A17178" s="4">
        <v>20014</v>
      </c>
    </row>
    <row r="17179" spans="1:1">
      <c r="A17179" s="4">
        <v>20015</v>
      </c>
    </row>
    <row r="17180" spans="1:1">
      <c r="A17180" s="4">
        <v>20016</v>
      </c>
    </row>
    <row r="17181" spans="1:1">
      <c r="A17181" s="4">
        <v>20017</v>
      </c>
    </row>
    <row r="17182" spans="1:1">
      <c r="A17182" s="4">
        <v>20018</v>
      </c>
    </row>
    <row r="17183" spans="1:1">
      <c r="A17183" s="4">
        <v>20019</v>
      </c>
    </row>
    <row r="17184" spans="1:1">
      <c r="A17184" s="4">
        <v>20020</v>
      </c>
    </row>
    <row r="17185" spans="1:1">
      <c r="A17185" s="4">
        <v>20021</v>
      </c>
    </row>
    <row r="17186" spans="1:1">
      <c r="A17186" s="4">
        <v>20022</v>
      </c>
    </row>
    <row r="17187" spans="1:1">
      <c r="A17187" s="4">
        <v>20023</v>
      </c>
    </row>
    <row r="17188" spans="1:1">
      <c r="A17188" s="4">
        <v>20024</v>
      </c>
    </row>
    <row r="17189" spans="1:1">
      <c r="A17189" s="4">
        <v>20025</v>
      </c>
    </row>
    <row r="17190" spans="1:1">
      <c r="A17190" s="4">
        <v>20026</v>
      </c>
    </row>
    <row r="17191" spans="1:1">
      <c r="A17191" s="4">
        <v>20027</v>
      </c>
    </row>
    <row r="17192" spans="1:1">
      <c r="A17192" s="4">
        <v>20028</v>
      </c>
    </row>
    <row r="17193" spans="1:1">
      <c r="A17193" s="4">
        <v>20029</v>
      </c>
    </row>
    <row r="17194" spans="1:1">
      <c r="A17194" s="4">
        <v>20030</v>
      </c>
    </row>
    <row r="17195" spans="1:1">
      <c r="A17195" s="4">
        <v>20031</v>
      </c>
    </row>
    <row r="17196" spans="1:1">
      <c r="A17196" s="4">
        <v>20032</v>
      </c>
    </row>
    <row r="17197" spans="1:1">
      <c r="A17197" s="4">
        <v>20033</v>
      </c>
    </row>
    <row r="17198" spans="1:1">
      <c r="A17198" s="4">
        <v>20034</v>
      </c>
    </row>
    <row r="17199" spans="1:1">
      <c r="A17199" s="4">
        <v>20035</v>
      </c>
    </row>
    <row r="17200" spans="1:1">
      <c r="A17200" s="4">
        <v>20036</v>
      </c>
    </row>
    <row r="17201" spans="1:1">
      <c r="A17201" s="4">
        <v>20037</v>
      </c>
    </row>
    <row r="17202" spans="1:1">
      <c r="A17202" s="4">
        <v>20038</v>
      </c>
    </row>
    <row r="17203" spans="1:1">
      <c r="A17203" s="4">
        <v>20039</v>
      </c>
    </row>
    <row r="17204" spans="1:1">
      <c r="A17204" s="4">
        <v>20040</v>
      </c>
    </row>
    <row r="17205" spans="1:1">
      <c r="A17205" s="4">
        <v>20041</v>
      </c>
    </row>
    <row r="17206" spans="1:1">
      <c r="A17206" s="4">
        <v>20042</v>
      </c>
    </row>
    <row r="17207" spans="1:1">
      <c r="A17207" s="4">
        <v>20043</v>
      </c>
    </row>
    <row r="17208" spans="1:1">
      <c r="A17208" s="4">
        <v>20044</v>
      </c>
    </row>
    <row r="17209" spans="1:1">
      <c r="A17209" s="4">
        <v>20045</v>
      </c>
    </row>
    <row r="17210" spans="1:1">
      <c r="A17210" s="4">
        <v>20046</v>
      </c>
    </row>
    <row r="17211" spans="1:1">
      <c r="A17211" s="4">
        <v>20047</v>
      </c>
    </row>
    <row r="17212" spans="1:1">
      <c r="A17212" s="4">
        <v>20048</v>
      </c>
    </row>
    <row r="17213" spans="1:1">
      <c r="A17213" s="4">
        <v>20049</v>
      </c>
    </row>
    <row r="17214" spans="1:1">
      <c r="A17214" s="4">
        <v>20050</v>
      </c>
    </row>
    <row r="17215" spans="1:1">
      <c r="A17215" s="4">
        <v>20051</v>
      </c>
    </row>
    <row r="17216" spans="1:1">
      <c r="A17216" s="4">
        <v>20052</v>
      </c>
    </row>
    <row r="17217" spans="1:1">
      <c r="A17217" s="4">
        <v>20053</v>
      </c>
    </row>
    <row r="17218" spans="1:1">
      <c r="A17218" s="4">
        <v>20054</v>
      </c>
    </row>
    <row r="17219" spans="1:1">
      <c r="A17219" s="4">
        <v>20055</v>
      </c>
    </row>
    <row r="17220" spans="1:1">
      <c r="A17220" s="4">
        <v>20056</v>
      </c>
    </row>
    <row r="17221" spans="1:1">
      <c r="A17221" s="4">
        <v>20057</v>
      </c>
    </row>
    <row r="17222" spans="1:1">
      <c r="A17222" s="4">
        <v>20058</v>
      </c>
    </row>
    <row r="17223" spans="1:1">
      <c r="A17223" s="4">
        <v>20059</v>
      </c>
    </row>
    <row r="17224" spans="1:1">
      <c r="A17224" s="4">
        <v>20060</v>
      </c>
    </row>
    <row r="17225" spans="1:1">
      <c r="A17225" s="4">
        <v>20061</v>
      </c>
    </row>
    <row r="17226" spans="1:1">
      <c r="A17226" s="4">
        <v>20062</v>
      </c>
    </row>
    <row r="17227" spans="1:1">
      <c r="A17227" s="4">
        <v>20063</v>
      </c>
    </row>
    <row r="17228" spans="1:1">
      <c r="A17228" s="4">
        <v>20064</v>
      </c>
    </row>
    <row r="17229" spans="1:1">
      <c r="A17229" s="4">
        <v>20065</v>
      </c>
    </row>
    <row r="17230" spans="1:1">
      <c r="A17230" s="4">
        <v>20066</v>
      </c>
    </row>
    <row r="17231" spans="1:1">
      <c r="A17231" s="4">
        <v>20067</v>
      </c>
    </row>
    <row r="17232" spans="1:1">
      <c r="A17232" s="4">
        <v>20068</v>
      </c>
    </row>
    <row r="17233" spans="1:1">
      <c r="A17233" s="4">
        <v>20069</v>
      </c>
    </row>
    <row r="17234" spans="1:1">
      <c r="A17234" s="4">
        <v>20070</v>
      </c>
    </row>
    <row r="17235" spans="1:1">
      <c r="A17235" s="4">
        <v>20071</v>
      </c>
    </row>
    <row r="17236" spans="1:1">
      <c r="A17236" s="4">
        <v>20072</v>
      </c>
    </row>
    <row r="17237" spans="1:1">
      <c r="A17237" s="4">
        <v>20073</v>
      </c>
    </row>
    <row r="17238" spans="1:1">
      <c r="A17238" s="4">
        <v>20074</v>
      </c>
    </row>
    <row r="17239" spans="1:1">
      <c r="A17239" s="4">
        <v>20075</v>
      </c>
    </row>
    <row r="17240" spans="1:1">
      <c r="A17240" s="4">
        <v>20076</v>
      </c>
    </row>
    <row r="17241" spans="1:1">
      <c r="A17241" s="4">
        <v>20077</v>
      </c>
    </row>
    <row r="17242" spans="1:1">
      <c r="A17242" s="4">
        <v>20078</v>
      </c>
    </row>
    <row r="17243" spans="1:1">
      <c r="A17243" s="4">
        <v>20079</v>
      </c>
    </row>
    <row r="17244" spans="1:1">
      <c r="A17244" s="4">
        <v>20080</v>
      </c>
    </row>
    <row r="17245" spans="1:1">
      <c r="A17245" s="4">
        <v>20081</v>
      </c>
    </row>
    <row r="17246" spans="1:1">
      <c r="A17246" s="4">
        <v>20082</v>
      </c>
    </row>
    <row r="17247" spans="1:1">
      <c r="A17247" s="4">
        <v>20083</v>
      </c>
    </row>
    <row r="17248" spans="1:1">
      <c r="A17248" s="4">
        <v>20084</v>
      </c>
    </row>
    <row r="17249" spans="1:1">
      <c r="A17249" s="4">
        <v>20085</v>
      </c>
    </row>
    <row r="17250" spans="1:1">
      <c r="A17250" s="4">
        <v>20086</v>
      </c>
    </row>
    <row r="17251" spans="1:1">
      <c r="A17251" s="4">
        <v>20087</v>
      </c>
    </row>
    <row r="17252" spans="1:1">
      <c r="A17252" s="4">
        <v>20088</v>
      </c>
    </row>
    <row r="17253" spans="1:1">
      <c r="A17253" s="4">
        <v>20089</v>
      </c>
    </row>
    <row r="17254" spans="1:1">
      <c r="A17254" s="4">
        <v>20090</v>
      </c>
    </row>
    <row r="17255" spans="1:1">
      <c r="A17255" s="4">
        <v>20091</v>
      </c>
    </row>
    <row r="17256" spans="1:1">
      <c r="A17256" s="4">
        <v>20092</v>
      </c>
    </row>
    <row r="17257" spans="1:1">
      <c r="A17257" s="4">
        <v>20093</v>
      </c>
    </row>
    <row r="17258" spans="1:1">
      <c r="A17258" s="4">
        <v>20094</v>
      </c>
    </row>
    <row r="17259" spans="1:1">
      <c r="A17259" s="4">
        <v>20095</v>
      </c>
    </row>
    <row r="17260" spans="1:1">
      <c r="A17260" s="4">
        <v>20096</v>
      </c>
    </row>
    <row r="17261" spans="1:1">
      <c r="A17261" s="4">
        <v>20097</v>
      </c>
    </row>
    <row r="17262" spans="1:1">
      <c r="A17262" s="4">
        <v>20098</v>
      </c>
    </row>
    <row r="17263" spans="1:1">
      <c r="A17263" s="4">
        <v>20099</v>
      </c>
    </row>
    <row r="17264" spans="1:1">
      <c r="A17264" s="4">
        <v>20100</v>
      </c>
    </row>
    <row r="17265" spans="1:1">
      <c r="A17265" s="4">
        <v>20101</v>
      </c>
    </row>
    <row r="17266" spans="1:1">
      <c r="A17266" s="4">
        <v>20102</v>
      </c>
    </row>
    <row r="17267" spans="1:1">
      <c r="A17267" s="4">
        <v>20103</v>
      </c>
    </row>
    <row r="17268" spans="1:1">
      <c r="A17268" s="4">
        <v>20104</v>
      </c>
    </row>
    <row r="17269" spans="1:1">
      <c r="A17269" s="4">
        <v>20105</v>
      </c>
    </row>
    <row r="17270" spans="1:1">
      <c r="A17270" s="4">
        <v>20106</v>
      </c>
    </row>
    <row r="17271" spans="1:1">
      <c r="A17271" s="4">
        <v>20107</v>
      </c>
    </row>
    <row r="17272" spans="1:1">
      <c r="A17272" s="4">
        <v>20108</v>
      </c>
    </row>
    <row r="17273" spans="1:1">
      <c r="A17273" s="4">
        <v>20109</v>
      </c>
    </row>
    <row r="17274" spans="1:1">
      <c r="A17274" s="4">
        <v>20110</v>
      </c>
    </row>
    <row r="17275" spans="1:1">
      <c r="A17275" s="4">
        <v>20111</v>
      </c>
    </row>
    <row r="17276" spans="1:1">
      <c r="A17276" s="4">
        <v>20112</v>
      </c>
    </row>
    <row r="17277" spans="1:1">
      <c r="A17277" s="4">
        <v>20113</v>
      </c>
    </row>
    <row r="17278" spans="1:1">
      <c r="A17278" s="4">
        <v>20114</v>
      </c>
    </row>
    <row r="17279" spans="1:1">
      <c r="A17279" s="4">
        <v>20115</v>
      </c>
    </row>
    <row r="17280" spans="1:1">
      <c r="A17280" s="4">
        <v>20116</v>
      </c>
    </row>
    <row r="17281" spans="1:1">
      <c r="A17281" s="4">
        <v>20117</v>
      </c>
    </row>
    <row r="17282" spans="1:1">
      <c r="A17282" s="4">
        <v>20118</v>
      </c>
    </row>
    <row r="17283" spans="1:1">
      <c r="A17283" s="4">
        <v>20119</v>
      </c>
    </row>
    <row r="17284" spans="1:1">
      <c r="A17284" s="4">
        <v>20120</v>
      </c>
    </row>
    <row r="17285" spans="1:1">
      <c r="A17285" s="4">
        <v>20121</v>
      </c>
    </row>
    <row r="17286" spans="1:1">
      <c r="A17286" s="4">
        <v>20122</v>
      </c>
    </row>
    <row r="17287" spans="1:1">
      <c r="A17287" s="4">
        <v>20123</v>
      </c>
    </row>
    <row r="17288" spans="1:1">
      <c r="A17288" s="4">
        <v>20124</v>
      </c>
    </row>
    <row r="17289" spans="1:1">
      <c r="A17289" s="4">
        <v>20125</v>
      </c>
    </row>
    <row r="17290" spans="1:1">
      <c r="A17290" s="4">
        <v>20126</v>
      </c>
    </row>
    <row r="17291" spans="1:1">
      <c r="A17291" s="4">
        <v>20127</v>
      </c>
    </row>
    <row r="17292" spans="1:1">
      <c r="A17292" s="4">
        <v>20128</v>
      </c>
    </row>
    <row r="17293" spans="1:1">
      <c r="A17293" s="4">
        <v>20129</v>
      </c>
    </row>
    <row r="17294" spans="1:1">
      <c r="A17294" s="4">
        <v>20130</v>
      </c>
    </row>
    <row r="17295" spans="1:1">
      <c r="A17295" s="4">
        <v>20131</v>
      </c>
    </row>
    <row r="17296" spans="1:1">
      <c r="A17296" s="4">
        <v>20132</v>
      </c>
    </row>
    <row r="17297" spans="1:1">
      <c r="A17297" s="4">
        <v>20133</v>
      </c>
    </row>
    <row r="17298" spans="1:1">
      <c r="A17298" s="4">
        <v>20134</v>
      </c>
    </row>
    <row r="17299" spans="1:1">
      <c r="A17299" s="4">
        <v>20135</v>
      </c>
    </row>
    <row r="17300" spans="1:1">
      <c r="A17300" s="4">
        <v>20136</v>
      </c>
    </row>
    <row r="17301" spans="1:1">
      <c r="A17301" s="4">
        <v>20137</v>
      </c>
    </row>
    <row r="17302" spans="1:1">
      <c r="A17302" s="4">
        <v>20138</v>
      </c>
    </row>
    <row r="17303" spans="1:1">
      <c r="A17303" s="4">
        <v>20139</v>
      </c>
    </row>
    <row r="17304" spans="1:1">
      <c r="A17304" s="4">
        <v>20140</v>
      </c>
    </row>
    <row r="17305" spans="1:1">
      <c r="A17305" s="4">
        <v>20141</v>
      </c>
    </row>
    <row r="17306" spans="1:1">
      <c r="A17306" s="4">
        <v>20142</v>
      </c>
    </row>
    <row r="17307" spans="1:1">
      <c r="A17307" s="4">
        <v>20143</v>
      </c>
    </row>
    <row r="17308" spans="1:1">
      <c r="A17308" s="4">
        <v>20144</v>
      </c>
    </row>
    <row r="17309" spans="1:1">
      <c r="A17309" s="4">
        <v>20145</v>
      </c>
    </row>
    <row r="17310" spans="1:1">
      <c r="A17310" s="4">
        <v>20146</v>
      </c>
    </row>
    <row r="17311" spans="1:1">
      <c r="A17311" s="4">
        <v>20147</v>
      </c>
    </row>
    <row r="17312" spans="1:1">
      <c r="A17312" s="4">
        <v>20148</v>
      </c>
    </row>
    <row r="17313" spans="1:1">
      <c r="A17313" s="4">
        <v>20149</v>
      </c>
    </row>
    <row r="17314" spans="1:1">
      <c r="A17314" s="4">
        <v>20150</v>
      </c>
    </row>
    <row r="17315" spans="1:1">
      <c r="A17315" s="4">
        <v>20151</v>
      </c>
    </row>
    <row r="17316" spans="1:1">
      <c r="A17316" s="4">
        <v>20152</v>
      </c>
    </row>
    <row r="17317" spans="1:1">
      <c r="A17317" s="4">
        <v>20153</v>
      </c>
    </row>
    <row r="17318" spans="1:1">
      <c r="A17318" s="4">
        <v>20154</v>
      </c>
    </row>
    <row r="17319" spans="1:1">
      <c r="A17319" s="4">
        <v>20155</v>
      </c>
    </row>
    <row r="17320" spans="1:1">
      <c r="A17320" s="4">
        <v>20156</v>
      </c>
    </row>
    <row r="17321" spans="1:1">
      <c r="A17321" s="4">
        <v>20157</v>
      </c>
    </row>
    <row r="17322" spans="1:1">
      <c r="A17322" s="4">
        <v>20158</v>
      </c>
    </row>
    <row r="17323" spans="1:1">
      <c r="A17323" s="4">
        <v>20159</v>
      </c>
    </row>
    <row r="17324" spans="1:1">
      <c r="A17324" s="4">
        <v>20160</v>
      </c>
    </row>
    <row r="17325" spans="1:1">
      <c r="A17325" s="4">
        <v>20161</v>
      </c>
    </row>
    <row r="17326" spans="1:1">
      <c r="A17326" s="4">
        <v>20162</v>
      </c>
    </row>
    <row r="17327" spans="1:1">
      <c r="A17327" s="4">
        <v>20163</v>
      </c>
    </row>
    <row r="17328" spans="1:1">
      <c r="A17328" s="4">
        <v>20164</v>
      </c>
    </row>
    <row r="17329" spans="1:1">
      <c r="A17329" s="4">
        <v>20165</v>
      </c>
    </row>
    <row r="17330" spans="1:1">
      <c r="A17330" s="4">
        <v>20166</v>
      </c>
    </row>
    <row r="17331" spans="1:1">
      <c r="A17331" s="4">
        <v>20167</v>
      </c>
    </row>
    <row r="17332" spans="1:1">
      <c r="A17332" s="4">
        <v>20168</v>
      </c>
    </row>
    <row r="17333" spans="1:1">
      <c r="A17333" s="4">
        <v>20169</v>
      </c>
    </row>
    <row r="17334" spans="1:1">
      <c r="A17334" s="4">
        <v>20170</v>
      </c>
    </row>
    <row r="17335" spans="1:1">
      <c r="A17335" s="4">
        <v>20171</v>
      </c>
    </row>
    <row r="17336" spans="1:1">
      <c r="A17336" s="4">
        <v>20172</v>
      </c>
    </row>
    <row r="17337" spans="1:1">
      <c r="A17337" s="4">
        <v>20173</v>
      </c>
    </row>
    <row r="17338" spans="1:1">
      <c r="A17338" s="4">
        <v>20174</v>
      </c>
    </row>
    <row r="17339" spans="1:1">
      <c r="A17339" s="4">
        <v>20175</v>
      </c>
    </row>
    <row r="17340" spans="1:1">
      <c r="A17340" s="4">
        <v>20176</v>
      </c>
    </row>
    <row r="17341" spans="1:1">
      <c r="A17341" s="4">
        <v>20177</v>
      </c>
    </row>
    <row r="17342" spans="1:1">
      <c r="A17342" s="4">
        <v>20178</v>
      </c>
    </row>
    <row r="17343" spans="1:1">
      <c r="A17343" s="4">
        <v>20179</v>
      </c>
    </row>
    <row r="17344" spans="1:1">
      <c r="A17344" s="4">
        <v>20180</v>
      </c>
    </row>
    <row r="17345" spans="1:1">
      <c r="A17345" s="4">
        <v>20181</v>
      </c>
    </row>
    <row r="17346" spans="1:1">
      <c r="A17346" s="4">
        <v>20182</v>
      </c>
    </row>
    <row r="17347" spans="1:1">
      <c r="A17347" s="4">
        <v>20183</v>
      </c>
    </row>
    <row r="17348" spans="1:1">
      <c r="A17348" s="4">
        <v>20184</v>
      </c>
    </row>
    <row r="17349" spans="1:1">
      <c r="A17349" s="4">
        <v>20185</v>
      </c>
    </row>
    <row r="17350" spans="1:1">
      <c r="A17350" s="4">
        <v>20186</v>
      </c>
    </row>
    <row r="17351" spans="1:1">
      <c r="A17351" s="4">
        <v>20187</v>
      </c>
    </row>
    <row r="17352" spans="1:1">
      <c r="A17352" s="4">
        <v>20188</v>
      </c>
    </row>
    <row r="17353" spans="1:1">
      <c r="A17353" s="4">
        <v>20189</v>
      </c>
    </row>
    <row r="17354" spans="1:1">
      <c r="A17354" s="4">
        <v>20190</v>
      </c>
    </row>
    <row r="17355" spans="1:1">
      <c r="A17355" s="4">
        <v>20191</v>
      </c>
    </row>
    <row r="17356" spans="1:1">
      <c r="A17356" s="4">
        <v>20192</v>
      </c>
    </row>
    <row r="17357" spans="1:1">
      <c r="A17357" s="4">
        <v>20193</v>
      </c>
    </row>
    <row r="17358" spans="1:1">
      <c r="A17358" s="4">
        <v>20194</v>
      </c>
    </row>
    <row r="17359" spans="1:1">
      <c r="A17359" s="4">
        <v>20195</v>
      </c>
    </row>
    <row r="17360" spans="1:1">
      <c r="A17360" s="4">
        <v>20196</v>
      </c>
    </row>
    <row r="17361" spans="1:1">
      <c r="A17361" s="4">
        <v>20197</v>
      </c>
    </row>
    <row r="17362" spans="1:1">
      <c r="A17362" s="4">
        <v>20198</v>
      </c>
    </row>
    <row r="17363" spans="1:1">
      <c r="A17363" s="4">
        <v>20199</v>
      </c>
    </row>
    <row r="17364" spans="1:1">
      <c r="A17364" s="4">
        <v>20200</v>
      </c>
    </row>
    <row r="17365" spans="1:1">
      <c r="A17365" s="4">
        <v>20201</v>
      </c>
    </row>
    <row r="17366" spans="1:1">
      <c r="A17366" s="4">
        <v>20202</v>
      </c>
    </row>
    <row r="17367" spans="1:1">
      <c r="A17367" s="4">
        <v>20203</v>
      </c>
    </row>
    <row r="17368" spans="1:1">
      <c r="A17368" s="4">
        <v>20204</v>
      </c>
    </row>
    <row r="17369" spans="1:1">
      <c r="A17369" s="4">
        <v>20205</v>
      </c>
    </row>
    <row r="17370" spans="1:1">
      <c r="A17370" s="4">
        <v>20206</v>
      </c>
    </row>
    <row r="17371" spans="1:1">
      <c r="A17371" s="4">
        <v>20207</v>
      </c>
    </row>
    <row r="17372" spans="1:1">
      <c r="A17372" s="4">
        <v>20208</v>
      </c>
    </row>
    <row r="17373" spans="1:1">
      <c r="A17373" s="4">
        <v>20209</v>
      </c>
    </row>
    <row r="17374" spans="1:1">
      <c r="A17374" s="4">
        <v>20210</v>
      </c>
    </row>
    <row r="17375" spans="1:1">
      <c r="A17375" s="4">
        <v>20211</v>
      </c>
    </row>
    <row r="17376" spans="1:1">
      <c r="A17376" s="4">
        <v>20212</v>
      </c>
    </row>
    <row r="17377" spans="1:1">
      <c r="A17377" s="4">
        <v>20213</v>
      </c>
    </row>
    <row r="17378" spans="1:1">
      <c r="A17378" s="4">
        <v>20214</v>
      </c>
    </row>
    <row r="17379" spans="1:1">
      <c r="A17379" s="4">
        <v>20215</v>
      </c>
    </row>
    <row r="17380" spans="1:1">
      <c r="A17380" s="4">
        <v>20216</v>
      </c>
    </row>
    <row r="17381" spans="1:1">
      <c r="A17381" s="4">
        <v>20217</v>
      </c>
    </row>
    <row r="17382" spans="1:1">
      <c r="A17382" s="4">
        <v>20218</v>
      </c>
    </row>
    <row r="17383" spans="1:1">
      <c r="A17383" s="4">
        <v>20219</v>
      </c>
    </row>
    <row r="17384" spans="1:1">
      <c r="A17384" s="4">
        <v>20220</v>
      </c>
    </row>
    <row r="17385" spans="1:1">
      <c r="A17385" s="4">
        <v>20221</v>
      </c>
    </row>
    <row r="17386" spans="1:1">
      <c r="A17386" s="4">
        <v>20222</v>
      </c>
    </row>
    <row r="17387" spans="1:1">
      <c r="A17387" s="4">
        <v>20223</v>
      </c>
    </row>
    <row r="17388" spans="1:1">
      <c r="A17388" s="4">
        <v>20224</v>
      </c>
    </row>
    <row r="17389" spans="1:1">
      <c r="A17389" s="4">
        <v>20225</v>
      </c>
    </row>
    <row r="17390" spans="1:1">
      <c r="A17390" s="4">
        <v>20226</v>
      </c>
    </row>
    <row r="17391" spans="1:1">
      <c r="A17391" s="4">
        <v>20227</v>
      </c>
    </row>
    <row r="17392" spans="1:1">
      <c r="A17392" s="4">
        <v>20228</v>
      </c>
    </row>
    <row r="17393" spans="1:1">
      <c r="A17393" s="4">
        <v>20229</v>
      </c>
    </row>
    <row r="17394" spans="1:1">
      <c r="A17394" s="4">
        <v>20230</v>
      </c>
    </row>
    <row r="17395" spans="1:1">
      <c r="A17395" s="4">
        <v>20231</v>
      </c>
    </row>
    <row r="17396" spans="1:1">
      <c r="A17396" s="4">
        <v>20232</v>
      </c>
    </row>
    <row r="17397" spans="1:1">
      <c r="A17397" s="4">
        <v>20233</v>
      </c>
    </row>
    <row r="17398" spans="1:1">
      <c r="A17398" s="4">
        <v>20234</v>
      </c>
    </row>
    <row r="17399" spans="1:1">
      <c r="A17399" s="4">
        <v>20235</v>
      </c>
    </row>
    <row r="17400" spans="1:1">
      <c r="A17400" s="4">
        <v>20236</v>
      </c>
    </row>
    <row r="17401" spans="1:1">
      <c r="A17401" s="4">
        <v>20237</v>
      </c>
    </row>
    <row r="17402" spans="1:1">
      <c r="A17402" s="4">
        <v>20238</v>
      </c>
    </row>
    <row r="17403" spans="1:1">
      <c r="A17403" s="4">
        <v>20239</v>
      </c>
    </row>
    <row r="17404" spans="1:1">
      <c r="A17404" s="4">
        <v>20240</v>
      </c>
    </row>
    <row r="17405" spans="1:1">
      <c r="A17405" s="4">
        <v>20241</v>
      </c>
    </row>
    <row r="17406" spans="1:1">
      <c r="A17406" s="4">
        <v>20242</v>
      </c>
    </row>
    <row r="17407" spans="1:1">
      <c r="A17407" s="4">
        <v>20243</v>
      </c>
    </row>
    <row r="17408" spans="1:1">
      <c r="A17408" s="4">
        <v>20244</v>
      </c>
    </row>
    <row r="17409" spans="1:1">
      <c r="A17409" s="4">
        <v>20245</v>
      </c>
    </row>
    <row r="17410" spans="1:1">
      <c r="A17410" s="4">
        <v>20246</v>
      </c>
    </row>
    <row r="17411" spans="1:1">
      <c r="A17411" s="4">
        <v>20247</v>
      </c>
    </row>
    <row r="17412" spans="1:1">
      <c r="A17412" s="4">
        <v>20248</v>
      </c>
    </row>
    <row r="17413" spans="1:1">
      <c r="A17413" s="4">
        <v>20249</v>
      </c>
    </row>
    <row r="17414" spans="1:1">
      <c r="A17414" s="4">
        <v>20250</v>
      </c>
    </row>
    <row r="17415" spans="1:1">
      <c r="A17415" s="4">
        <v>20251</v>
      </c>
    </row>
    <row r="17416" spans="1:1">
      <c r="A17416" s="4">
        <v>20252</v>
      </c>
    </row>
    <row r="17417" spans="1:1">
      <c r="A17417" s="4">
        <v>20253</v>
      </c>
    </row>
    <row r="17418" spans="1:1">
      <c r="A17418" s="4">
        <v>20254</v>
      </c>
    </row>
    <row r="17419" spans="1:1">
      <c r="A17419" s="4">
        <v>20255</v>
      </c>
    </row>
    <row r="17420" spans="1:1">
      <c r="A17420" s="4">
        <v>20256</v>
      </c>
    </row>
    <row r="17421" spans="1:1">
      <c r="A17421" s="4">
        <v>20257</v>
      </c>
    </row>
    <row r="17422" spans="1:1">
      <c r="A17422" s="4">
        <v>20258</v>
      </c>
    </row>
    <row r="17423" spans="1:1">
      <c r="A17423" s="4">
        <v>20259</v>
      </c>
    </row>
    <row r="17424" spans="1:1">
      <c r="A17424" s="4">
        <v>20260</v>
      </c>
    </row>
    <row r="17425" spans="1:1">
      <c r="A17425" s="4">
        <v>20261</v>
      </c>
    </row>
    <row r="17426" spans="1:1">
      <c r="A17426" s="4">
        <v>20262</v>
      </c>
    </row>
    <row r="17427" spans="1:1">
      <c r="A17427" s="4">
        <v>20263</v>
      </c>
    </row>
    <row r="17428" spans="1:1">
      <c r="A17428" s="4">
        <v>20264</v>
      </c>
    </row>
    <row r="17429" spans="1:1">
      <c r="A17429" s="4">
        <v>20265</v>
      </c>
    </row>
    <row r="17430" spans="1:1">
      <c r="A17430" s="4">
        <v>20266</v>
      </c>
    </row>
    <row r="17431" spans="1:1">
      <c r="A17431" s="4">
        <v>20267</v>
      </c>
    </row>
    <row r="17432" spans="1:1">
      <c r="A17432" s="4">
        <v>20268</v>
      </c>
    </row>
    <row r="17433" spans="1:1">
      <c r="A17433" s="4">
        <v>20269</v>
      </c>
    </row>
    <row r="17434" spans="1:1">
      <c r="A17434" s="4">
        <v>20270</v>
      </c>
    </row>
    <row r="17435" spans="1:1">
      <c r="A17435" s="4">
        <v>20271</v>
      </c>
    </row>
    <row r="17436" spans="1:1">
      <c r="A17436" s="4">
        <v>20272</v>
      </c>
    </row>
    <row r="17437" spans="1:1">
      <c r="A17437" s="4">
        <v>20273</v>
      </c>
    </row>
    <row r="17438" spans="1:1">
      <c r="A17438" s="4">
        <v>20274</v>
      </c>
    </row>
    <row r="17439" spans="1:1">
      <c r="A17439" s="4">
        <v>20275</v>
      </c>
    </row>
    <row r="17440" spans="1:1">
      <c r="A17440" s="4">
        <v>20276</v>
      </c>
    </row>
    <row r="17441" spans="1:1">
      <c r="A17441" s="4">
        <v>20277</v>
      </c>
    </row>
    <row r="17442" spans="1:1">
      <c r="A17442" s="4">
        <v>20278</v>
      </c>
    </row>
    <row r="17443" spans="1:1">
      <c r="A17443" s="4">
        <v>20279</v>
      </c>
    </row>
    <row r="17444" spans="1:1">
      <c r="A17444" s="4">
        <v>20280</v>
      </c>
    </row>
    <row r="17445" spans="1:1">
      <c r="A17445" s="4">
        <v>20281</v>
      </c>
    </row>
    <row r="17446" spans="1:1">
      <c r="A17446" s="4">
        <v>20282</v>
      </c>
    </row>
    <row r="17447" spans="1:1">
      <c r="A17447" s="4">
        <v>20283</v>
      </c>
    </row>
    <row r="17448" spans="1:1">
      <c r="A17448" s="4">
        <v>20284</v>
      </c>
    </row>
    <row r="17449" spans="1:1">
      <c r="A17449" s="4">
        <v>20285</v>
      </c>
    </row>
    <row r="17450" spans="1:1">
      <c r="A17450" s="4">
        <v>20286</v>
      </c>
    </row>
    <row r="17451" spans="1:1">
      <c r="A17451" s="4">
        <v>20287</v>
      </c>
    </row>
    <row r="17452" spans="1:1">
      <c r="A17452" s="4">
        <v>20288</v>
      </c>
    </row>
    <row r="17453" spans="1:1">
      <c r="A17453" s="4">
        <v>20289</v>
      </c>
    </row>
    <row r="17454" spans="1:1">
      <c r="A17454" s="4">
        <v>20290</v>
      </c>
    </row>
    <row r="17455" spans="1:1">
      <c r="A17455" s="4">
        <v>20291</v>
      </c>
    </row>
    <row r="17456" spans="1:1">
      <c r="A17456" s="4">
        <v>20292</v>
      </c>
    </row>
    <row r="17457" spans="1:1">
      <c r="A17457" s="4">
        <v>20293</v>
      </c>
    </row>
    <row r="17458" spans="1:1">
      <c r="A17458" s="4">
        <v>20294</v>
      </c>
    </row>
    <row r="17459" spans="1:1">
      <c r="A17459" s="4">
        <v>20295</v>
      </c>
    </row>
    <row r="17460" spans="1:1">
      <c r="A17460" s="4">
        <v>20296</v>
      </c>
    </row>
    <row r="17461" spans="1:1">
      <c r="A17461" s="4">
        <v>20297</v>
      </c>
    </row>
    <row r="17462" spans="1:1">
      <c r="A17462" s="4">
        <v>20298</v>
      </c>
    </row>
    <row r="17463" spans="1:1">
      <c r="A17463" s="4">
        <v>20299</v>
      </c>
    </row>
    <row r="17464" spans="1:1">
      <c r="A17464" s="4">
        <v>20300</v>
      </c>
    </row>
    <row r="17465" spans="1:1">
      <c r="A17465" s="4">
        <v>20301</v>
      </c>
    </row>
    <row r="17466" spans="1:1">
      <c r="A17466" s="4">
        <v>20302</v>
      </c>
    </row>
    <row r="17467" spans="1:1">
      <c r="A17467" s="4">
        <v>20303</v>
      </c>
    </row>
    <row r="17468" spans="1:1">
      <c r="A17468" s="4">
        <v>20304</v>
      </c>
    </row>
    <row r="17469" spans="1:1">
      <c r="A17469" s="4">
        <v>20305</v>
      </c>
    </row>
    <row r="17470" spans="1:1">
      <c r="A17470" s="4">
        <v>20306</v>
      </c>
    </row>
    <row r="17471" spans="1:1">
      <c r="A17471" s="4">
        <v>20307</v>
      </c>
    </row>
    <row r="17472" spans="1:1">
      <c r="A17472" s="4">
        <v>20308</v>
      </c>
    </row>
    <row r="17473" spans="1:1">
      <c r="A17473" s="4">
        <v>20309</v>
      </c>
    </row>
    <row r="17474" spans="1:1">
      <c r="A17474" s="4">
        <v>20310</v>
      </c>
    </row>
    <row r="17475" spans="1:1">
      <c r="A17475" s="4">
        <v>20311</v>
      </c>
    </row>
    <row r="17476" spans="1:1">
      <c r="A17476" s="4">
        <v>20312</v>
      </c>
    </row>
    <row r="17477" spans="1:1">
      <c r="A17477" s="4">
        <v>20313</v>
      </c>
    </row>
    <row r="17478" spans="1:1">
      <c r="A17478" s="4">
        <v>20314</v>
      </c>
    </row>
    <row r="17479" spans="1:1">
      <c r="A17479" s="4">
        <v>20315</v>
      </c>
    </row>
    <row r="17480" spans="1:1">
      <c r="A17480" s="4">
        <v>20316</v>
      </c>
    </row>
    <row r="17481" spans="1:1">
      <c r="A17481" s="4">
        <v>20317</v>
      </c>
    </row>
    <row r="17482" spans="1:1">
      <c r="A17482" s="4">
        <v>20318</v>
      </c>
    </row>
    <row r="17483" spans="1:1">
      <c r="A17483" s="4">
        <v>20319</v>
      </c>
    </row>
    <row r="17484" spans="1:1">
      <c r="A17484" s="4">
        <v>20320</v>
      </c>
    </row>
    <row r="17485" spans="1:1">
      <c r="A17485" s="4">
        <v>20321</v>
      </c>
    </row>
    <row r="17486" spans="1:1">
      <c r="A17486" s="4">
        <v>20322</v>
      </c>
    </row>
    <row r="17487" spans="1:1">
      <c r="A17487" s="4">
        <v>20323</v>
      </c>
    </row>
    <row r="17488" spans="1:1">
      <c r="A17488" s="4">
        <v>20324</v>
      </c>
    </row>
    <row r="17489" spans="1:1">
      <c r="A17489" s="4">
        <v>20325</v>
      </c>
    </row>
    <row r="17490" spans="1:1">
      <c r="A17490" s="4">
        <v>20326</v>
      </c>
    </row>
    <row r="17491" spans="1:1">
      <c r="A17491" s="4">
        <v>20327</v>
      </c>
    </row>
    <row r="17492" spans="1:1">
      <c r="A17492" s="4">
        <v>20328</v>
      </c>
    </row>
    <row r="17493" spans="1:1">
      <c r="A17493" s="4">
        <v>20329</v>
      </c>
    </row>
    <row r="17494" spans="1:1">
      <c r="A17494" s="4">
        <v>20330</v>
      </c>
    </row>
    <row r="17495" spans="1:1">
      <c r="A17495" s="4">
        <v>20331</v>
      </c>
    </row>
    <row r="17496" spans="1:1">
      <c r="A17496" s="4">
        <v>20332</v>
      </c>
    </row>
    <row r="17497" spans="1:1">
      <c r="A17497" s="4">
        <v>20333</v>
      </c>
    </row>
    <row r="17498" spans="1:1">
      <c r="A17498" s="4">
        <v>20334</v>
      </c>
    </row>
    <row r="17499" spans="1:1">
      <c r="A17499" s="4">
        <v>20335</v>
      </c>
    </row>
    <row r="17500" spans="1:1">
      <c r="A17500" s="4">
        <v>20336</v>
      </c>
    </row>
    <row r="17501" spans="1:1">
      <c r="A17501" s="4">
        <v>20337</v>
      </c>
    </row>
    <row r="17502" spans="1:1">
      <c r="A17502" s="4">
        <v>20338</v>
      </c>
    </row>
    <row r="17503" spans="1:1">
      <c r="A17503" s="4">
        <v>20339</v>
      </c>
    </row>
    <row r="17504" spans="1:1">
      <c r="A17504" s="4">
        <v>20340</v>
      </c>
    </row>
    <row r="17505" spans="1:1">
      <c r="A17505" s="4">
        <v>20341</v>
      </c>
    </row>
    <row r="17506" spans="1:1">
      <c r="A17506" s="4">
        <v>20342</v>
      </c>
    </row>
    <row r="17507" spans="1:1">
      <c r="A17507" s="4">
        <v>20343</v>
      </c>
    </row>
    <row r="17508" spans="1:1">
      <c r="A17508" s="4">
        <v>20344</v>
      </c>
    </row>
    <row r="17509" spans="1:1">
      <c r="A17509" s="4">
        <v>20345</v>
      </c>
    </row>
    <row r="17510" spans="1:1">
      <c r="A17510" s="4">
        <v>20346</v>
      </c>
    </row>
    <row r="17511" spans="1:1">
      <c r="A17511" s="4">
        <v>20347</v>
      </c>
    </row>
    <row r="17512" spans="1:1">
      <c r="A17512" s="4">
        <v>20348</v>
      </c>
    </row>
    <row r="17513" spans="1:1">
      <c r="A17513" s="4">
        <v>20349</v>
      </c>
    </row>
    <row r="17514" spans="1:1">
      <c r="A17514" s="4">
        <v>20350</v>
      </c>
    </row>
    <row r="17515" spans="1:1">
      <c r="A17515" s="4">
        <v>20351</v>
      </c>
    </row>
    <row r="17516" spans="1:1">
      <c r="A17516" s="4">
        <v>20352</v>
      </c>
    </row>
    <row r="17517" spans="1:1">
      <c r="A17517" s="4">
        <v>20353</v>
      </c>
    </row>
    <row r="17518" spans="1:1">
      <c r="A17518" s="4">
        <v>20354</v>
      </c>
    </row>
    <row r="17519" spans="1:1">
      <c r="A17519" s="4">
        <v>20355</v>
      </c>
    </row>
    <row r="17520" spans="1:1">
      <c r="A17520" s="4">
        <v>20356</v>
      </c>
    </row>
    <row r="17521" spans="1:1">
      <c r="A17521" s="4">
        <v>20357</v>
      </c>
    </row>
    <row r="17522" spans="1:1">
      <c r="A17522" s="4">
        <v>20358</v>
      </c>
    </row>
    <row r="17523" spans="1:1">
      <c r="A17523" s="4">
        <v>20359</v>
      </c>
    </row>
    <row r="17524" spans="1:1">
      <c r="A17524" s="4">
        <v>20360</v>
      </c>
    </row>
    <row r="17525" spans="1:1">
      <c r="A17525" s="4">
        <v>20361</v>
      </c>
    </row>
    <row r="17526" spans="1:1">
      <c r="A17526" s="4">
        <v>20362</v>
      </c>
    </row>
    <row r="17527" spans="1:1">
      <c r="A17527" s="4">
        <v>20363</v>
      </c>
    </row>
    <row r="17528" spans="1:1">
      <c r="A17528" s="4">
        <v>20364</v>
      </c>
    </row>
    <row r="17529" spans="1:1">
      <c r="A17529" s="4">
        <v>20365</v>
      </c>
    </row>
    <row r="17530" spans="1:1">
      <c r="A17530" s="4">
        <v>20366</v>
      </c>
    </row>
    <row r="17531" spans="1:1">
      <c r="A17531" s="4">
        <v>20367</v>
      </c>
    </row>
    <row r="17532" spans="1:1">
      <c r="A17532" s="4">
        <v>20368</v>
      </c>
    </row>
    <row r="17533" spans="1:1">
      <c r="A17533" s="4">
        <v>20369</v>
      </c>
    </row>
    <row r="17534" spans="1:1">
      <c r="A17534" s="4">
        <v>20370</v>
      </c>
    </row>
    <row r="17535" spans="1:1">
      <c r="A17535" s="4">
        <v>20371</v>
      </c>
    </row>
    <row r="17536" spans="1:1">
      <c r="A17536" s="4">
        <v>20372</v>
      </c>
    </row>
    <row r="17537" spans="1:1">
      <c r="A17537" s="4">
        <v>20373</v>
      </c>
    </row>
    <row r="17538" spans="1:1">
      <c r="A17538" s="4">
        <v>20374</v>
      </c>
    </row>
    <row r="17539" spans="1:1">
      <c r="A17539" s="4">
        <v>20375</v>
      </c>
    </row>
    <row r="17540" spans="1:1">
      <c r="A17540" s="4">
        <v>20376</v>
      </c>
    </row>
    <row r="17541" spans="1:1">
      <c r="A17541" s="4">
        <v>20377</v>
      </c>
    </row>
    <row r="17542" spans="1:1">
      <c r="A17542" s="4">
        <v>20378</v>
      </c>
    </row>
    <row r="17543" spans="1:1">
      <c r="A17543" s="4">
        <v>20379</v>
      </c>
    </row>
    <row r="17544" spans="1:1">
      <c r="A17544" s="4">
        <v>20380</v>
      </c>
    </row>
    <row r="17545" spans="1:1">
      <c r="A17545" s="4">
        <v>20381</v>
      </c>
    </row>
    <row r="17546" spans="1:1">
      <c r="A17546" s="4">
        <v>20382</v>
      </c>
    </row>
    <row r="17547" spans="1:1">
      <c r="A17547" s="4">
        <v>20383</v>
      </c>
    </row>
    <row r="17548" spans="1:1">
      <c r="A17548" s="4">
        <v>20384</v>
      </c>
    </row>
    <row r="17549" spans="1:1">
      <c r="A17549" s="4">
        <v>20385</v>
      </c>
    </row>
    <row r="17550" spans="1:1">
      <c r="A17550" s="4">
        <v>20386</v>
      </c>
    </row>
    <row r="17551" spans="1:1">
      <c r="A17551" s="4">
        <v>20387</v>
      </c>
    </row>
    <row r="17552" spans="1:1">
      <c r="A17552" s="4">
        <v>20388</v>
      </c>
    </row>
    <row r="17553" spans="1:1">
      <c r="A17553" s="4">
        <v>20389</v>
      </c>
    </row>
    <row r="17554" spans="1:1">
      <c r="A17554" s="4">
        <v>20390</v>
      </c>
    </row>
    <row r="17555" spans="1:1">
      <c r="A17555" s="4">
        <v>20391</v>
      </c>
    </row>
    <row r="17556" spans="1:1">
      <c r="A17556" s="4">
        <v>20392</v>
      </c>
    </row>
    <row r="17557" spans="1:1">
      <c r="A17557" s="4">
        <v>20393</v>
      </c>
    </row>
    <row r="17558" spans="1:1">
      <c r="A17558" s="4">
        <v>20394</v>
      </c>
    </row>
    <row r="17559" spans="1:1">
      <c r="A17559" s="4">
        <v>20395</v>
      </c>
    </row>
    <row r="17560" spans="1:1">
      <c r="A17560" s="4">
        <v>20396</v>
      </c>
    </row>
    <row r="17561" spans="1:1">
      <c r="A17561" s="4">
        <v>20397</v>
      </c>
    </row>
    <row r="17562" spans="1:1">
      <c r="A17562" s="4">
        <v>20398</v>
      </c>
    </row>
    <row r="17563" spans="1:1">
      <c r="A17563" s="4">
        <v>20399</v>
      </c>
    </row>
    <row r="17564" spans="1:1">
      <c r="A17564" s="4">
        <v>20400</v>
      </c>
    </row>
    <row r="17565" spans="1:1">
      <c r="A17565" s="4">
        <v>20401</v>
      </c>
    </row>
    <row r="17566" spans="1:1">
      <c r="A17566" s="4">
        <v>20402</v>
      </c>
    </row>
    <row r="17567" spans="1:1">
      <c r="A17567" s="4">
        <v>20403</v>
      </c>
    </row>
    <row r="17568" spans="1:1">
      <c r="A17568" s="4">
        <v>20404</v>
      </c>
    </row>
    <row r="17569" spans="1:1">
      <c r="A17569" s="4">
        <v>20405</v>
      </c>
    </row>
    <row r="17570" spans="1:1">
      <c r="A17570" s="4">
        <v>20406</v>
      </c>
    </row>
    <row r="17571" spans="1:1">
      <c r="A17571" s="4">
        <v>20407</v>
      </c>
    </row>
    <row r="17572" spans="1:1">
      <c r="A17572" s="4">
        <v>20408</v>
      </c>
    </row>
    <row r="17573" spans="1:1">
      <c r="A17573" s="4">
        <v>20409</v>
      </c>
    </row>
    <row r="17574" spans="1:1">
      <c r="A17574" s="4">
        <v>20410</v>
      </c>
    </row>
    <row r="17575" spans="1:1">
      <c r="A17575" s="4">
        <v>20411</v>
      </c>
    </row>
    <row r="17576" spans="1:1">
      <c r="A17576" s="4">
        <v>20412</v>
      </c>
    </row>
    <row r="17577" spans="1:1">
      <c r="A17577" s="4">
        <v>20413</v>
      </c>
    </row>
    <row r="17578" spans="1:1">
      <c r="A17578" s="4">
        <v>20414</v>
      </c>
    </row>
    <row r="17579" spans="1:1">
      <c r="A17579" s="4">
        <v>20415</v>
      </c>
    </row>
    <row r="17580" spans="1:1">
      <c r="A17580" s="4">
        <v>20416</v>
      </c>
    </row>
    <row r="17581" spans="1:1">
      <c r="A17581" s="4">
        <v>20417</v>
      </c>
    </row>
    <row r="17582" spans="1:1">
      <c r="A17582" s="4">
        <v>20418</v>
      </c>
    </row>
    <row r="17583" spans="1:1">
      <c r="A17583" s="4">
        <v>20419</v>
      </c>
    </row>
    <row r="17584" spans="1:1">
      <c r="A17584" s="4">
        <v>20420</v>
      </c>
    </row>
    <row r="17585" spans="1:1">
      <c r="A17585" s="4">
        <v>20421</v>
      </c>
    </row>
    <row r="17586" spans="1:1">
      <c r="A17586" s="4">
        <v>20422</v>
      </c>
    </row>
    <row r="17587" spans="1:1">
      <c r="A17587" s="4">
        <v>20423</v>
      </c>
    </row>
    <row r="17588" spans="1:1">
      <c r="A17588" s="4">
        <v>20424</v>
      </c>
    </row>
    <row r="17589" spans="1:1">
      <c r="A17589" s="4">
        <v>20425</v>
      </c>
    </row>
    <row r="17590" spans="1:1">
      <c r="A17590" s="4">
        <v>20426</v>
      </c>
    </row>
    <row r="17591" spans="1:1">
      <c r="A17591" s="4">
        <v>20427</v>
      </c>
    </row>
    <row r="17592" spans="1:1">
      <c r="A17592" s="4">
        <v>20428</v>
      </c>
    </row>
    <row r="17593" spans="1:1">
      <c r="A17593" s="4">
        <v>20429</v>
      </c>
    </row>
    <row r="17594" spans="1:1">
      <c r="A17594" s="4">
        <v>20430</v>
      </c>
    </row>
    <row r="17595" spans="1:1">
      <c r="A17595" s="4">
        <v>20431</v>
      </c>
    </row>
    <row r="17596" spans="1:1">
      <c r="A17596" s="4">
        <v>20432</v>
      </c>
    </row>
    <row r="17597" spans="1:1">
      <c r="A17597" s="4">
        <v>20433</v>
      </c>
    </row>
    <row r="17598" spans="1:1">
      <c r="A17598" s="4">
        <v>20434</v>
      </c>
    </row>
    <row r="17599" spans="1:1">
      <c r="A17599" s="4">
        <v>20435</v>
      </c>
    </row>
    <row r="17600" spans="1:1">
      <c r="A17600" s="4">
        <v>20436</v>
      </c>
    </row>
    <row r="17601" spans="1:1">
      <c r="A17601" s="4">
        <v>20437</v>
      </c>
    </row>
    <row r="17602" spans="1:1">
      <c r="A17602" s="4">
        <v>20438</v>
      </c>
    </row>
    <row r="17603" spans="1:1">
      <c r="A17603" s="4">
        <v>20439</v>
      </c>
    </row>
    <row r="17604" spans="1:1">
      <c r="A17604" s="4">
        <v>20440</v>
      </c>
    </row>
    <row r="17605" spans="1:1">
      <c r="A17605" s="4">
        <v>20441</v>
      </c>
    </row>
    <row r="17606" spans="1:1">
      <c r="A17606" s="4">
        <v>20442</v>
      </c>
    </row>
    <row r="17607" spans="1:1">
      <c r="A17607" s="4">
        <v>20443</v>
      </c>
    </row>
    <row r="17608" spans="1:1">
      <c r="A17608" s="4">
        <v>20444</v>
      </c>
    </row>
    <row r="17609" spans="1:1">
      <c r="A17609" s="4">
        <v>20445</v>
      </c>
    </row>
    <row r="17610" spans="1:1">
      <c r="A17610" s="4">
        <v>20446</v>
      </c>
    </row>
    <row r="17611" spans="1:1">
      <c r="A17611" s="4">
        <v>20447</v>
      </c>
    </row>
    <row r="17612" spans="1:1">
      <c r="A17612" s="4">
        <v>20448</v>
      </c>
    </row>
    <row r="17613" spans="1:1">
      <c r="A17613" s="4">
        <v>20449</v>
      </c>
    </row>
    <row r="17614" spans="1:1">
      <c r="A17614" s="4">
        <v>20450</v>
      </c>
    </row>
    <row r="17615" spans="1:1">
      <c r="A17615" s="4">
        <v>20451</v>
      </c>
    </row>
    <row r="17616" spans="1:1">
      <c r="A17616" s="4">
        <v>20452</v>
      </c>
    </row>
    <row r="17617" spans="1:1">
      <c r="A17617" s="4">
        <v>20453</v>
      </c>
    </row>
    <row r="17618" spans="1:1">
      <c r="A17618" s="4">
        <v>20454</v>
      </c>
    </row>
    <row r="17619" spans="1:1">
      <c r="A17619" s="4">
        <v>20455</v>
      </c>
    </row>
    <row r="17620" spans="1:1">
      <c r="A17620" s="4">
        <v>20456</v>
      </c>
    </row>
    <row r="17621" spans="1:1">
      <c r="A17621" s="4">
        <v>20457</v>
      </c>
    </row>
    <row r="17622" spans="1:1">
      <c r="A17622" s="4">
        <v>20458</v>
      </c>
    </row>
    <row r="17623" spans="1:1">
      <c r="A17623" s="4">
        <v>20459</v>
      </c>
    </row>
    <row r="17624" spans="1:1">
      <c r="A17624" s="4">
        <v>20460</v>
      </c>
    </row>
    <row r="17625" spans="1:1">
      <c r="A17625" s="4">
        <v>20461</v>
      </c>
    </row>
    <row r="17626" spans="1:1">
      <c r="A17626" s="4">
        <v>20462</v>
      </c>
    </row>
    <row r="17627" spans="1:1">
      <c r="A17627" s="4">
        <v>20463</v>
      </c>
    </row>
    <row r="17628" spans="1:1">
      <c r="A17628" s="4">
        <v>20464</v>
      </c>
    </row>
    <row r="17629" spans="1:1">
      <c r="A17629" s="4">
        <v>20465</v>
      </c>
    </row>
    <row r="17630" spans="1:1">
      <c r="A17630" s="4">
        <v>20466</v>
      </c>
    </row>
    <row r="17631" spans="1:1">
      <c r="A17631" s="4">
        <v>20467</v>
      </c>
    </row>
    <row r="17632" spans="1:1">
      <c r="A17632" s="4">
        <v>20468</v>
      </c>
    </row>
    <row r="17633" spans="1:1">
      <c r="A17633" s="4">
        <v>20469</v>
      </c>
    </row>
    <row r="17634" spans="1:1">
      <c r="A17634" s="4">
        <v>20470</v>
      </c>
    </row>
    <row r="17635" spans="1:1">
      <c r="A17635" s="4">
        <v>20471</v>
      </c>
    </row>
    <row r="17636" spans="1:1">
      <c r="A17636" s="4">
        <v>20472</v>
      </c>
    </row>
    <row r="17637" spans="1:1">
      <c r="A17637" s="4">
        <v>20473</v>
      </c>
    </row>
    <row r="17638" spans="1:1">
      <c r="A17638" s="4">
        <v>20474</v>
      </c>
    </row>
    <row r="17639" spans="1:1">
      <c r="A17639" s="4">
        <v>20475</v>
      </c>
    </row>
    <row r="17640" spans="1:1">
      <c r="A17640" s="4">
        <v>20476</v>
      </c>
    </row>
    <row r="17641" spans="1:1">
      <c r="A17641" s="4">
        <v>20477</v>
      </c>
    </row>
    <row r="17642" spans="1:1">
      <c r="A17642" s="4">
        <v>20478</v>
      </c>
    </row>
    <row r="17643" spans="1:1">
      <c r="A17643" s="4">
        <v>20479</v>
      </c>
    </row>
    <row r="17644" spans="1:1">
      <c r="A17644" s="4">
        <v>20480</v>
      </c>
    </row>
    <row r="17645" spans="1:1">
      <c r="A17645" s="4">
        <v>20481</v>
      </c>
    </row>
    <row r="17646" spans="1:1">
      <c r="A17646" s="4">
        <v>20482</v>
      </c>
    </row>
    <row r="17647" spans="1:1">
      <c r="A17647" s="4">
        <v>20483</v>
      </c>
    </row>
    <row r="17648" spans="1:1">
      <c r="A17648" s="4">
        <v>20484</v>
      </c>
    </row>
    <row r="17649" spans="1:1">
      <c r="A17649" s="4">
        <v>20485</v>
      </c>
    </row>
    <row r="17650" spans="1:1">
      <c r="A17650" s="4">
        <v>20486</v>
      </c>
    </row>
    <row r="17651" spans="1:1">
      <c r="A17651" s="4">
        <v>20487</v>
      </c>
    </row>
    <row r="17652" spans="1:1">
      <c r="A17652" s="4">
        <v>20488</v>
      </c>
    </row>
    <row r="17653" spans="1:1">
      <c r="A17653" s="4">
        <v>20489</v>
      </c>
    </row>
    <row r="17654" spans="1:1">
      <c r="A17654" s="4">
        <v>20490</v>
      </c>
    </row>
    <row r="17655" spans="1:1">
      <c r="A17655" s="4">
        <v>20491</v>
      </c>
    </row>
    <row r="17656" spans="1:1">
      <c r="A17656" s="4">
        <v>20492</v>
      </c>
    </row>
    <row r="17657" spans="1:1">
      <c r="A17657" s="4">
        <v>20493</v>
      </c>
    </row>
    <row r="17658" spans="1:1">
      <c r="A17658" s="4">
        <v>20494</v>
      </c>
    </row>
    <row r="17659" spans="1:1">
      <c r="A17659" s="4">
        <v>20495</v>
      </c>
    </row>
    <row r="17660" spans="1:1">
      <c r="A17660" s="4">
        <v>20496</v>
      </c>
    </row>
    <row r="17661" spans="1:1">
      <c r="A17661" s="4">
        <v>20497</v>
      </c>
    </row>
    <row r="17662" spans="1:1">
      <c r="A17662" s="4">
        <v>20498</v>
      </c>
    </row>
    <row r="17663" spans="1:1">
      <c r="A17663" s="4">
        <v>20499</v>
      </c>
    </row>
    <row r="17664" spans="1:1">
      <c r="A17664" s="4">
        <v>20500</v>
      </c>
    </row>
    <row r="17665" spans="1:1">
      <c r="A17665" s="4">
        <v>20501</v>
      </c>
    </row>
    <row r="17666" spans="1:1">
      <c r="A17666" s="4">
        <v>20502</v>
      </c>
    </row>
    <row r="17667" spans="1:1">
      <c r="A17667" s="4">
        <v>20503</v>
      </c>
    </row>
    <row r="17668" spans="1:1">
      <c r="A17668" s="4">
        <v>20504</v>
      </c>
    </row>
    <row r="17669" spans="1:1">
      <c r="A17669" s="4">
        <v>20505</v>
      </c>
    </row>
    <row r="17670" spans="1:1">
      <c r="A17670" s="4">
        <v>20506</v>
      </c>
    </row>
    <row r="17671" spans="1:1">
      <c r="A17671" s="4">
        <v>20507</v>
      </c>
    </row>
    <row r="17672" spans="1:1">
      <c r="A17672" s="4">
        <v>20508</v>
      </c>
    </row>
    <row r="17673" spans="1:1">
      <c r="A17673" s="4">
        <v>20509</v>
      </c>
    </row>
    <row r="17674" spans="1:1">
      <c r="A17674" s="4">
        <v>20510</v>
      </c>
    </row>
    <row r="17675" spans="1:1">
      <c r="A17675" s="4">
        <v>20511</v>
      </c>
    </row>
    <row r="17676" spans="1:1">
      <c r="A17676" s="4">
        <v>20512</v>
      </c>
    </row>
    <row r="17677" spans="1:1">
      <c r="A17677" s="4">
        <v>20513</v>
      </c>
    </row>
    <row r="17678" spans="1:1">
      <c r="A17678" s="4">
        <v>20514</v>
      </c>
    </row>
    <row r="17679" spans="1:1">
      <c r="A17679" s="4">
        <v>20515</v>
      </c>
    </row>
    <row r="17680" spans="1:1">
      <c r="A17680" s="4">
        <v>20516</v>
      </c>
    </row>
    <row r="17681" spans="1:1">
      <c r="A17681" s="4">
        <v>20517</v>
      </c>
    </row>
    <row r="17682" spans="1:1">
      <c r="A17682" s="4">
        <v>20518</v>
      </c>
    </row>
    <row r="17683" spans="1:1">
      <c r="A17683" s="4">
        <v>20519</v>
      </c>
    </row>
    <row r="17684" spans="1:1">
      <c r="A17684" s="4">
        <v>20520</v>
      </c>
    </row>
    <row r="17685" spans="1:1">
      <c r="A17685" s="4">
        <v>20521</v>
      </c>
    </row>
    <row r="17686" spans="1:1">
      <c r="A17686" s="4">
        <v>20522</v>
      </c>
    </row>
    <row r="17687" spans="1:1">
      <c r="A17687" s="4">
        <v>20523</v>
      </c>
    </row>
    <row r="17688" spans="1:1">
      <c r="A17688" s="4">
        <v>20524</v>
      </c>
    </row>
    <row r="17689" spans="1:1">
      <c r="A17689" s="4">
        <v>20525</v>
      </c>
    </row>
    <row r="17690" spans="1:1">
      <c r="A17690" s="4">
        <v>20526</v>
      </c>
    </row>
    <row r="17691" spans="1:1">
      <c r="A17691" s="4">
        <v>20527</v>
      </c>
    </row>
    <row r="17692" spans="1:1">
      <c r="A17692" s="4">
        <v>20528</v>
      </c>
    </row>
    <row r="17693" spans="1:1">
      <c r="A17693" s="4">
        <v>20529</v>
      </c>
    </row>
    <row r="17694" spans="1:1">
      <c r="A17694" s="4">
        <v>20530</v>
      </c>
    </row>
    <row r="17695" spans="1:1">
      <c r="A17695" s="4">
        <v>20531</v>
      </c>
    </row>
    <row r="17696" spans="1:1">
      <c r="A17696" s="4">
        <v>20532</v>
      </c>
    </row>
    <row r="17697" spans="1:1">
      <c r="A17697" s="4">
        <v>20533</v>
      </c>
    </row>
    <row r="17698" spans="1:1">
      <c r="A17698" s="4">
        <v>20534</v>
      </c>
    </row>
    <row r="17699" spans="1:1">
      <c r="A17699" s="4">
        <v>20535</v>
      </c>
    </row>
    <row r="17700" spans="1:1">
      <c r="A17700" s="4">
        <v>20536</v>
      </c>
    </row>
    <row r="17701" spans="1:1">
      <c r="A17701" s="4">
        <v>20537</v>
      </c>
    </row>
    <row r="17702" spans="1:1">
      <c r="A17702" s="4">
        <v>20538</v>
      </c>
    </row>
    <row r="17703" spans="1:1">
      <c r="A17703" s="4">
        <v>20539</v>
      </c>
    </row>
    <row r="17704" spans="1:1">
      <c r="A17704" s="4">
        <v>20540</v>
      </c>
    </row>
    <row r="17705" spans="1:1">
      <c r="A17705" s="4">
        <v>20541</v>
      </c>
    </row>
    <row r="17706" spans="1:1">
      <c r="A17706" s="4">
        <v>20542</v>
      </c>
    </row>
    <row r="17707" spans="1:1">
      <c r="A17707" s="4">
        <v>20543</v>
      </c>
    </row>
    <row r="17708" spans="1:1">
      <c r="A17708" s="4">
        <v>20544</v>
      </c>
    </row>
    <row r="17709" spans="1:1">
      <c r="A17709" s="4">
        <v>20545</v>
      </c>
    </row>
    <row r="17710" spans="1:1">
      <c r="A17710" s="4">
        <v>20546</v>
      </c>
    </row>
    <row r="17711" spans="1:1">
      <c r="A17711" s="4">
        <v>20547</v>
      </c>
    </row>
    <row r="17712" spans="1:1">
      <c r="A17712" s="4">
        <v>20548</v>
      </c>
    </row>
    <row r="17713" spans="1:1">
      <c r="A17713" s="4">
        <v>20549</v>
      </c>
    </row>
    <row r="17714" spans="1:1">
      <c r="A17714" s="4">
        <v>20550</v>
      </c>
    </row>
    <row r="17715" spans="1:1">
      <c r="A17715" s="4">
        <v>20551</v>
      </c>
    </row>
    <row r="17716" spans="1:1">
      <c r="A17716" s="4">
        <v>20552</v>
      </c>
    </row>
    <row r="17717" spans="1:1">
      <c r="A17717" s="4">
        <v>20553</v>
      </c>
    </row>
    <row r="17718" spans="1:1">
      <c r="A17718" s="4">
        <v>20554</v>
      </c>
    </row>
    <row r="17719" spans="1:1">
      <c r="A17719" s="4">
        <v>20555</v>
      </c>
    </row>
    <row r="17720" spans="1:1">
      <c r="A17720" s="4">
        <v>20556</v>
      </c>
    </row>
    <row r="17721" spans="1:1">
      <c r="A17721" s="4">
        <v>20557</v>
      </c>
    </row>
    <row r="17722" spans="1:1">
      <c r="A17722" s="4">
        <v>20558</v>
      </c>
    </row>
    <row r="17723" spans="1:1">
      <c r="A17723" s="4">
        <v>20559</v>
      </c>
    </row>
    <row r="17724" spans="1:1">
      <c r="A17724" s="4">
        <v>20560</v>
      </c>
    </row>
    <row r="17725" spans="1:1">
      <c r="A17725" s="4">
        <v>20561</v>
      </c>
    </row>
    <row r="17726" spans="1:1">
      <c r="A17726" s="4">
        <v>20562</v>
      </c>
    </row>
    <row r="17727" spans="1:1">
      <c r="A17727" s="4">
        <v>20563</v>
      </c>
    </row>
    <row r="17728" spans="1:1">
      <c r="A17728" s="4">
        <v>20564</v>
      </c>
    </row>
    <row r="17729" spans="1:1">
      <c r="A17729" s="4">
        <v>20565</v>
      </c>
    </row>
    <row r="17730" spans="1:1">
      <c r="A17730" s="4">
        <v>20566</v>
      </c>
    </row>
    <row r="17731" spans="1:1">
      <c r="A17731" s="4">
        <v>20567</v>
      </c>
    </row>
    <row r="17732" spans="1:1">
      <c r="A17732" s="4">
        <v>20568</v>
      </c>
    </row>
    <row r="17733" spans="1:1">
      <c r="A17733" s="4">
        <v>20569</v>
      </c>
    </row>
    <row r="17734" spans="1:1">
      <c r="A17734" s="4">
        <v>20570</v>
      </c>
    </row>
    <row r="17735" spans="1:1">
      <c r="A17735" s="4">
        <v>20571</v>
      </c>
    </row>
    <row r="17736" spans="1:1">
      <c r="A17736" s="4">
        <v>20572</v>
      </c>
    </row>
    <row r="17737" spans="1:1">
      <c r="A17737" s="4">
        <v>20573</v>
      </c>
    </row>
    <row r="17738" spans="1:1">
      <c r="A17738" s="4">
        <v>20574</v>
      </c>
    </row>
    <row r="17739" spans="1:1">
      <c r="A17739" s="4">
        <v>20575</v>
      </c>
    </row>
    <row r="17740" spans="1:1">
      <c r="A17740" s="4">
        <v>20576</v>
      </c>
    </row>
    <row r="17741" spans="1:1">
      <c r="A17741" s="4">
        <v>20577</v>
      </c>
    </row>
    <row r="17742" spans="1:1">
      <c r="A17742" s="4">
        <v>20578</v>
      </c>
    </row>
    <row r="17743" spans="1:1">
      <c r="A17743" s="4">
        <v>20579</v>
      </c>
    </row>
    <row r="17744" spans="1:1">
      <c r="A17744" s="4">
        <v>20580</v>
      </c>
    </row>
    <row r="17745" spans="1:1">
      <c r="A17745" s="4">
        <v>20581</v>
      </c>
    </row>
    <row r="17746" spans="1:1">
      <c r="A17746" s="4">
        <v>20582</v>
      </c>
    </row>
    <row r="17747" spans="1:1">
      <c r="A17747" s="4">
        <v>20583</v>
      </c>
    </row>
    <row r="17748" spans="1:1">
      <c r="A17748" s="4">
        <v>20584</v>
      </c>
    </row>
    <row r="17749" spans="1:1">
      <c r="A17749" s="4">
        <v>20585</v>
      </c>
    </row>
    <row r="17750" spans="1:1">
      <c r="A17750" s="4">
        <v>20586</v>
      </c>
    </row>
    <row r="17751" spans="1:1">
      <c r="A17751" s="4">
        <v>20587</v>
      </c>
    </row>
    <row r="17752" spans="1:1">
      <c r="A17752" s="4">
        <v>20588</v>
      </c>
    </row>
    <row r="17753" spans="1:1">
      <c r="A17753" s="4">
        <v>20589</v>
      </c>
    </row>
    <row r="17754" spans="1:1">
      <c r="A17754" s="4">
        <v>20590</v>
      </c>
    </row>
    <row r="17755" spans="1:1">
      <c r="A17755" s="4">
        <v>20591</v>
      </c>
    </row>
    <row r="17756" spans="1:1">
      <c r="A17756" s="4">
        <v>20592</v>
      </c>
    </row>
    <row r="17757" spans="1:1">
      <c r="A17757" s="4">
        <v>20593</v>
      </c>
    </row>
    <row r="17758" spans="1:1">
      <c r="A17758" s="4">
        <v>20594</v>
      </c>
    </row>
    <row r="17759" spans="1:1">
      <c r="A17759" s="4">
        <v>20595</v>
      </c>
    </row>
    <row r="17760" spans="1:1">
      <c r="A17760" s="4">
        <v>20596</v>
      </c>
    </row>
    <row r="17761" spans="1:1">
      <c r="A17761" s="4">
        <v>20597</v>
      </c>
    </row>
    <row r="17762" spans="1:1">
      <c r="A17762" s="4">
        <v>20598</v>
      </c>
    </row>
    <row r="17763" spans="1:1">
      <c r="A17763" s="4">
        <v>20599</v>
      </c>
    </row>
    <row r="17764" spans="1:1">
      <c r="A17764" s="4">
        <v>20600</v>
      </c>
    </row>
    <row r="17765" spans="1:1">
      <c r="A17765" s="4">
        <v>20601</v>
      </c>
    </row>
    <row r="17766" spans="1:1">
      <c r="A17766" s="4">
        <v>20602</v>
      </c>
    </row>
    <row r="17767" spans="1:1">
      <c r="A17767" s="4">
        <v>20603</v>
      </c>
    </row>
    <row r="17768" spans="1:1">
      <c r="A17768" s="4">
        <v>20604</v>
      </c>
    </row>
    <row r="17769" spans="1:1">
      <c r="A17769" s="4">
        <v>20605</v>
      </c>
    </row>
    <row r="17770" spans="1:1">
      <c r="A17770" s="4">
        <v>20606</v>
      </c>
    </row>
    <row r="17771" spans="1:1">
      <c r="A17771" s="4">
        <v>20607</v>
      </c>
    </row>
    <row r="17772" spans="1:1">
      <c r="A17772" s="4">
        <v>20608</v>
      </c>
    </row>
    <row r="17773" spans="1:1">
      <c r="A17773" s="4">
        <v>20609</v>
      </c>
    </row>
    <row r="17774" spans="1:1">
      <c r="A17774" s="4">
        <v>20610</v>
      </c>
    </row>
    <row r="17775" spans="1:1">
      <c r="A17775" s="4">
        <v>20611</v>
      </c>
    </row>
    <row r="17776" spans="1:1">
      <c r="A17776" s="4">
        <v>20612</v>
      </c>
    </row>
    <row r="17777" spans="1:1">
      <c r="A17777" s="4">
        <v>20613</v>
      </c>
    </row>
    <row r="17778" spans="1:1">
      <c r="A17778" s="4">
        <v>20614</v>
      </c>
    </row>
    <row r="17779" spans="1:1">
      <c r="A17779" s="4">
        <v>20615</v>
      </c>
    </row>
    <row r="17780" spans="1:1">
      <c r="A17780" s="4">
        <v>20616</v>
      </c>
    </row>
    <row r="17781" spans="1:1">
      <c r="A17781" s="4">
        <v>20617</v>
      </c>
    </row>
    <row r="17782" spans="1:1">
      <c r="A17782" s="4">
        <v>20618</v>
      </c>
    </row>
    <row r="17783" spans="1:1">
      <c r="A17783" s="4">
        <v>20619</v>
      </c>
    </row>
    <row r="17784" spans="1:1">
      <c r="A17784" s="4">
        <v>20620</v>
      </c>
    </row>
    <row r="17785" spans="1:1">
      <c r="A17785" s="4">
        <v>20621</v>
      </c>
    </row>
    <row r="17786" spans="1:1">
      <c r="A17786" s="4">
        <v>20622</v>
      </c>
    </row>
    <row r="17787" spans="1:1">
      <c r="A17787" s="4">
        <v>20623</v>
      </c>
    </row>
    <row r="17788" spans="1:1">
      <c r="A17788" s="4">
        <v>20624</v>
      </c>
    </row>
    <row r="17789" spans="1:1">
      <c r="A17789" s="4">
        <v>20625</v>
      </c>
    </row>
    <row r="17790" spans="1:1">
      <c r="A17790" s="4">
        <v>20626</v>
      </c>
    </row>
    <row r="17791" spans="1:1">
      <c r="A17791" s="4">
        <v>20627</v>
      </c>
    </row>
    <row r="17792" spans="1:1">
      <c r="A17792" s="4">
        <v>20628</v>
      </c>
    </row>
    <row r="17793" spans="1:1">
      <c r="A17793" s="4">
        <v>20629</v>
      </c>
    </row>
    <row r="17794" spans="1:1">
      <c r="A17794" s="4">
        <v>20630</v>
      </c>
    </row>
    <row r="17795" spans="1:1">
      <c r="A17795" s="4">
        <v>20631</v>
      </c>
    </row>
    <row r="17796" spans="1:1">
      <c r="A17796" s="4">
        <v>20632</v>
      </c>
    </row>
    <row r="17797" spans="1:1">
      <c r="A17797" s="4">
        <v>20633</v>
      </c>
    </row>
    <row r="17798" spans="1:1">
      <c r="A17798" s="4">
        <v>20634</v>
      </c>
    </row>
    <row r="17799" spans="1:1">
      <c r="A17799" s="4">
        <v>20635</v>
      </c>
    </row>
    <row r="17800" spans="1:1">
      <c r="A17800" s="4">
        <v>20636</v>
      </c>
    </row>
    <row r="17801" spans="1:1">
      <c r="A17801" s="4">
        <v>20637</v>
      </c>
    </row>
    <row r="17802" spans="1:1">
      <c r="A17802" s="4">
        <v>20638</v>
      </c>
    </row>
    <row r="17803" spans="1:1">
      <c r="A17803" s="4">
        <v>20639</v>
      </c>
    </row>
    <row r="17804" spans="1:1">
      <c r="A17804" s="4">
        <v>20640</v>
      </c>
    </row>
    <row r="17805" spans="1:1">
      <c r="A17805" s="4">
        <v>20641</v>
      </c>
    </row>
    <row r="17806" spans="1:1">
      <c r="A17806" s="4">
        <v>20642</v>
      </c>
    </row>
    <row r="17807" spans="1:1">
      <c r="A17807" s="4">
        <v>20643</v>
      </c>
    </row>
    <row r="17808" spans="1:1">
      <c r="A17808" s="4">
        <v>20644</v>
      </c>
    </row>
    <row r="17809" spans="1:1">
      <c r="A17809" s="4">
        <v>20645</v>
      </c>
    </row>
    <row r="17810" spans="1:1">
      <c r="A17810" s="4">
        <v>20646</v>
      </c>
    </row>
    <row r="17811" spans="1:1">
      <c r="A17811" s="4">
        <v>20647</v>
      </c>
    </row>
    <row r="17812" spans="1:1">
      <c r="A17812" s="4">
        <v>20648</v>
      </c>
    </row>
    <row r="17813" spans="1:1">
      <c r="A17813" s="4">
        <v>20649</v>
      </c>
    </row>
    <row r="17814" spans="1:1">
      <c r="A17814" s="4">
        <v>20650</v>
      </c>
    </row>
    <row r="17815" spans="1:1">
      <c r="A17815" s="4">
        <v>20651</v>
      </c>
    </row>
    <row r="17816" spans="1:1">
      <c r="A17816" s="4">
        <v>20652</v>
      </c>
    </row>
    <row r="17817" spans="1:1">
      <c r="A17817" s="4">
        <v>20653</v>
      </c>
    </row>
    <row r="17818" spans="1:1">
      <c r="A17818" s="4">
        <v>20654</v>
      </c>
    </row>
    <row r="17819" spans="1:1">
      <c r="A17819" s="4">
        <v>20655</v>
      </c>
    </row>
    <row r="17820" spans="1:1">
      <c r="A17820" s="4">
        <v>20656</v>
      </c>
    </row>
    <row r="17821" spans="1:1">
      <c r="A17821" s="4">
        <v>20657</v>
      </c>
    </row>
    <row r="17822" spans="1:1">
      <c r="A17822" s="4">
        <v>20658</v>
      </c>
    </row>
    <row r="17823" spans="1:1">
      <c r="A17823" s="4">
        <v>20659</v>
      </c>
    </row>
    <row r="17824" spans="1:1">
      <c r="A17824" s="4">
        <v>20660</v>
      </c>
    </row>
    <row r="17825" spans="1:1">
      <c r="A17825" s="4">
        <v>20661</v>
      </c>
    </row>
    <row r="17826" spans="1:1">
      <c r="A17826" s="4">
        <v>20662</v>
      </c>
    </row>
    <row r="17827" spans="1:1">
      <c r="A17827" s="4">
        <v>20663</v>
      </c>
    </row>
    <row r="17828" spans="1:1">
      <c r="A17828" s="4">
        <v>20664</v>
      </c>
    </row>
    <row r="17829" spans="1:1">
      <c r="A17829" s="4">
        <v>20665</v>
      </c>
    </row>
    <row r="17830" spans="1:1">
      <c r="A17830" s="4">
        <v>20666</v>
      </c>
    </row>
    <row r="17831" spans="1:1">
      <c r="A17831" s="4">
        <v>20667</v>
      </c>
    </row>
    <row r="17832" spans="1:1">
      <c r="A17832" s="4">
        <v>20668</v>
      </c>
    </row>
    <row r="17833" spans="1:1">
      <c r="A17833" s="4">
        <v>20669</v>
      </c>
    </row>
    <row r="17834" spans="1:1">
      <c r="A17834" s="4">
        <v>20670</v>
      </c>
    </row>
    <row r="17835" spans="1:1">
      <c r="A17835" s="4">
        <v>20671</v>
      </c>
    </row>
    <row r="17836" spans="1:1">
      <c r="A17836" s="4">
        <v>20672</v>
      </c>
    </row>
    <row r="17837" spans="1:1">
      <c r="A17837" s="4">
        <v>20673</v>
      </c>
    </row>
    <row r="17838" spans="1:1">
      <c r="A17838" s="4">
        <v>20674</v>
      </c>
    </row>
    <row r="17839" spans="1:1">
      <c r="A17839" s="4">
        <v>20675</v>
      </c>
    </row>
    <row r="17840" spans="1:1">
      <c r="A17840" s="4">
        <v>20676</v>
      </c>
    </row>
    <row r="17841" spans="1:1">
      <c r="A17841" s="4">
        <v>20677</v>
      </c>
    </row>
    <row r="17842" spans="1:1">
      <c r="A17842" s="4">
        <v>20678</v>
      </c>
    </row>
    <row r="17843" spans="1:1">
      <c r="A17843" s="4">
        <v>20679</v>
      </c>
    </row>
    <row r="17844" spans="1:1">
      <c r="A17844" s="4">
        <v>20680</v>
      </c>
    </row>
    <row r="17845" spans="1:1">
      <c r="A17845" s="4">
        <v>20681</v>
      </c>
    </row>
    <row r="17846" spans="1:1">
      <c r="A17846" s="4">
        <v>20682</v>
      </c>
    </row>
    <row r="17847" spans="1:1">
      <c r="A17847" s="4">
        <v>20683</v>
      </c>
    </row>
    <row r="17848" spans="1:1">
      <c r="A17848" s="4">
        <v>20684</v>
      </c>
    </row>
    <row r="17849" spans="1:1">
      <c r="A17849" s="4">
        <v>20685</v>
      </c>
    </row>
    <row r="17850" spans="1:1">
      <c r="A17850" s="4">
        <v>20686</v>
      </c>
    </row>
    <row r="17851" spans="1:1">
      <c r="A17851" s="4">
        <v>20687</v>
      </c>
    </row>
    <row r="17852" spans="1:1">
      <c r="A17852" s="4">
        <v>20688</v>
      </c>
    </row>
    <row r="17853" spans="1:1">
      <c r="A17853" s="4">
        <v>20689</v>
      </c>
    </row>
    <row r="17854" spans="1:1">
      <c r="A17854" s="4">
        <v>20690</v>
      </c>
    </row>
    <row r="17855" spans="1:1">
      <c r="A17855" s="4">
        <v>20691</v>
      </c>
    </row>
    <row r="17856" spans="1:1">
      <c r="A17856" s="4">
        <v>20692</v>
      </c>
    </row>
    <row r="17857" spans="1:1">
      <c r="A17857" s="4">
        <v>20693</v>
      </c>
    </row>
    <row r="17858" spans="1:1">
      <c r="A17858" s="4">
        <v>20694</v>
      </c>
    </row>
    <row r="17859" spans="1:1">
      <c r="A17859" s="4">
        <v>20695</v>
      </c>
    </row>
    <row r="17860" spans="1:1">
      <c r="A17860" s="4">
        <v>20696</v>
      </c>
    </row>
    <row r="17861" spans="1:1">
      <c r="A17861" s="4">
        <v>20697</v>
      </c>
    </row>
    <row r="17862" spans="1:1">
      <c r="A17862" s="4">
        <v>20698</v>
      </c>
    </row>
    <row r="17863" spans="1:1">
      <c r="A17863" s="4">
        <v>20699</v>
      </c>
    </row>
    <row r="17864" spans="1:1">
      <c r="A17864" s="4">
        <v>20700</v>
      </c>
    </row>
    <row r="17865" spans="1:1">
      <c r="A17865" s="4">
        <v>20701</v>
      </c>
    </row>
    <row r="17866" spans="1:1">
      <c r="A17866" s="4">
        <v>20702</v>
      </c>
    </row>
    <row r="17867" spans="1:1">
      <c r="A17867" s="4">
        <v>20703</v>
      </c>
    </row>
    <row r="17868" spans="1:1">
      <c r="A17868" s="4">
        <v>20704</v>
      </c>
    </row>
    <row r="17869" spans="1:1">
      <c r="A17869" s="4">
        <v>20705</v>
      </c>
    </row>
    <row r="17870" spans="1:1">
      <c r="A17870" s="4">
        <v>20706</v>
      </c>
    </row>
    <row r="17871" spans="1:1">
      <c r="A17871" s="4">
        <v>20707</v>
      </c>
    </row>
    <row r="17872" spans="1:1">
      <c r="A17872" s="4">
        <v>20708</v>
      </c>
    </row>
    <row r="17873" spans="1:1">
      <c r="A17873" s="4">
        <v>20709</v>
      </c>
    </row>
    <row r="17874" spans="1:1">
      <c r="A17874" s="4">
        <v>20710</v>
      </c>
    </row>
    <row r="17875" spans="1:1">
      <c r="A17875" s="4">
        <v>20711</v>
      </c>
    </row>
    <row r="17876" spans="1:1">
      <c r="A17876" s="4">
        <v>20712</v>
      </c>
    </row>
    <row r="17877" spans="1:1">
      <c r="A17877" s="4">
        <v>20713</v>
      </c>
    </row>
    <row r="17878" spans="1:1">
      <c r="A17878" s="4">
        <v>20714</v>
      </c>
    </row>
    <row r="17879" spans="1:1">
      <c r="A17879" s="4">
        <v>20715</v>
      </c>
    </row>
    <row r="17880" spans="1:1">
      <c r="A17880" s="4">
        <v>20716</v>
      </c>
    </row>
    <row r="17881" spans="1:1">
      <c r="A17881" s="4">
        <v>20717</v>
      </c>
    </row>
    <row r="17882" spans="1:1">
      <c r="A17882" s="4">
        <v>20718</v>
      </c>
    </row>
    <row r="17883" spans="1:1">
      <c r="A17883" s="4">
        <v>20719</v>
      </c>
    </row>
    <row r="17884" spans="1:1">
      <c r="A17884" s="4">
        <v>20720</v>
      </c>
    </row>
    <row r="17885" spans="1:1">
      <c r="A17885" s="4">
        <v>20721</v>
      </c>
    </row>
    <row r="17886" spans="1:1">
      <c r="A17886" s="4">
        <v>20722</v>
      </c>
    </row>
    <row r="17887" spans="1:1">
      <c r="A17887" s="4">
        <v>20723</v>
      </c>
    </row>
    <row r="17888" spans="1:1">
      <c r="A17888" s="4">
        <v>20724</v>
      </c>
    </row>
    <row r="17889" spans="1:1">
      <c r="A17889" s="4">
        <v>20725</v>
      </c>
    </row>
    <row r="17890" spans="1:1">
      <c r="A17890" s="4">
        <v>20726</v>
      </c>
    </row>
    <row r="17891" spans="1:1">
      <c r="A17891" s="4">
        <v>20727</v>
      </c>
    </row>
    <row r="17892" spans="1:1">
      <c r="A17892" s="4">
        <v>20728</v>
      </c>
    </row>
    <row r="17893" spans="1:1">
      <c r="A17893" s="4">
        <v>20729</v>
      </c>
    </row>
    <row r="17894" spans="1:1">
      <c r="A17894" s="4">
        <v>20730</v>
      </c>
    </row>
    <row r="17895" spans="1:1">
      <c r="A17895" s="4">
        <v>20731</v>
      </c>
    </row>
    <row r="17896" spans="1:1">
      <c r="A17896" s="4">
        <v>20732</v>
      </c>
    </row>
    <row r="17897" spans="1:1">
      <c r="A17897" s="4">
        <v>20733</v>
      </c>
    </row>
    <row r="17898" spans="1:1">
      <c r="A17898" s="4">
        <v>20734</v>
      </c>
    </row>
    <row r="17899" spans="1:1">
      <c r="A17899" s="4">
        <v>20735</v>
      </c>
    </row>
    <row r="17900" spans="1:1">
      <c r="A17900" s="4">
        <v>20736</v>
      </c>
    </row>
    <row r="17901" spans="1:1">
      <c r="A17901" s="4">
        <v>20737</v>
      </c>
    </row>
    <row r="17902" spans="1:1">
      <c r="A17902" s="4">
        <v>20738</v>
      </c>
    </row>
    <row r="17903" spans="1:1">
      <c r="A17903" s="4">
        <v>20739</v>
      </c>
    </row>
    <row r="17904" spans="1:1">
      <c r="A17904" s="4">
        <v>20740</v>
      </c>
    </row>
    <row r="17905" spans="1:1">
      <c r="A17905" s="4">
        <v>20741</v>
      </c>
    </row>
    <row r="17906" spans="1:1">
      <c r="A17906" s="4">
        <v>20742</v>
      </c>
    </row>
    <row r="17907" spans="1:1">
      <c r="A17907" s="4">
        <v>20743</v>
      </c>
    </row>
    <row r="17908" spans="1:1">
      <c r="A17908" s="4">
        <v>20744</v>
      </c>
    </row>
    <row r="17909" spans="1:1">
      <c r="A17909" s="4">
        <v>20745</v>
      </c>
    </row>
    <row r="17910" spans="1:1">
      <c r="A17910" s="4">
        <v>20746</v>
      </c>
    </row>
    <row r="17911" spans="1:1">
      <c r="A17911" s="4">
        <v>20747</v>
      </c>
    </row>
    <row r="17912" spans="1:1">
      <c r="A17912" s="4">
        <v>20748</v>
      </c>
    </row>
    <row r="17913" spans="1:1">
      <c r="A17913" s="4">
        <v>20749</v>
      </c>
    </row>
    <row r="17914" spans="1:1">
      <c r="A17914" s="4">
        <v>20750</v>
      </c>
    </row>
    <row r="17915" spans="1:1">
      <c r="A17915" s="4">
        <v>20751</v>
      </c>
    </row>
    <row r="17916" spans="1:1">
      <c r="A17916" s="4">
        <v>20752</v>
      </c>
    </row>
    <row r="17917" spans="1:1">
      <c r="A17917" s="4">
        <v>20753</v>
      </c>
    </row>
    <row r="17918" spans="1:1">
      <c r="A17918" s="4">
        <v>20754</v>
      </c>
    </row>
    <row r="17919" spans="1:1">
      <c r="A17919" s="4">
        <v>20755</v>
      </c>
    </row>
    <row r="17920" spans="1:1">
      <c r="A17920" s="4">
        <v>20756</v>
      </c>
    </row>
    <row r="17921" spans="1:1">
      <c r="A17921" s="4">
        <v>20757</v>
      </c>
    </row>
    <row r="17922" spans="1:1">
      <c r="A17922" s="4">
        <v>20758</v>
      </c>
    </row>
    <row r="17923" spans="1:1">
      <c r="A17923" s="4">
        <v>20759</v>
      </c>
    </row>
    <row r="17924" spans="1:1">
      <c r="A17924" s="4">
        <v>20760</v>
      </c>
    </row>
    <row r="17925" spans="1:1">
      <c r="A17925" s="4">
        <v>20761</v>
      </c>
    </row>
    <row r="17926" spans="1:1">
      <c r="A17926" s="4">
        <v>20762</v>
      </c>
    </row>
    <row r="17927" spans="1:1">
      <c r="A17927" s="4">
        <v>20763</v>
      </c>
    </row>
    <row r="17928" spans="1:1">
      <c r="A17928" s="4">
        <v>20764</v>
      </c>
    </row>
    <row r="17929" spans="1:1">
      <c r="A17929" s="4">
        <v>20765</v>
      </c>
    </row>
    <row r="17930" spans="1:1">
      <c r="A17930" s="4">
        <v>20766</v>
      </c>
    </row>
    <row r="17931" spans="1:1">
      <c r="A17931" s="4">
        <v>20767</v>
      </c>
    </row>
    <row r="17932" spans="1:1">
      <c r="A17932" s="4">
        <v>20768</v>
      </c>
    </row>
    <row r="17933" spans="1:1">
      <c r="A17933" s="4">
        <v>20769</v>
      </c>
    </row>
    <row r="17934" spans="1:1">
      <c r="A17934" s="4">
        <v>20770</v>
      </c>
    </row>
    <row r="17935" spans="1:1">
      <c r="A17935" s="4">
        <v>20771</v>
      </c>
    </row>
    <row r="17936" spans="1:1">
      <c r="A17936" s="4">
        <v>20772</v>
      </c>
    </row>
    <row r="17937" spans="1:1">
      <c r="A17937" s="4">
        <v>20773</v>
      </c>
    </row>
    <row r="17938" spans="1:1">
      <c r="A17938" s="4">
        <v>20774</v>
      </c>
    </row>
    <row r="17939" spans="1:1">
      <c r="A17939" s="4">
        <v>20775</v>
      </c>
    </row>
    <row r="17940" spans="1:1">
      <c r="A17940" s="4">
        <v>20776</v>
      </c>
    </row>
    <row r="17941" spans="1:1">
      <c r="A17941" s="4">
        <v>20777</v>
      </c>
    </row>
    <row r="17942" spans="1:1">
      <c r="A17942" s="4">
        <v>20778</v>
      </c>
    </row>
    <row r="17943" spans="1:1">
      <c r="A17943" s="4">
        <v>20779</v>
      </c>
    </row>
    <row r="17944" spans="1:1">
      <c r="A17944" s="4">
        <v>20780</v>
      </c>
    </row>
    <row r="17945" spans="1:1">
      <c r="A17945" s="4">
        <v>20781</v>
      </c>
    </row>
    <row r="17946" spans="1:1">
      <c r="A17946" s="4">
        <v>20782</v>
      </c>
    </row>
    <row r="17947" spans="1:1">
      <c r="A17947" s="4">
        <v>20783</v>
      </c>
    </row>
    <row r="17948" spans="1:1">
      <c r="A17948" s="4">
        <v>20784</v>
      </c>
    </row>
    <row r="17949" spans="1:1">
      <c r="A17949" s="4">
        <v>20785</v>
      </c>
    </row>
    <row r="17950" spans="1:1">
      <c r="A17950" s="4">
        <v>20786</v>
      </c>
    </row>
    <row r="17951" spans="1:1">
      <c r="A17951" s="4">
        <v>20787</v>
      </c>
    </row>
    <row r="17952" spans="1:1">
      <c r="A17952" s="4">
        <v>20788</v>
      </c>
    </row>
    <row r="17953" spans="1:1">
      <c r="A17953" s="4">
        <v>20789</v>
      </c>
    </row>
    <row r="17954" spans="1:1">
      <c r="A17954" s="4">
        <v>20790</v>
      </c>
    </row>
    <row r="17955" spans="1:1">
      <c r="A17955" s="4">
        <v>20791</v>
      </c>
    </row>
    <row r="17956" spans="1:1">
      <c r="A17956" s="4">
        <v>20792</v>
      </c>
    </row>
    <row r="17957" spans="1:1">
      <c r="A17957" s="4">
        <v>20793</v>
      </c>
    </row>
    <row r="17958" spans="1:1">
      <c r="A17958" s="4">
        <v>20794</v>
      </c>
    </row>
    <row r="17959" spans="1:1">
      <c r="A17959" s="4">
        <v>20795</v>
      </c>
    </row>
    <row r="17960" spans="1:1">
      <c r="A17960" s="4">
        <v>20796</v>
      </c>
    </row>
    <row r="17961" spans="1:1">
      <c r="A17961" s="4">
        <v>20797</v>
      </c>
    </row>
    <row r="17962" spans="1:1">
      <c r="A17962" s="4">
        <v>20798</v>
      </c>
    </row>
    <row r="17963" spans="1:1">
      <c r="A17963" s="4">
        <v>20799</v>
      </c>
    </row>
    <row r="17964" spans="1:1">
      <c r="A17964" s="4">
        <v>20800</v>
      </c>
    </row>
    <row r="17965" spans="1:1">
      <c r="A17965" s="4">
        <v>20801</v>
      </c>
    </row>
    <row r="17966" spans="1:1">
      <c r="A17966" s="4">
        <v>20802</v>
      </c>
    </row>
    <row r="17967" spans="1:1">
      <c r="A17967" s="4">
        <v>20803</v>
      </c>
    </row>
    <row r="17968" spans="1:1">
      <c r="A17968" s="4">
        <v>20804</v>
      </c>
    </row>
    <row r="17969" spans="1:1">
      <c r="A17969" s="4">
        <v>20805</v>
      </c>
    </row>
    <row r="17970" spans="1:1">
      <c r="A17970" s="4">
        <v>20806</v>
      </c>
    </row>
    <row r="17971" spans="1:1">
      <c r="A17971" s="4">
        <v>20807</v>
      </c>
    </row>
    <row r="17972" spans="1:1">
      <c r="A17972" s="4">
        <v>20808</v>
      </c>
    </row>
    <row r="17973" spans="1:1">
      <c r="A17973" s="4">
        <v>20809</v>
      </c>
    </row>
    <row r="17974" spans="1:1">
      <c r="A17974" s="4">
        <v>20810</v>
      </c>
    </row>
    <row r="17975" spans="1:1">
      <c r="A17975" s="4">
        <v>20811</v>
      </c>
    </row>
    <row r="17976" spans="1:1">
      <c r="A17976" s="4">
        <v>20812</v>
      </c>
    </row>
    <row r="17977" spans="1:1">
      <c r="A17977" s="4">
        <v>20813</v>
      </c>
    </row>
    <row r="17978" spans="1:1">
      <c r="A17978" s="4">
        <v>20814</v>
      </c>
    </row>
    <row r="17979" spans="1:1">
      <c r="A17979" s="4">
        <v>20815</v>
      </c>
    </row>
    <row r="17980" spans="1:1">
      <c r="A17980" s="4">
        <v>20816</v>
      </c>
    </row>
    <row r="17981" spans="1:1">
      <c r="A17981" s="4">
        <v>20817</v>
      </c>
    </row>
    <row r="17982" spans="1:1">
      <c r="A17982" s="4">
        <v>20818</v>
      </c>
    </row>
    <row r="17983" spans="1:1">
      <c r="A17983" s="4">
        <v>20819</v>
      </c>
    </row>
    <row r="17984" spans="1:1">
      <c r="A17984" s="4">
        <v>20820</v>
      </c>
    </row>
    <row r="17985" spans="1:1">
      <c r="A17985" s="4">
        <v>20821</v>
      </c>
    </row>
    <row r="17986" spans="1:1">
      <c r="A17986" s="4">
        <v>20822</v>
      </c>
    </row>
    <row r="17987" spans="1:1">
      <c r="A17987" s="4">
        <v>20823</v>
      </c>
    </row>
    <row r="17988" spans="1:1">
      <c r="A17988" s="4">
        <v>20824</v>
      </c>
    </row>
    <row r="17989" spans="1:1">
      <c r="A17989" s="4">
        <v>20825</v>
      </c>
    </row>
    <row r="17990" spans="1:1">
      <c r="A17990" s="4">
        <v>20826</v>
      </c>
    </row>
    <row r="17991" spans="1:1">
      <c r="A17991" s="4">
        <v>20827</v>
      </c>
    </row>
    <row r="17992" spans="1:1">
      <c r="A17992" s="4">
        <v>20828</v>
      </c>
    </row>
    <row r="17993" spans="1:1">
      <c r="A17993" s="4">
        <v>20829</v>
      </c>
    </row>
    <row r="17994" spans="1:1">
      <c r="A17994" s="4">
        <v>20830</v>
      </c>
    </row>
    <row r="17995" spans="1:1">
      <c r="A17995" s="4">
        <v>20831</v>
      </c>
    </row>
    <row r="17996" spans="1:1">
      <c r="A17996" s="4">
        <v>20832</v>
      </c>
    </row>
    <row r="17997" spans="1:1">
      <c r="A17997" s="4">
        <v>20833</v>
      </c>
    </row>
    <row r="17998" spans="1:1">
      <c r="A17998" s="4">
        <v>20834</v>
      </c>
    </row>
    <row r="17999" spans="1:1">
      <c r="A17999" s="4">
        <v>20835</v>
      </c>
    </row>
    <row r="18000" spans="1:1">
      <c r="A18000" s="4">
        <v>20836</v>
      </c>
    </row>
    <row r="18001" spans="1:1">
      <c r="A18001" s="4">
        <v>20837</v>
      </c>
    </row>
    <row r="18002" spans="1:1">
      <c r="A18002" s="4">
        <v>20838</v>
      </c>
    </row>
    <row r="18003" spans="1:1">
      <c r="A18003" s="4">
        <v>20839</v>
      </c>
    </row>
    <row r="18004" spans="1:1">
      <c r="A18004" s="4">
        <v>20840</v>
      </c>
    </row>
    <row r="18005" spans="1:1">
      <c r="A18005" s="4">
        <v>20841</v>
      </c>
    </row>
    <row r="18006" spans="1:1">
      <c r="A18006" s="4">
        <v>20842</v>
      </c>
    </row>
    <row r="18007" spans="1:1">
      <c r="A18007" s="4">
        <v>20843</v>
      </c>
    </row>
    <row r="18008" spans="1:1">
      <c r="A18008" s="4">
        <v>20844</v>
      </c>
    </row>
    <row r="18009" spans="1:1">
      <c r="A18009" s="4">
        <v>20845</v>
      </c>
    </row>
    <row r="18010" spans="1:1">
      <c r="A18010" s="4">
        <v>20846</v>
      </c>
    </row>
    <row r="18011" spans="1:1">
      <c r="A18011" s="4">
        <v>20847</v>
      </c>
    </row>
    <row r="18012" spans="1:1">
      <c r="A18012" s="4">
        <v>20848</v>
      </c>
    </row>
    <row r="18013" spans="1:1">
      <c r="A18013" s="4">
        <v>20849</v>
      </c>
    </row>
    <row r="18014" spans="1:1">
      <c r="A18014" s="4">
        <v>20850</v>
      </c>
    </row>
    <row r="18015" spans="1:1">
      <c r="A18015" s="4">
        <v>20851</v>
      </c>
    </row>
    <row r="18016" spans="1:1">
      <c r="A18016" s="4">
        <v>20852</v>
      </c>
    </row>
    <row r="18017" spans="1:1">
      <c r="A18017" s="4">
        <v>20853</v>
      </c>
    </row>
    <row r="18018" spans="1:1">
      <c r="A18018" s="4">
        <v>20854</v>
      </c>
    </row>
    <row r="18019" spans="1:1">
      <c r="A18019" s="4">
        <v>20855</v>
      </c>
    </row>
    <row r="18020" spans="1:1">
      <c r="A18020" s="4">
        <v>20856</v>
      </c>
    </row>
    <row r="18021" spans="1:1">
      <c r="A18021" s="4">
        <v>20857</v>
      </c>
    </row>
    <row r="18022" spans="1:1">
      <c r="A18022" s="4">
        <v>20858</v>
      </c>
    </row>
    <row r="18023" spans="1:1">
      <c r="A18023" s="4">
        <v>20859</v>
      </c>
    </row>
    <row r="18024" spans="1:1">
      <c r="A18024" s="4">
        <v>20860</v>
      </c>
    </row>
    <row r="18025" spans="1:1">
      <c r="A18025" s="4">
        <v>20861</v>
      </c>
    </row>
    <row r="18026" spans="1:1">
      <c r="A18026" s="4">
        <v>20862</v>
      </c>
    </row>
    <row r="18027" spans="1:1">
      <c r="A18027" s="4">
        <v>20863</v>
      </c>
    </row>
    <row r="18028" spans="1:1">
      <c r="A18028" s="4">
        <v>20864</v>
      </c>
    </row>
    <row r="18029" spans="1:1">
      <c r="A18029" s="4">
        <v>20865</v>
      </c>
    </row>
    <row r="18030" spans="1:1">
      <c r="A18030" s="4">
        <v>20866</v>
      </c>
    </row>
    <row r="18031" spans="1:1">
      <c r="A18031" s="4">
        <v>20867</v>
      </c>
    </row>
    <row r="18032" spans="1:1">
      <c r="A18032" s="4">
        <v>20868</v>
      </c>
    </row>
    <row r="18033" spans="1:1">
      <c r="A18033" s="4">
        <v>20869</v>
      </c>
    </row>
    <row r="18034" spans="1:1">
      <c r="A18034" s="4">
        <v>20870</v>
      </c>
    </row>
    <row r="18035" spans="1:1">
      <c r="A18035" s="4">
        <v>20871</v>
      </c>
    </row>
    <row r="18036" spans="1:1">
      <c r="A18036" s="4">
        <v>20872</v>
      </c>
    </row>
    <row r="18037" spans="1:1">
      <c r="A18037" s="4">
        <v>20873</v>
      </c>
    </row>
    <row r="18038" spans="1:1">
      <c r="A18038" s="4">
        <v>20874</v>
      </c>
    </row>
    <row r="18039" spans="1:1">
      <c r="A18039" s="4">
        <v>20875</v>
      </c>
    </row>
    <row r="18040" spans="1:1">
      <c r="A18040" s="4">
        <v>20876</v>
      </c>
    </row>
    <row r="18041" spans="1:1">
      <c r="A18041" s="4">
        <v>20877</v>
      </c>
    </row>
    <row r="18042" spans="1:1">
      <c r="A18042" s="4">
        <v>20878</v>
      </c>
    </row>
    <row r="18043" spans="1:1">
      <c r="A18043" s="4">
        <v>20879</v>
      </c>
    </row>
    <row r="18044" spans="1:1">
      <c r="A18044" s="4">
        <v>20880</v>
      </c>
    </row>
    <row r="18045" spans="1:1">
      <c r="A18045" s="4">
        <v>20881</v>
      </c>
    </row>
    <row r="18046" spans="1:1">
      <c r="A18046" s="4">
        <v>20882</v>
      </c>
    </row>
    <row r="18047" spans="1:1">
      <c r="A18047" s="4">
        <v>20883</v>
      </c>
    </row>
    <row r="18048" spans="1:1">
      <c r="A18048" s="4">
        <v>20884</v>
      </c>
    </row>
    <row r="18049" spans="1:1">
      <c r="A18049" s="4">
        <v>20885</v>
      </c>
    </row>
    <row r="18050" spans="1:1">
      <c r="A18050" s="4">
        <v>20886</v>
      </c>
    </row>
    <row r="18051" spans="1:1">
      <c r="A18051" s="4">
        <v>20887</v>
      </c>
    </row>
    <row r="18052" spans="1:1">
      <c r="A18052" s="4">
        <v>20888</v>
      </c>
    </row>
    <row r="18053" spans="1:1">
      <c r="A18053" s="4">
        <v>20889</v>
      </c>
    </row>
    <row r="18054" spans="1:1">
      <c r="A18054" s="4">
        <v>20890</v>
      </c>
    </row>
    <row r="18055" spans="1:1">
      <c r="A18055" s="4">
        <v>20891</v>
      </c>
    </row>
    <row r="18056" spans="1:1">
      <c r="A18056" s="4">
        <v>20892</v>
      </c>
    </row>
    <row r="18057" spans="1:1">
      <c r="A18057" s="4">
        <v>20893</v>
      </c>
    </row>
    <row r="18058" spans="1:1">
      <c r="A18058" s="4">
        <v>20894</v>
      </c>
    </row>
    <row r="18059" spans="1:1">
      <c r="A18059" s="4">
        <v>20895</v>
      </c>
    </row>
    <row r="18060" spans="1:1">
      <c r="A18060" s="4">
        <v>20896</v>
      </c>
    </row>
    <row r="18061" spans="1:1">
      <c r="A18061" s="4">
        <v>20897</v>
      </c>
    </row>
    <row r="18062" spans="1:1">
      <c r="A18062" s="4">
        <v>20898</v>
      </c>
    </row>
    <row r="18063" spans="1:1">
      <c r="A18063" s="4">
        <v>20899</v>
      </c>
    </row>
    <row r="18064" spans="1:1">
      <c r="A18064" s="4">
        <v>20900</v>
      </c>
    </row>
    <row r="18065" spans="1:1">
      <c r="A18065" s="4">
        <v>20901</v>
      </c>
    </row>
    <row r="18066" spans="1:1">
      <c r="A18066" s="4">
        <v>20902</v>
      </c>
    </row>
    <row r="18067" spans="1:1">
      <c r="A18067" s="4">
        <v>20903</v>
      </c>
    </row>
    <row r="18068" spans="1:1">
      <c r="A18068" s="4">
        <v>20904</v>
      </c>
    </row>
    <row r="18069" spans="1:1">
      <c r="A18069" s="4">
        <v>20905</v>
      </c>
    </row>
    <row r="18070" spans="1:1">
      <c r="A18070" s="4">
        <v>20906</v>
      </c>
    </row>
    <row r="18071" spans="1:1">
      <c r="A18071" s="4">
        <v>20907</v>
      </c>
    </row>
    <row r="18072" spans="1:1">
      <c r="A18072" s="4">
        <v>20908</v>
      </c>
    </row>
    <row r="18073" spans="1:1">
      <c r="A18073" s="4">
        <v>20909</v>
      </c>
    </row>
    <row r="18074" spans="1:1">
      <c r="A18074" s="4">
        <v>20910</v>
      </c>
    </row>
    <row r="18075" spans="1:1">
      <c r="A18075" s="4">
        <v>20911</v>
      </c>
    </row>
    <row r="18076" spans="1:1">
      <c r="A18076" s="4">
        <v>20912</v>
      </c>
    </row>
    <row r="18077" spans="1:1">
      <c r="A18077" s="4">
        <v>20913</v>
      </c>
    </row>
    <row r="18078" spans="1:1">
      <c r="A18078" s="4">
        <v>20914</v>
      </c>
    </row>
    <row r="18079" spans="1:1">
      <c r="A18079" s="4">
        <v>20915</v>
      </c>
    </row>
    <row r="18080" spans="1:1">
      <c r="A18080" s="4">
        <v>20916</v>
      </c>
    </row>
    <row r="18081" spans="1:1">
      <c r="A18081" s="4">
        <v>20917</v>
      </c>
    </row>
    <row r="18082" spans="1:1">
      <c r="A18082" s="4">
        <v>20918</v>
      </c>
    </row>
    <row r="18083" spans="1:1">
      <c r="A18083" s="4">
        <v>20919</v>
      </c>
    </row>
    <row r="18084" spans="1:1">
      <c r="A18084" s="4">
        <v>20920</v>
      </c>
    </row>
    <row r="18085" spans="1:1">
      <c r="A18085" s="4">
        <v>20921</v>
      </c>
    </row>
    <row r="18086" spans="1:1">
      <c r="A18086" s="4">
        <v>20922</v>
      </c>
    </row>
    <row r="18087" spans="1:1">
      <c r="A18087" s="4">
        <v>20923</v>
      </c>
    </row>
    <row r="18088" spans="1:1">
      <c r="A18088" s="4">
        <v>20924</v>
      </c>
    </row>
    <row r="18089" spans="1:1">
      <c r="A18089" s="4">
        <v>20925</v>
      </c>
    </row>
    <row r="18090" spans="1:1">
      <c r="A18090" s="4">
        <v>20926</v>
      </c>
    </row>
    <row r="18091" spans="1:1">
      <c r="A18091" s="4">
        <v>20927</v>
      </c>
    </row>
    <row r="18092" spans="1:1">
      <c r="A18092" s="4">
        <v>20928</v>
      </c>
    </row>
    <row r="18093" spans="1:1">
      <c r="A18093" s="4">
        <v>20929</v>
      </c>
    </row>
    <row r="18094" spans="1:1">
      <c r="A18094" s="4">
        <v>20930</v>
      </c>
    </row>
    <row r="18095" spans="1:1">
      <c r="A18095" s="4">
        <v>20931</v>
      </c>
    </row>
    <row r="18096" spans="1:1">
      <c r="A18096" s="4">
        <v>20932</v>
      </c>
    </row>
    <row r="18097" spans="1:1">
      <c r="A18097" s="4">
        <v>20933</v>
      </c>
    </row>
    <row r="18098" spans="1:1">
      <c r="A18098" s="4">
        <v>20934</v>
      </c>
    </row>
    <row r="18099" spans="1:1">
      <c r="A18099" s="4">
        <v>20935</v>
      </c>
    </row>
    <row r="18100" spans="1:1">
      <c r="A18100" s="4">
        <v>20936</v>
      </c>
    </row>
    <row r="18101" spans="1:1">
      <c r="A18101" s="4">
        <v>20937</v>
      </c>
    </row>
    <row r="18102" spans="1:1">
      <c r="A18102" s="4">
        <v>20938</v>
      </c>
    </row>
    <row r="18103" spans="1:1">
      <c r="A18103" s="4">
        <v>20939</v>
      </c>
    </row>
    <row r="18104" spans="1:1">
      <c r="A18104" s="4">
        <v>20940</v>
      </c>
    </row>
    <row r="18105" spans="1:1">
      <c r="A18105" s="4">
        <v>20941</v>
      </c>
    </row>
    <row r="18106" spans="1:1">
      <c r="A18106" s="4">
        <v>20942</v>
      </c>
    </row>
    <row r="18107" spans="1:1">
      <c r="A18107" s="4">
        <v>20943</v>
      </c>
    </row>
    <row r="18108" spans="1:1">
      <c r="A18108" s="4">
        <v>20944</v>
      </c>
    </row>
    <row r="18109" spans="1:1">
      <c r="A18109" s="4">
        <v>20945</v>
      </c>
    </row>
    <row r="18110" spans="1:1">
      <c r="A18110" s="4">
        <v>20946</v>
      </c>
    </row>
    <row r="18111" spans="1:1">
      <c r="A18111" s="4">
        <v>20947</v>
      </c>
    </row>
    <row r="18112" spans="1:1">
      <c r="A18112" s="4">
        <v>20948</v>
      </c>
    </row>
    <row r="18113" spans="1:1">
      <c r="A18113" s="4">
        <v>20949</v>
      </c>
    </row>
    <row r="18114" spans="1:1">
      <c r="A18114" s="4">
        <v>20950</v>
      </c>
    </row>
    <row r="18115" spans="1:1">
      <c r="A18115" s="4">
        <v>20951</v>
      </c>
    </row>
    <row r="18116" spans="1:1">
      <c r="A18116" s="4">
        <v>20952</v>
      </c>
    </row>
    <row r="18117" spans="1:1">
      <c r="A18117" s="4">
        <v>20953</v>
      </c>
    </row>
    <row r="18118" spans="1:1">
      <c r="A18118" s="4">
        <v>20954</v>
      </c>
    </row>
    <row r="18119" spans="1:1">
      <c r="A18119" s="4">
        <v>20955</v>
      </c>
    </row>
    <row r="18120" spans="1:1">
      <c r="A18120" s="4">
        <v>20956</v>
      </c>
    </row>
    <row r="18121" spans="1:1">
      <c r="A18121" s="4">
        <v>20957</v>
      </c>
    </row>
    <row r="18122" spans="1:1">
      <c r="A18122" s="4">
        <v>20958</v>
      </c>
    </row>
    <row r="18123" spans="1:1">
      <c r="A18123" s="4">
        <v>20959</v>
      </c>
    </row>
    <row r="18124" spans="1:1">
      <c r="A18124" s="4">
        <v>20960</v>
      </c>
    </row>
    <row r="18125" spans="1:1">
      <c r="A18125" s="4">
        <v>20961</v>
      </c>
    </row>
    <row r="18126" spans="1:1">
      <c r="A18126" s="4">
        <v>20962</v>
      </c>
    </row>
    <row r="18127" spans="1:1">
      <c r="A18127" s="4">
        <v>20963</v>
      </c>
    </row>
    <row r="18128" spans="1:1">
      <c r="A18128" s="4">
        <v>20964</v>
      </c>
    </row>
    <row r="18129" spans="1:1">
      <c r="A18129" s="4">
        <v>20965</v>
      </c>
    </row>
    <row r="18130" spans="1:1">
      <c r="A18130" s="4">
        <v>20966</v>
      </c>
    </row>
    <row r="18131" spans="1:1">
      <c r="A18131" s="4">
        <v>20967</v>
      </c>
    </row>
    <row r="18132" spans="1:1">
      <c r="A18132" s="4">
        <v>20968</v>
      </c>
    </row>
    <row r="18133" spans="1:1">
      <c r="A18133" s="4">
        <v>20969</v>
      </c>
    </row>
    <row r="18134" spans="1:1">
      <c r="A18134" s="4">
        <v>20970</v>
      </c>
    </row>
    <row r="18135" spans="1:1">
      <c r="A18135" s="4">
        <v>20971</v>
      </c>
    </row>
    <row r="18136" spans="1:1">
      <c r="A18136" s="4">
        <v>20972</v>
      </c>
    </row>
    <row r="18137" spans="1:1">
      <c r="A18137" s="4">
        <v>20973</v>
      </c>
    </row>
    <row r="18138" spans="1:1">
      <c r="A18138" s="4">
        <v>20974</v>
      </c>
    </row>
    <row r="18139" spans="1:1">
      <c r="A18139" s="4">
        <v>20975</v>
      </c>
    </row>
    <row r="18140" spans="1:1">
      <c r="A18140" s="4">
        <v>20976</v>
      </c>
    </row>
    <row r="18141" spans="1:1">
      <c r="A18141" s="4">
        <v>20977</v>
      </c>
    </row>
    <row r="18142" spans="1:1">
      <c r="A18142" s="4">
        <v>20978</v>
      </c>
    </row>
    <row r="18143" spans="1:1">
      <c r="A18143" s="4">
        <v>20979</v>
      </c>
    </row>
    <row r="18144" spans="1:1">
      <c r="A18144" s="4">
        <v>20980</v>
      </c>
    </row>
    <row r="18145" spans="1:1">
      <c r="A18145" s="4">
        <v>20981</v>
      </c>
    </row>
    <row r="18146" spans="1:1">
      <c r="A18146" s="4">
        <v>20982</v>
      </c>
    </row>
    <row r="18147" spans="1:1">
      <c r="A18147" s="4">
        <v>20983</v>
      </c>
    </row>
    <row r="18148" spans="1:1">
      <c r="A18148" s="4">
        <v>20984</v>
      </c>
    </row>
    <row r="18149" spans="1:1">
      <c r="A18149" s="4">
        <v>20985</v>
      </c>
    </row>
    <row r="18150" spans="1:1">
      <c r="A18150" s="4">
        <v>20986</v>
      </c>
    </row>
    <row r="18151" spans="1:1">
      <c r="A18151" s="4">
        <v>20987</v>
      </c>
    </row>
    <row r="18152" spans="1:1">
      <c r="A18152" s="4">
        <v>20988</v>
      </c>
    </row>
    <row r="18153" spans="1:1">
      <c r="A18153" s="4">
        <v>20989</v>
      </c>
    </row>
    <row r="18154" spans="1:1">
      <c r="A18154" s="4">
        <v>20990</v>
      </c>
    </row>
    <row r="18155" spans="1:1">
      <c r="A18155" s="4">
        <v>20991</v>
      </c>
    </row>
    <row r="18156" spans="1:1">
      <c r="A18156" s="4">
        <v>20992</v>
      </c>
    </row>
    <row r="18157" spans="1:1">
      <c r="A18157" s="4">
        <v>20993</v>
      </c>
    </row>
    <row r="18158" spans="1:1">
      <c r="A18158" s="4">
        <v>20994</v>
      </c>
    </row>
    <row r="18159" spans="1:1">
      <c r="A18159" s="4">
        <v>20995</v>
      </c>
    </row>
    <row r="18160" spans="1:1">
      <c r="A18160" s="4">
        <v>20996</v>
      </c>
    </row>
    <row r="18161" spans="1:1">
      <c r="A18161" s="4">
        <v>20997</v>
      </c>
    </row>
    <row r="18162" spans="1:1">
      <c r="A18162" s="4">
        <v>20998</v>
      </c>
    </row>
    <row r="18163" spans="1:1">
      <c r="A18163" s="4">
        <v>20999</v>
      </c>
    </row>
    <row r="18164" spans="1:1">
      <c r="A18164" s="4">
        <v>21000</v>
      </c>
    </row>
    <row r="18165" spans="1:1">
      <c r="A18165" s="4">
        <v>21001</v>
      </c>
    </row>
    <row r="18166" spans="1:1">
      <c r="A18166" s="4">
        <v>21002</v>
      </c>
    </row>
    <row r="18167" spans="1:1">
      <c r="A18167" s="4">
        <v>21003</v>
      </c>
    </row>
    <row r="18168" spans="1:1">
      <c r="A18168" s="4">
        <v>21004</v>
      </c>
    </row>
    <row r="18169" spans="1:1">
      <c r="A18169" s="4">
        <v>21005</v>
      </c>
    </row>
    <row r="18170" spans="1:1">
      <c r="A18170" s="4">
        <v>21006</v>
      </c>
    </row>
    <row r="18171" spans="1:1">
      <c r="A18171" s="4">
        <v>21007</v>
      </c>
    </row>
    <row r="18172" spans="1:1">
      <c r="A18172" s="4">
        <v>21008</v>
      </c>
    </row>
    <row r="18173" spans="1:1">
      <c r="A18173" s="4">
        <v>21009</v>
      </c>
    </row>
    <row r="18174" spans="1:1">
      <c r="A18174" s="4">
        <v>21010</v>
      </c>
    </row>
    <row r="18175" spans="1:1">
      <c r="A18175" s="4">
        <v>21011</v>
      </c>
    </row>
    <row r="18176" spans="1:1">
      <c r="A18176" s="4">
        <v>21012</v>
      </c>
    </row>
    <row r="18177" spans="1:1">
      <c r="A18177" s="4">
        <v>21013</v>
      </c>
    </row>
    <row r="18178" spans="1:1">
      <c r="A18178" s="4">
        <v>21014</v>
      </c>
    </row>
    <row r="18179" spans="1:1">
      <c r="A18179" s="4">
        <v>21015</v>
      </c>
    </row>
    <row r="18180" spans="1:1">
      <c r="A18180" s="4">
        <v>21016</v>
      </c>
    </row>
    <row r="18181" spans="1:1">
      <c r="A18181" s="4">
        <v>21017</v>
      </c>
    </row>
    <row r="18182" spans="1:1">
      <c r="A18182" s="4">
        <v>21018</v>
      </c>
    </row>
    <row r="18183" spans="1:1">
      <c r="A18183" s="4">
        <v>21019</v>
      </c>
    </row>
    <row r="18184" spans="1:1">
      <c r="A18184" s="4">
        <v>21020</v>
      </c>
    </row>
    <row r="18185" spans="1:1">
      <c r="A18185" s="4">
        <v>21021</v>
      </c>
    </row>
    <row r="18186" spans="1:1">
      <c r="A18186" s="4">
        <v>21022</v>
      </c>
    </row>
    <row r="18187" spans="1:1">
      <c r="A18187" s="4">
        <v>21023</v>
      </c>
    </row>
    <row r="18188" spans="1:1">
      <c r="A18188" s="4">
        <v>21024</v>
      </c>
    </row>
    <row r="18189" spans="1:1">
      <c r="A18189" s="4">
        <v>21025</v>
      </c>
    </row>
    <row r="18190" spans="1:1">
      <c r="A18190" s="4">
        <v>21026</v>
      </c>
    </row>
    <row r="18191" spans="1:1">
      <c r="A18191" s="4">
        <v>21027</v>
      </c>
    </row>
    <row r="18192" spans="1:1">
      <c r="A18192" s="4">
        <v>21028</v>
      </c>
    </row>
    <row r="18193" spans="1:1">
      <c r="A18193" s="4">
        <v>21029</v>
      </c>
    </row>
    <row r="18194" spans="1:1">
      <c r="A18194" s="4">
        <v>21030</v>
      </c>
    </row>
    <row r="18195" spans="1:1">
      <c r="A18195" s="4">
        <v>21031</v>
      </c>
    </row>
    <row r="18196" spans="1:1">
      <c r="A18196" s="4">
        <v>21032</v>
      </c>
    </row>
    <row r="18197" spans="1:1">
      <c r="A18197" s="4">
        <v>21033</v>
      </c>
    </row>
    <row r="18198" spans="1:1">
      <c r="A18198" s="4">
        <v>21034</v>
      </c>
    </row>
    <row r="18199" spans="1:1">
      <c r="A18199" s="4">
        <v>21035</v>
      </c>
    </row>
    <row r="18200" spans="1:1">
      <c r="A18200" s="4">
        <v>21036</v>
      </c>
    </row>
    <row r="18201" spans="1:1">
      <c r="A18201" s="4">
        <v>21037</v>
      </c>
    </row>
    <row r="18202" spans="1:1">
      <c r="A18202" s="4">
        <v>21038</v>
      </c>
    </row>
    <row r="18203" spans="1:1">
      <c r="A18203" s="4">
        <v>21039</v>
      </c>
    </row>
    <row r="18204" spans="1:1">
      <c r="A18204" s="4">
        <v>21040</v>
      </c>
    </row>
    <row r="18205" spans="1:1">
      <c r="A18205" s="4">
        <v>21041</v>
      </c>
    </row>
    <row r="18206" spans="1:1">
      <c r="A18206" s="4">
        <v>21042</v>
      </c>
    </row>
    <row r="18207" spans="1:1">
      <c r="A18207" s="4">
        <v>21043</v>
      </c>
    </row>
    <row r="18208" spans="1:1">
      <c r="A18208" s="4">
        <v>21044</v>
      </c>
    </row>
    <row r="18209" spans="1:1">
      <c r="A18209" s="4">
        <v>21045</v>
      </c>
    </row>
    <row r="18210" spans="1:1">
      <c r="A18210" s="4">
        <v>21046</v>
      </c>
    </row>
    <row r="18211" spans="1:1">
      <c r="A18211" s="4">
        <v>21047</v>
      </c>
    </row>
    <row r="18212" spans="1:1">
      <c r="A18212" s="4">
        <v>21048</v>
      </c>
    </row>
    <row r="18213" spans="1:1">
      <c r="A18213" s="4">
        <v>21049</v>
      </c>
    </row>
    <row r="18214" spans="1:1">
      <c r="A18214" s="4">
        <v>21050</v>
      </c>
    </row>
    <row r="18215" spans="1:1">
      <c r="A18215" s="4">
        <v>21051</v>
      </c>
    </row>
    <row r="18216" spans="1:1">
      <c r="A18216" s="4">
        <v>21052</v>
      </c>
    </row>
    <row r="18217" spans="1:1">
      <c r="A18217" s="4">
        <v>21053</v>
      </c>
    </row>
    <row r="18218" spans="1:1">
      <c r="A18218" s="4">
        <v>21054</v>
      </c>
    </row>
    <row r="18219" spans="1:1">
      <c r="A18219" s="4">
        <v>21055</v>
      </c>
    </row>
    <row r="18220" spans="1:1">
      <c r="A18220" s="4">
        <v>21056</v>
      </c>
    </row>
    <row r="18221" spans="1:1">
      <c r="A18221" s="4">
        <v>21057</v>
      </c>
    </row>
    <row r="18222" spans="1:1">
      <c r="A18222" s="4">
        <v>21058</v>
      </c>
    </row>
    <row r="18223" spans="1:1">
      <c r="A18223" s="4">
        <v>21059</v>
      </c>
    </row>
    <row r="18224" spans="1:1">
      <c r="A18224" s="4">
        <v>21060</v>
      </c>
    </row>
    <row r="18225" spans="1:1">
      <c r="A18225" s="4">
        <v>21061</v>
      </c>
    </row>
    <row r="18226" spans="1:1">
      <c r="A18226" s="4">
        <v>21062</v>
      </c>
    </row>
    <row r="18227" spans="1:1">
      <c r="A18227" s="4">
        <v>21063</v>
      </c>
    </row>
    <row r="18228" spans="1:1">
      <c r="A18228" s="4">
        <v>21064</v>
      </c>
    </row>
    <row r="18229" spans="1:1">
      <c r="A18229" s="4">
        <v>21065</v>
      </c>
    </row>
    <row r="18230" spans="1:1">
      <c r="A18230" s="4">
        <v>21066</v>
      </c>
    </row>
    <row r="18231" spans="1:1">
      <c r="A18231" s="4">
        <v>21067</v>
      </c>
    </row>
    <row r="18232" spans="1:1">
      <c r="A18232" s="4">
        <v>21068</v>
      </c>
    </row>
    <row r="18233" spans="1:1">
      <c r="A18233" s="4">
        <v>21069</v>
      </c>
    </row>
    <row r="18234" spans="1:1">
      <c r="A18234" s="4">
        <v>21070</v>
      </c>
    </row>
    <row r="18235" spans="1:1">
      <c r="A18235" s="4">
        <v>21071</v>
      </c>
    </row>
    <row r="18236" spans="1:1">
      <c r="A18236" s="4">
        <v>21072</v>
      </c>
    </row>
    <row r="18237" spans="1:1">
      <c r="A18237" s="4">
        <v>21073</v>
      </c>
    </row>
    <row r="18238" spans="1:1">
      <c r="A18238" s="4">
        <v>21074</v>
      </c>
    </row>
    <row r="18239" spans="1:1">
      <c r="A18239" s="4">
        <v>21075</v>
      </c>
    </row>
    <row r="18240" spans="1:1">
      <c r="A18240" s="4">
        <v>21076</v>
      </c>
    </row>
    <row r="18241" spans="1:1">
      <c r="A18241" s="4">
        <v>21077</v>
      </c>
    </row>
    <row r="18242" spans="1:1">
      <c r="A18242" s="4">
        <v>21078</v>
      </c>
    </row>
    <row r="18243" spans="1:1">
      <c r="A18243" s="4">
        <v>21079</v>
      </c>
    </row>
    <row r="18244" spans="1:1">
      <c r="A18244" s="4">
        <v>21080</v>
      </c>
    </row>
    <row r="18245" spans="1:1">
      <c r="A18245" s="4">
        <v>21081</v>
      </c>
    </row>
    <row r="18246" spans="1:1">
      <c r="A18246" s="4">
        <v>21082</v>
      </c>
    </row>
    <row r="18247" spans="1:1">
      <c r="A18247" s="4">
        <v>21083</v>
      </c>
    </row>
    <row r="18248" spans="1:1">
      <c r="A18248" s="4">
        <v>21084</v>
      </c>
    </row>
    <row r="18249" spans="1:1">
      <c r="A18249" s="4">
        <v>21085</v>
      </c>
    </row>
    <row r="18250" spans="1:1">
      <c r="A18250" s="4">
        <v>21086</v>
      </c>
    </row>
    <row r="18251" spans="1:1">
      <c r="A18251" s="4">
        <v>21087</v>
      </c>
    </row>
    <row r="18252" spans="1:1">
      <c r="A18252" s="4">
        <v>21088</v>
      </c>
    </row>
    <row r="18253" spans="1:1">
      <c r="A18253" s="4">
        <v>21089</v>
      </c>
    </row>
    <row r="18254" spans="1:1">
      <c r="A18254" s="4">
        <v>21090</v>
      </c>
    </row>
    <row r="18255" spans="1:1">
      <c r="A18255" s="4">
        <v>21091</v>
      </c>
    </row>
    <row r="18256" spans="1:1">
      <c r="A18256" s="4">
        <v>21092</v>
      </c>
    </row>
    <row r="18257" spans="1:1">
      <c r="A18257" s="4">
        <v>21093</v>
      </c>
    </row>
    <row r="18258" spans="1:1">
      <c r="A18258" s="4">
        <v>21094</v>
      </c>
    </row>
    <row r="18259" spans="1:1">
      <c r="A18259" s="4">
        <v>21095</v>
      </c>
    </row>
    <row r="18260" spans="1:1">
      <c r="A18260" s="4">
        <v>21096</v>
      </c>
    </row>
    <row r="18261" spans="1:1">
      <c r="A18261" s="4">
        <v>21097</v>
      </c>
    </row>
    <row r="18262" spans="1:1">
      <c r="A18262" s="4">
        <v>21098</v>
      </c>
    </row>
    <row r="18263" spans="1:1">
      <c r="A18263" s="4">
        <v>21099</v>
      </c>
    </row>
    <row r="18264" spans="1:1">
      <c r="A18264" s="4">
        <v>21100</v>
      </c>
    </row>
    <row r="18265" spans="1:1">
      <c r="A18265" s="4">
        <v>21101</v>
      </c>
    </row>
    <row r="18266" spans="1:1">
      <c r="A18266" s="4">
        <v>21102</v>
      </c>
    </row>
    <row r="18267" spans="1:1">
      <c r="A18267" s="4">
        <v>21103</v>
      </c>
    </row>
    <row r="18268" spans="1:1">
      <c r="A18268" s="4">
        <v>21104</v>
      </c>
    </row>
    <row r="18269" spans="1:1">
      <c r="A18269" s="4">
        <v>21105</v>
      </c>
    </row>
    <row r="18270" spans="1:1">
      <c r="A18270" s="4">
        <v>21106</v>
      </c>
    </row>
    <row r="18271" spans="1:1">
      <c r="A18271" s="4">
        <v>21107</v>
      </c>
    </row>
    <row r="18272" spans="1:1">
      <c r="A18272" s="4">
        <v>21108</v>
      </c>
    </row>
    <row r="18273" spans="1:1">
      <c r="A18273" s="4">
        <v>21109</v>
      </c>
    </row>
    <row r="18274" spans="1:1">
      <c r="A18274" s="4">
        <v>21110</v>
      </c>
    </row>
    <row r="18275" spans="1:1">
      <c r="A18275" s="4">
        <v>21111</v>
      </c>
    </row>
    <row r="18276" spans="1:1">
      <c r="A18276" s="4">
        <v>21112</v>
      </c>
    </row>
    <row r="18277" spans="1:1">
      <c r="A18277" s="4">
        <v>21113</v>
      </c>
    </row>
    <row r="18278" spans="1:1">
      <c r="A18278" s="4">
        <v>21114</v>
      </c>
    </row>
    <row r="18279" spans="1:1">
      <c r="A18279" s="4">
        <v>21115</v>
      </c>
    </row>
    <row r="18280" spans="1:1">
      <c r="A18280" s="4">
        <v>21116</v>
      </c>
    </row>
    <row r="18281" spans="1:1">
      <c r="A18281" s="4">
        <v>21117</v>
      </c>
    </row>
    <row r="18282" spans="1:1">
      <c r="A18282" s="4">
        <v>21118</v>
      </c>
    </row>
    <row r="18283" spans="1:1">
      <c r="A18283" s="4">
        <v>21119</v>
      </c>
    </row>
    <row r="18284" spans="1:1">
      <c r="A18284" s="4">
        <v>21120</v>
      </c>
    </row>
    <row r="18285" spans="1:1">
      <c r="A18285" s="4">
        <v>21121</v>
      </c>
    </row>
    <row r="18286" spans="1:1">
      <c r="A18286" s="4">
        <v>21122</v>
      </c>
    </row>
    <row r="18287" spans="1:1">
      <c r="A18287" s="4">
        <v>21123</v>
      </c>
    </row>
    <row r="18288" spans="1:1">
      <c r="A18288" s="4">
        <v>21124</v>
      </c>
    </row>
    <row r="18289" spans="1:1">
      <c r="A18289" s="4">
        <v>21125</v>
      </c>
    </row>
    <row r="18290" spans="1:1">
      <c r="A18290" s="4">
        <v>21126</v>
      </c>
    </row>
    <row r="18291" spans="1:1">
      <c r="A18291" s="4">
        <v>21127</v>
      </c>
    </row>
    <row r="18292" spans="1:1">
      <c r="A18292" s="4">
        <v>21128</v>
      </c>
    </row>
    <row r="18293" spans="1:1">
      <c r="A18293" s="4">
        <v>21129</v>
      </c>
    </row>
    <row r="18294" spans="1:1">
      <c r="A18294" s="4">
        <v>21130</v>
      </c>
    </row>
    <row r="18295" spans="1:1">
      <c r="A18295" s="4">
        <v>21131</v>
      </c>
    </row>
    <row r="18296" spans="1:1">
      <c r="A18296" s="4">
        <v>21132</v>
      </c>
    </row>
    <row r="18297" spans="1:1">
      <c r="A18297" s="4">
        <v>21133</v>
      </c>
    </row>
    <row r="18298" spans="1:1">
      <c r="A18298" s="4">
        <v>21134</v>
      </c>
    </row>
    <row r="18299" spans="1:1">
      <c r="A18299" s="4">
        <v>21135</v>
      </c>
    </row>
    <row r="18300" spans="1:1">
      <c r="A18300" s="4">
        <v>21136</v>
      </c>
    </row>
    <row r="18301" spans="1:1">
      <c r="A18301" s="4">
        <v>21137</v>
      </c>
    </row>
    <row r="18302" spans="1:1">
      <c r="A18302" s="4">
        <v>21138</v>
      </c>
    </row>
    <row r="18303" spans="1:1">
      <c r="A18303" s="4">
        <v>21139</v>
      </c>
    </row>
    <row r="18304" spans="1:1">
      <c r="A18304" s="4">
        <v>21140</v>
      </c>
    </row>
    <row r="18305" spans="1:1">
      <c r="A18305" s="4">
        <v>21141</v>
      </c>
    </row>
    <row r="18306" spans="1:1">
      <c r="A18306" s="4">
        <v>21142</v>
      </c>
    </row>
    <row r="18307" spans="1:1">
      <c r="A18307" s="4">
        <v>21143</v>
      </c>
    </row>
    <row r="18308" spans="1:1">
      <c r="A18308" s="4">
        <v>21144</v>
      </c>
    </row>
    <row r="18309" spans="1:1">
      <c r="A18309" s="4">
        <v>21145</v>
      </c>
    </row>
    <row r="18310" spans="1:1">
      <c r="A18310" s="4">
        <v>21146</v>
      </c>
    </row>
    <row r="18311" spans="1:1">
      <c r="A18311" s="4">
        <v>21147</v>
      </c>
    </row>
    <row r="18312" spans="1:1">
      <c r="A18312" s="4">
        <v>21148</v>
      </c>
    </row>
    <row r="18313" spans="1:1">
      <c r="A18313" s="4">
        <v>21149</v>
      </c>
    </row>
    <row r="18314" spans="1:1">
      <c r="A18314" s="4">
        <v>21150</v>
      </c>
    </row>
    <row r="18315" spans="1:1">
      <c r="A18315" s="4">
        <v>21151</v>
      </c>
    </row>
    <row r="18316" spans="1:1">
      <c r="A18316" s="4">
        <v>21152</v>
      </c>
    </row>
    <row r="18317" spans="1:1">
      <c r="A18317" s="4">
        <v>21153</v>
      </c>
    </row>
    <row r="18318" spans="1:1">
      <c r="A18318" s="4">
        <v>21154</v>
      </c>
    </row>
    <row r="18319" spans="1:1">
      <c r="A18319" s="4">
        <v>21155</v>
      </c>
    </row>
    <row r="18320" spans="1:1">
      <c r="A18320" s="4">
        <v>21156</v>
      </c>
    </row>
    <row r="18321" spans="1:1">
      <c r="A18321" s="4">
        <v>21157</v>
      </c>
    </row>
    <row r="18322" spans="1:1">
      <c r="A18322" s="4">
        <v>21158</v>
      </c>
    </row>
    <row r="18323" spans="1:1">
      <c r="A18323" s="4">
        <v>21159</v>
      </c>
    </row>
    <row r="18324" spans="1:1">
      <c r="A18324" s="4">
        <v>21160</v>
      </c>
    </row>
    <row r="18325" spans="1:1">
      <c r="A18325" s="4">
        <v>21161</v>
      </c>
    </row>
    <row r="18326" spans="1:1">
      <c r="A18326" s="4">
        <v>21162</v>
      </c>
    </row>
    <row r="18327" spans="1:1">
      <c r="A18327" s="4">
        <v>21163</v>
      </c>
    </row>
    <row r="18328" spans="1:1">
      <c r="A18328" s="4">
        <v>21164</v>
      </c>
    </row>
    <row r="18329" spans="1:1">
      <c r="A18329" s="4">
        <v>21165</v>
      </c>
    </row>
    <row r="18330" spans="1:1">
      <c r="A18330" s="4">
        <v>21166</v>
      </c>
    </row>
    <row r="18331" spans="1:1">
      <c r="A18331" s="4">
        <v>21167</v>
      </c>
    </row>
    <row r="18332" spans="1:1">
      <c r="A18332" s="4">
        <v>21168</v>
      </c>
    </row>
    <row r="18333" spans="1:1">
      <c r="A18333" s="4">
        <v>21169</v>
      </c>
    </row>
    <row r="18334" spans="1:1">
      <c r="A18334" s="4">
        <v>21170</v>
      </c>
    </row>
    <row r="18335" spans="1:1">
      <c r="A18335" s="4">
        <v>21171</v>
      </c>
    </row>
    <row r="18336" spans="1:1">
      <c r="A18336" s="4">
        <v>21172</v>
      </c>
    </row>
    <row r="18337" spans="1:1">
      <c r="A18337" s="4">
        <v>21173</v>
      </c>
    </row>
    <row r="18338" spans="1:1">
      <c r="A18338" s="4">
        <v>21174</v>
      </c>
    </row>
    <row r="18339" spans="1:1">
      <c r="A18339" s="4">
        <v>21175</v>
      </c>
    </row>
    <row r="18340" spans="1:1">
      <c r="A18340" s="4">
        <v>21176</v>
      </c>
    </row>
    <row r="18341" spans="1:1">
      <c r="A18341" s="4">
        <v>21177</v>
      </c>
    </row>
    <row r="18342" spans="1:1">
      <c r="A18342" s="4">
        <v>21178</v>
      </c>
    </row>
    <row r="18343" spans="1:1">
      <c r="A18343" s="4">
        <v>21179</v>
      </c>
    </row>
    <row r="18344" spans="1:1">
      <c r="A18344" s="4">
        <v>21180</v>
      </c>
    </row>
    <row r="18345" spans="1:1">
      <c r="A18345" s="4">
        <v>21181</v>
      </c>
    </row>
    <row r="18346" spans="1:1">
      <c r="A18346" s="4">
        <v>21182</v>
      </c>
    </row>
    <row r="18347" spans="1:1">
      <c r="A18347" s="4">
        <v>21183</v>
      </c>
    </row>
    <row r="18348" spans="1:1">
      <c r="A18348" s="4">
        <v>21184</v>
      </c>
    </row>
    <row r="18349" spans="1:1">
      <c r="A18349" s="4">
        <v>21185</v>
      </c>
    </row>
    <row r="18350" spans="1:1">
      <c r="A18350" s="4">
        <v>21186</v>
      </c>
    </row>
    <row r="18351" spans="1:1">
      <c r="A18351" s="4">
        <v>21187</v>
      </c>
    </row>
    <row r="18352" spans="1:1">
      <c r="A18352" s="4">
        <v>21188</v>
      </c>
    </row>
    <row r="18353" spans="1:1">
      <c r="A18353" s="4">
        <v>21189</v>
      </c>
    </row>
    <row r="18354" spans="1:1">
      <c r="A18354" s="4">
        <v>21190</v>
      </c>
    </row>
    <row r="18355" spans="1:1">
      <c r="A18355" s="4">
        <v>21191</v>
      </c>
    </row>
    <row r="18356" spans="1:1">
      <c r="A18356" s="4">
        <v>21192</v>
      </c>
    </row>
    <row r="18357" spans="1:1">
      <c r="A18357" s="4">
        <v>21193</v>
      </c>
    </row>
    <row r="18358" spans="1:1">
      <c r="A18358" s="4">
        <v>21194</v>
      </c>
    </row>
    <row r="18359" spans="1:1">
      <c r="A18359" s="4">
        <v>21195</v>
      </c>
    </row>
    <row r="18360" spans="1:1">
      <c r="A18360" s="4">
        <v>21196</v>
      </c>
    </row>
    <row r="18361" spans="1:1">
      <c r="A18361" s="4">
        <v>21197</v>
      </c>
    </row>
    <row r="18362" spans="1:1">
      <c r="A18362" s="4">
        <v>21198</v>
      </c>
    </row>
    <row r="18363" spans="1:1">
      <c r="A18363" s="4">
        <v>21199</v>
      </c>
    </row>
    <row r="18364" spans="1:1">
      <c r="A18364" s="4">
        <v>21200</v>
      </c>
    </row>
    <row r="18365" spans="1:1">
      <c r="A18365" s="4">
        <v>21201</v>
      </c>
    </row>
    <row r="18366" spans="1:1">
      <c r="A18366" s="4">
        <v>21202</v>
      </c>
    </row>
    <row r="18367" spans="1:1">
      <c r="A18367" s="4">
        <v>21203</v>
      </c>
    </row>
    <row r="18368" spans="1:1">
      <c r="A18368" s="4">
        <v>21204</v>
      </c>
    </row>
    <row r="18369" spans="1:1">
      <c r="A18369" s="4">
        <v>21205</v>
      </c>
    </row>
    <row r="18370" spans="1:1">
      <c r="A18370" s="4">
        <v>21206</v>
      </c>
    </row>
    <row r="18371" spans="1:1">
      <c r="A18371" s="4">
        <v>21207</v>
      </c>
    </row>
    <row r="18372" spans="1:1">
      <c r="A18372" s="4">
        <v>21208</v>
      </c>
    </row>
    <row r="18373" spans="1:1">
      <c r="A18373" s="4">
        <v>21209</v>
      </c>
    </row>
    <row r="18374" spans="1:1">
      <c r="A18374" s="4">
        <v>21210</v>
      </c>
    </row>
    <row r="18375" spans="1:1">
      <c r="A18375" s="4">
        <v>21211</v>
      </c>
    </row>
    <row r="18376" spans="1:1">
      <c r="A18376" s="4">
        <v>21212</v>
      </c>
    </row>
    <row r="18377" spans="1:1">
      <c r="A18377" s="4">
        <v>21213</v>
      </c>
    </row>
    <row r="18378" spans="1:1">
      <c r="A18378" s="4">
        <v>21214</v>
      </c>
    </row>
    <row r="18379" spans="1:1">
      <c r="A18379" s="4">
        <v>21215</v>
      </c>
    </row>
    <row r="18380" spans="1:1">
      <c r="A18380" s="4">
        <v>21216</v>
      </c>
    </row>
    <row r="18381" spans="1:1">
      <c r="A18381" s="4">
        <v>21217</v>
      </c>
    </row>
    <row r="18382" spans="1:1">
      <c r="A18382" s="4">
        <v>21218</v>
      </c>
    </row>
    <row r="18383" spans="1:1">
      <c r="A18383" s="4">
        <v>21219</v>
      </c>
    </row>
    <row r="18384" spans="1:1">
      <c r="A18384" s="4">
        <v>21220</v>
      </c>
    </row>
    <row r="18385" spans="1:1">
      <c r="A18385" s="4">
        <v>21221</v>
      </c>
    </row>
    <row r="18386" spans="1:1">
      <c r="A18386" s="4">
        <v>21222</v>
      </c>
    </row>
    <row r="18387" spans="1:1">
      <c r="A18387" s="4">
        <v>21223</v>
      </c>
    </row>
    <row r="18388" spans="1:1">
      <c r="A18388" s="4">
        <v>21224</v>
      </c>
    </row>
    <row r="18389" spans="1:1">
      <c r="A18389" s="4">
        <v>21225</v>
      </c>
    </row>
    <row r="18390" spans="1:1">
      <c r="A18390" s="4">
        <v>21226</v>
      </c>
    </row>
    <row r="18391" spans="1:1">
      <c r="A18391" s="4">
        <v>21227</v>
      </c>
    </row>
    <row r="18392" spans="1:1">
      <c r="A18392" s="4">
        <v>21228</v>
      </c>
    </row>
    <row r="18393" spans="1:1">
      <c r="A18393" s="4">
        <v>21229</v>
      </c>
    </row>
    <row r="18394" spans="1:1">
      <c r="A18394" s="4">
        <v>21230</v>
      </c>
    </row>
    <row r="18395" spans="1:1">
      <c r="A18395" s="4">
        <v>21231</v>
      </c>
    </row>
    <row r="18396" spans="1:1">
      <c r="A18396" s="4">
        <v>21232</v>
      </c>
    </row>
    <row r="18397" spans="1:1">
      <c r="A18397" s="4">
        <v>21233</v>
      </c>
    </row>
    <row r="18398" spans="1:1">
      <c r="A18398" s="4">
        <v>21234</v>
      </c>
    </row>
    <row r="18399" spans="1:1">
      <c r="A18399" s="4">
        <v>21235</v>
      </c>
    </row>
    <row r="18400" spans="1:1">
      <c r="A18400" s="4">
        <v>21236</v>
      </c>
    </row>
    <row r="18401" spans="1:1">
      <c r="A18401" s="4">
        <v>21237</v>
      </c>
    </row>
    <row r="18402" spans="1:1">
      <c r="A18402" s="4">
        <v>21238</v>
      </c>
    </row>
    <row r="18403" spans="1:1">
      <c r="A18403" s="4">
        <v>21239</v>
      </c>
    </row>
    <row r="18404" spans="1:1">
      <c r="A18404" s="4">
        <v>21240</v>
      </c>
    </row>
    <row r="18405" spans="1:1">
      <c r="A18405" s="4">
        <v>21241</v>
      </c>
    </row>
    <row r="18406" spans="1:1">
      <c r="A18406" s="4">
        <v>21242</v>
      </c>
    </row>
    <row r="18407" spans="1:1">
      <c r="A18407" s="4">
        <v>21243</v>
      </c>
    </row>
    <row r="18408" spans="1:1">
      <c r="A18408" s="4">
        <v>21244</v>
      </c>
    </row>
    <row r="18409" spans="1:1">
      <c r="A18409" s="4">
        <v>21245</v>
      </c>
    </row>
    <row r="18410" spans="1:1">
      <c r="A18410" s="4">
        <v>21246</v>
      </c>
    </row>
    <row r="18411" spans="1:1">
      <c r="A18411" s="4">
        <v>21247</v>
      </c>
    </row>
    <row r="18412" spans="1:1">
      <c r="A18412" s="4">
        <v>21248</v>
      </c>
    </row>
    <row r="18413" spans="1:1">
      <c r="A18413" s="4">
        <v>21249</v>
      </c>
    </row>
    <row r="18414" spans="1:1">
      <c r="A18414" s="4">
        <v>21250</v>
      </c>
    </row>
    <row r="18415" spans="1:1">
      <c r="A18415" s="4">
        <v>21251</v>
      </c>
    </row>
    <row r="18416" spans="1:1">
      <c r="A18416" s="4">
        <v>21252</v>
      </c>
    </row>
    <row r="18417" spans="1:1">
      <c r="A18417" s="4">
        <v>21253</v>
      </c>
    </row>
    <row r="18418" spans="1:1">
      <c r="A18418" s="4">
        <v>21254</v>
      </c>
    </row>
    <row r="18419" spans="1:1">
      <c r="A18419" s="4">
        <v>21255</v>
      </c>
    </row>
    <row r="18420" spans="1:1">
      <c r="A18420" s="4">
        <v>21256</v>
      </c>
    </row>
    <row r="18421" spans="1:1">
      <c r="A18421" s="4">
        <v>21257</v>
      </c>
    </row>
    <row r="18422" spans="1:1">
      <c r="A18422" s="4">
        <v>21258</v>
      </c>
    </row>
    <row r="18423" spans="1:1">
      <c r="A18423" s="4">
        <v>21259</v>
      </c>
    </row>
    <row r="18424" spans="1:1">
      <c r="A18424" s="4">
        <v>21260</v>
      </c>
    </row>
    <row r="18425" spans="1:1">
      <c r="A18425" s="4">
        <v>21261</v>
      </c>
    </row>
    <row r="18426" spans="1:1">
      <c r="A18426" s="4">
        <v>21262</v>
      </c>
    </row>
    <row r="18427" spans="1:1">
      <c r="A18427" s="4">
        <v>21263</v>
      </c>
    </row>
    <row r="18428" spans="1:1">
      <c r="A18428" s="4">
        <v>21264</v>
      </c>
    </row>
    <row r="18429" spans="1:1">
      <c r="A18429" s="4">
        <v>21265</v>
      </c>
    </row>
    <row r="18430" spans="1:1">
      <c r="A18430" s="4">
        <v>21266</v>
      </c>
    </row>
    <row r="18431" spans="1:1">
      <c r="A18431" s="4">
        <v>21267</v>
      </c>
    </row>
    <row r="18432" spans="1:1">
      <c r="A18432" s="4">
        <v>21268</v>
      </c>
    </row>
    <row r="18433" spans="1:1">
      <c r="A18433" s="4">
        <v>21269</v>
      </c>
    </row>
    <row r="18434" spans="1:1">
      <c r="A18434" s="4">
        <v>21270</v>
      </c>
    </row>
    <row r="18435" spans="1:1">
      <c r="A18435" s="4">
        <v>21271</v>
      </c>
    </row>
    <row r="18436" spans="1:1">
      <c r="A18436" s="4">
        <v>21272</v>
      </c>
    </row>
    <row r="18437" spans="1:1">
      <c r="A18437" s="4">
        <v>21273</v>
      </c>
    </row>
    <row r="18438" spans="1:1">
      <c r="A18438" s="4">
        <v>21274</v>
      </c>
    </row>
    <row r="18439" spans="1:1">
      <c r="A18439" s="4">
        <v>21275</v>
      </c>
    </row>
    <row r="18440" spans="1:1">
      <c r="A18440" s="4">
        <v>21276</v>
      </c>
    </row>
    <row r="18441" spans="1:1">
      <c r="A18441" s="4">
        <v>21277</v>
      </c>
    </row>
    <row r="18442" spans="1:1">
      <c r="A18442" s="4">
        <v>21278</v>
      </c>
    </row>
    <row r="18443" spans="1:1">
      <c r="A18443" s="4">
        <v>21279</v>
      </c>
    </row>
    <row r="18444" spans="1:1">
      <c r="A18444" s="4">
        <v>21280</v>
      </c>
    </row>
    <row r="18445" spans="1:1">
      <c r="A18445" s="4">
        <v>21281</v>
      </c>
    </row>
    <row r="18446" spans="1:1">
      <c r="A18446" s="4">
        <v>21282</v>
      </c>
    </row>
    <row r="18447" spans="1:1">
      <c r="A18447" s="4">
        <v>21283</v>
      </c>
    </row>
    <row r="18448" spans="1:1">
      <c r="A18448" s="4">
        <v>21284</v>
      </c>
    </row>
    <row r="18449" spans="1:1">
      <c r="A18449" s="4">
        <v>21285</v>
      </c>
    </row>
    <row r="18450" spans="1:1">
      <c r="A18450" s="4">
        <v>21286</v>
      </c>
    </row>
    <row r="18451" spans="1:1">
      <c r="A18451" s="4">
        <v>21287</v>
      </c>
    </row>
    <row r="18452" spans="1:1">
      <c r="A18452" s="4">
        <v>21288</v>
      </c>
    </row>
    <row r="18453" spans="1:1">
      <c r="A18453" s="4">
        <v>21289</v>
      </c>
    </row>
    <row r="18454" spans="1:1">
      <c r="A18454" s="4">
        <v>21290</v>
      </c>
    </row>
    <row r="18455" spans="1:1">
      <c r="A18455" s="4">
        <v>21291</v>
      </c>
    </row>
    <row r="18456" spans="1:1">
      <c r="A18456" s="4">
        <v>21292</v>
      </c>
    </row>
    <row r="18457" spans="1:1">
      <c r="A18457" s="4">
        <v>21293</v>
      </c>
    </row>
    <row r="18458" spans="1:1">
      <c r="A18458" s="4">
        <v>21294</v>
      </c>
    </row>
    <row r="18459" spans="1:1">
      <c r="A18459" s="4">
        <v>21295</v>
      </c>
    </row>
    <row r="18460" spans="1:1">
      <c r="A18460" s="4">
        <v>21296</v>
      </c>
    </row>
    <row r="18461" spans="1:1">
      <c r="A18461" s="4">
        <v>21297</v>
      </c>
    </row>
    <row r="18462" spans="1:1">
      <c r="A18462" s="4">
        <v>21298</v>
      </c>
    </row>
    <row r="18463" spans="1:1">
      <c r="A18463" s="4">
        <v>21299</v>
      </c>
    </row>
    <row r="18464" spans="1:1">
      <c r="A18464" s="4">
        <v>21300</v>
      </c>
    </row>
    <row r="18465" spans="1:1">
      <c r="A18465" s="4">
        <v>21301</v>
      </c>
    </row>
    <row r="18466" spans="1:1">
      <c r="A18466" s="4">
        <v>21302</v>
      </c>
    </row>
    <row r="18467" spans="1:1">
      <c r="A18467" s="4">
        <v>21303</v>
      </c>
    </row>
    <row r="18468" spans="1:1">
      <c r="A18468" s="4">
        <v>21304</v>
      </c>
    </row>
    <row r="18469" spans="1:1">
      <c r="A18469" s="4">
        <v>21305</v>
      </c>
    </row>
    <row r="18470" spans="1:1">
      <c r="A18470" s="4">
        <v>21306</v>
      </c>
    </row>
    <row r="18471" spans="1:1">
      <c r="A18471" s="4">
        <v>21307</v>
      </c>
    </row>
    <row r="18472" spans="1:1">
      <c r="A18472" s="4">
        <v>21308</v>
      </c>
    </row>
    <row r="18473" spans="1:1">
      <c r="A18473" s="4">
        <v>21309</v>
      </c>
    </row>
    <row r="18474" spans="1:1">
      <c r="A18474" s="4">
        <v>21310</v>
      </c>
    </row>
    <row r="18475" spans="1:1">
      <c r="A18475" s="4">
        <v>21311</v>
      </c>
    </row>
    <row r="18476" spans="1:1">
      <c r="A18476" s="4">
        <v>21312</v>
      </c>
    </row>
    <row r="18477" spans="1:1">
      <c r="A18477" s="4">
        <v>21313</v>
      </c>
    </row>
    <row r="18478" spans="1:1">
      <c r="A18478" s="4">
        <v>21314</v>
      </c>
    </row>
    <row r="18479" spans="1:1">
      <c r="A18479" s="4">
        <v>21315</v>
      </c>
    </row>
    <row r="18480" spans="1:1">
      <c r="A18480" s="4">
        <v>21316</v>
      </c>
    </row>
    <row r="18481" spans="1:1">
      <c r="A18481" s="4">
        <v>21317</v>
      </c>
    </row>
    <row r="18482" spans="1:1">
      <c r="A18482" s="4">
        <v>21318</v>
      </c>
    </row>
    <row r="18483" spans="1:1">
      <c r="A18483" s="4">
        <v>21319</v>
      </c>
    </row>
    <row r="18484" spans="1:1">
      <c r="A18484" s="4">
        <v>21320</v>
      </c>
    </row>
    <row r="18485" spans="1:1">
      <c r="A18485" s="4">
        <v>21321</v>
      </c>
    </row>
    <row r="18486" spans="1:1">
      <c r="A18486" s="4">
        <v>21322</v>
      </c>
    </row>
    <row r="18487" spans="1:1">
      <c r="A18487" s="4">
        <v>21323</v>
      </c>
    </row>
    <row r="18488" spans="1:1">
      <c r="A18488" s="4">
        <v>21324</v>
      </c>
    </row>
    <row r="18489" spans="1:1">
      <c r="A18489" s="4">
        <v>21325</v>
      </c>
    </row>
    <row r="18490" spans="1:1">
      <c r="A18490" s="4">
        <v>21326</v>
      </c>
    </row>
    <row r="18491" spans="1:1">
      <c r="A18491" s="4">
        <v>21327</v>
      </c>
    </row>
    <row r="18492" spans="1:1">
      <c r="A18492" s="4">
        <v>21328</v>
      </c>
    </row>
    <row r="18493" spans="1:1">
      <c r="A18493" s="4">
        <v>21329</v>
      </c>
    </row>
    <row r="18494" spans="1:1">
      <c r="A18494" s="4">
        <v>21330</v>
      </c>
    </row>
    <row r="18495" spans="1:1">
      <c r="A18495" s="4">
        <v>21331</v>
      </c>
    </row>
    <row r="18496" spans="1:1">
      <c r="A18496" s="4">
        <v>21332</v>
      </c>
    </row>
    <row r="18497" spans="1:1">
      <c r="A18497" s="4">
        <v>21333</v>
      </c>
    </row>
    <row r="18498" spans="1:1">
      <c r="A18498" s="4">
        <v>21334</v>
      </c>
    </row>
    <row r="18499" spans="1:1">
      <c r="A18499" s="4">
        <v>21335</v>
      </c>
    </row>
    <row r="18500" spans="1:1">
      <c r="A18500" s="4">
        <v>21336</v>
      </c>
    </row>
    <row r="18501" spans="1:1">
      <c r="A18501" s="4">
        <v>21337</v>
      </c>
    </row>
    <row r="18502" spans="1:1">
      <c r="A18502" s="4">
        <v>21338</v>
      </c>
    </row>
    <row r="18503" spans="1:1">
      <c r="A18503" s="4">
        <v>21339</v>
      </c>
    </row>
    <row r="18504" spans="1:1">
      <c r="A18504" s="4">
        <v>21340</v>
      </c>
    </row>
    <row r="18505" spans="1:1">
      <c r="A18505" s="4">
        <v>21341</v>
      </c>
    </row>
    <row r="18506" spans="1:1">
      <c r="A18506" s="4">
        <v>21342</v>
      </c>
    </row>
    <row r="18507" spans="1:1">
      <c r="A18507" s="4">
        <v>21343</v>
      </c>
    </row>
    <row r="18508" spans="1:1">
      <c r="A18508" s="4">
        <v>21344</v>
      </c>
    </row>
    <row r="18509" spans="1:1">
      <c r="A18509" s="4">
        <v>21345</v>
      </c>
    </row>
    <row r="18510" spans="1:1">
      <c r="A18510" s="4">
        <v>21346</v>
      </c>
    </row>
    <row r="18511" spans="1:1">
      <c r="A18511" s="4">
        <v>21347</v>
      </c>
    </row>
    <row r="18512" spans="1:1">
      <c r="A18512" s="4">
        <v>21348</v>
      </c>
    </row>
    <row r="18513" spans="1:1">
      <c r="A18513" s="4">
        <v>21349</v>
      </c>
    </row>
    <row r="18514" spans="1:1">
      <c r="A18514" s="4">
        <v>21350</v>
      </c>
    </row>
    <row r="18515" spans="1:1">
      <c r="A18515" s="4">
        <v>21351</v>
      </c>
    </row>
    <row r="18516" spans="1:1">
      <c r="A18516" s="4">
        <v>21352</v>
      </c>
    </row>
    <row r="18517" spans="1:1">
      <c r="A18517" s="4">
        <v>21353</v>
      </c>
    </row>
    <row r="18518" spans="1:1">
      <c r="A18518" s="4">
        <v>21354</v>
      </c>
    </row>
    <row r="18519" spans="1:1">
      <c r="A18519" s="4">
        <v>21355</v>
      </c>
    </row>
    <row r="18520" spans="1:1">
      <c r="A18520" s="4">
        <v>21356</v>
      </c>
    </row>
    <row r="18521" spans="1:1">
      <c r="A18521" s="4">
        <v>21357</v>
      </c>
    </row>
    <row r="18522" spans="1:1">
      <c r="A18522" s="4">
        <v>21358</v>
      </c>
    </row>
    <row r="18523" spans="1:1">
      <c r="A18523" s="4">
        <v>21359</v>
      </c>
    </row>
    <row r="18524" spans="1:1">
      <c r="A18524" s="4">
        <v>21360</v>
      </c>
    </row>
    <row r="18525" spans="1:1">
      <c r="A18525" s="4">
        <v>21361</v>
      </c>
    </row>
    <row r="18526" spans="1:1">
      <c r="A18526" s="4">
        <v>21362</v>
      </c>
    </row>
    <row r="18527" spans="1:1">
      <c r="A18527" s="4">
        <v>21363</v>
      </c>
    </row>
    <row r="18528" spans="1:1">
      <c r="A18528" s="4">
        <v>21364</v>
      </c>
    </row>
    <row r="18529" spans="1:1">
      <c r="A18529" s="4">
        <v>21365</v>
      </c>
    </row>
    <row r="18530" spans="1:1">
      <c r="A18530" s="4">
        <v>21366</v>
      </c>
    </row>
    <row r="18531" spans="1:1">
      <c r="A18531" s="4">
        <v>21367</v>
      </c>
    </row>
    <row r="18532" spans="1:1">
      <c r="A18532" s="4">
        <v>21368</v>
      </c>
    </row>
    <row r="18533" spans="1:1">
      <c r="A18533" s="4">
        <v>21369</v>
      </c>
    </row>
    <row r="18534" spans="1:1">
      <c r="A18534" s="4">
        <v>21370</v>
      </c>
    </row>
    <row r="18535" spans="1:1">
      <c r="A18535" s="4">
        <v>21371</v>
      </c>
    </row>
    <row r="18536" spans="1:1">
      <c r="A18536" s="4">
        <v>21372</v>
      </c>
    </row>
    <row r="18537" spans="1:1">
      <c r="A18537" s="4">
        <v>21373</v>
      </c>
    </row>
    <row r="18538" spans="1:1">
      <c r="A18538" s="4">
        <v>21374</v>
      </c>
    </row>
    <row r="18539" spans="1:1">
      <c r="A18539" s="4">
        <v>21375</v>
      </c>
    </row>
    <row r="18540" spans="1:1">
      <c r="A18540" s="4">
        <v>21376</v>
      </c>
    </row>
    <row r="18541" spans="1:1">
      <c r="A18541" s="4">
        <v>21377</v>
      </c>
    </row>
    <row r="18542" spans="1:1">
      <c r="A18542" s="4">
        <v>21378</v>
      </c>
    </row>
    <row r="18543" spans="1:1">
      <c r="A18543" s="4">
        <v>21379</v>
      </c>
    </row>
    <row r="18544" spans="1:1">
      <c r="A18544" s="4">
        <v>21380</v>
      </c>
    </row>
    <row r="18545" spans="1:1">
      <c r="A18545" s="4">
        <v>21381</v>
      </c>
    </row>
    <row r="18546" spans="1:1">
      <c r="A18546" s="4">
        <v>21382</v>
      </c>
    </row>
    <row r="18547" spans="1:1">
      <c r="A18547" s="4">
        <v>21383</v>
      </c>
    </row>
    <row r="18548" spans="1:1">
      <c r="A18548" s="4">
        <v>21384</v>
      </c>
    </row>
    <row r="18549" spans="1:1">
      <c r="A18549" s="4">
        <v>21385</v>
      </c>
    </row>
    <row r="18550" spans="1:1">
      <c r="A18550" s="4">
        <v>21386</v>
      </c>
    </row>
    <row r="18551" spans="1:1">
      <c r="A18551" s="4">
        <v>21387</v>
      </c>
    </row>
    <row r="18552" spans="1:1">
      <c r="A18552" s="4">
        <v>21388</v>
      </c>
    </row>
    <row r="18553" spans="1:1">
      <c r="A18553" s="4">
        <v>21389</v>
      </c>
    </row>
    <row r="18554" spans="1:1">
      <c r="A18554" s="4">
        <v>21390</v>
      </c>
    </row>
    <row r="18555" spans="1:1">
      <c r="A18555" s="4">
        <v>21391</v>
      </c>
    </row>
    <row r="18556" spans="1:1">
      <c r="A18556" s="4">
        <v>21392</v>
      </c>
    </row>
    <row r="18557" spans="1:1">
      <c r="A18557" s="4">
        <v>21393</v>
      </c>
    </row>
    <row r="18558" spans="1:1">
      <c r="A18558" s="4">
        <v>21394</v>
      </c>
    </row>
    <row r="18559" spans="1:1">
      <c r="A18559" s="4">
        <v>21395</v>
      </c>
    </row>
    <row r="18560" spans="1:1">
      <c r="A18560" s="4">
        <v>21396</v>
      </c>
    </row>
    <row r="18561" spans="1:1">
      <c r="A18561" s="4">
        <v>21397</v>
      </c>
    </row>
    <row r="18562" spans="1:1">
      <c r="A18562" s="4">
        <v>21398</v>
      </c>
    </row>
    <row r="18563" spans="1:1">
      <c r="A18563" s="4">
        <v>21399</v>
      </c>
    </row>
    <row r="18564" spans="1:1">
      <c r="A18564" s="4">
        <v>21400</v>
      </c>
    </row>
    <row r="18565" spans="1:1">
      <c r="A18565" s="4">
        <v>21401</v>
      </c>
    </row>
    <row r="18566" spans="1:1">
      <c r="A18566" s="4">
        <v>21402</v>
      </c>
    </row>
    <row r="18567" spans="1:1">
      <c r="A18567" s="4">
        <v>21403</v>
      </c>
    </row>
    <row r="18568" spans="1:1">
      <c r="A18568" s="4">
        <v>21404</v>
      </c>
    </row>
    <row r="18569" spans="1:1">
      <c r="A18569" s="4">
        <v>21405</v>
      </c>
    </row>
    <row r="18570" spans="1:1">
      <c r="A18570" s="4">
        <v>21406</v>
      </c>
    </row>
    <row r="18571" spans="1:1">
      <c r="A18571" s="4">
        <v>21407</v>
      </c>
    </row>
    <row r="18572" spans="1:1">
      <c r="A18572" s="4">
        <v>21408</v>
      </c>
    </row>
    <row r="18573" spans="1:1">
      <c r="A18573" s="4">
        <v>21409</v>
      </c>
    </row>
    <row r="18574" spans="1:1">
      <c r="A18574" s="4">
        <v>21410</v>
      </c>
    </row>
    <row r="18575" spans="1:1">
      <c r="A18575" s="4">
        <v>21411</v>
      </c>
    </row>
    <row r="18576" spans="1:1">
      <c r="A18576" s="4">
        <v>21412</v>
      </c>
    </row>
    <row r="18577" spans="1:1">
      <c r="A18577" s="4">
        <v>21413</v>
      </c>
    </row>
    <row r="18578" spans="1:1">
      <c r="A18578" s="4">
        <v>21414</v>
      </c>
    </row>
    <row r="18579" spans="1:1">
      <c r="A18579" s="4">
        <v>21415</v>
      </c>
    </row>
    <row r="18580" spans="1:1">
      <c r="A18580" s="4">
        <v>21416</v>
      </c>
    </row>
    <row r="18581" spans="1:1">
      <c r="A18581" s="4">
        <v>21417</v>
      </c>
    </row>
    <row r="18582" spans="1:1">
      <c r="A18582" s="4">
        <v>21418</v>
      </c>
    </row>
    <row r="18583" spans="1:1">
      <c r="A18583" s="4">
        <v>21419</v>
      </c>
    </row>
    <row r="18584" spans="1:1">
      <c r="A18584" s="4">
        <v>21420</v>
      </c>
    </row>
    <row r="18585" spans="1:1">
      <c r="A18585" s="4">
        <v>21421</v>
      </c>
    </row>
    <row r="18586" spans="1:1">
      <c r="A18586" s="4">
        <v>21422</v>
      </c>
    </row>
    <row r="18587" spans="1:1">
      <c r="A18587" s="4">
        <v>21423</v>
      </c>
    </row>
    <row r="18588" spans="1:1">
      <c r="A18588" s="4">
        <v>21424</v>
      </c>
    </row>
    <row r="18589" spans="1:1">
      <c r="A18589" s="4">
        <v>21425</v>
      </c>
    </row>
    <row r="18590" spans="1:1">
      <c r="A18590" s="4">
        <v>21426</v>
      </c>
    </row>
    <row r="18591" spans="1:1">
      <c r="A18591" s="4">
        <v>21427</v>
      </c>
    </row>
    <row r="18592" spans="1:1">
      <c r="A18592" s="4">
        <v>21428</v>
      </c>
    </row>
    <row r="18593" spans="1:1">
      <c r="A18593" s="4">
        <v>21429</v>
      </c>
    </row>
    <row r="18594" spans="1:1">
      <c r="A18594" s="4">
        <v>21430</v>
      </c>
    </row>
    <row r="18595" spans="1:1">
      <c r="A18595" s="4">
        <v>21431</v>
      </c>
    </row>
    <row r="18596" spans="1:1">
      <c r="A18596" s="4">
        <v>21432</v>
      </c>
    </row>
    <row r="18597" spans="1:1">
      <c r="A18597" s="4">
        <v>21433</v>
      </c>
    </row>
    <row r="18598" spans="1:1">
      <c r="A18598" s="4">
        <v>21434</v>
      </c>
    </row>
    <row r="18599" spans="1:1">
      <c r="A18599" s="4">
        <v>21435</v>
      </c>
    </row>
    <row r="18600" spans="1:1">
      <c r="A18600" s="4">
        <v>21436</v>
      </c>
    </row>
    <row r="18601" spans="1:1">
      <c r="A18601" s="4">
        <v>21437</v>
      </c>
    </row>
    <row r="18602" spans="1:1">
      <c r="A18602" s="4">
        <v>21438</v>
      </c>
    </row>
    <row r="18603" spans="1:1">
      <c r="A18603" s="4">
        <v>21439</v>
      </c>
    </row>
    <row r="18604" spans="1:1">
      <c r="A18604" s="4">
        <v>21440</v>
      </c>
    </row>
    <row r="18605" spans="1:1">
      <c r="A18605" s="4">
        <v>21441</v>
      </c>
    </row>
    <row r="18606" spans="1:1">
      <c r="A18606" s="4">
        <v>21442</v>
      </c>
    </row>
    <row r="18607" spans="1:1">
      <c r="A18607" s="4">
        <v>21443</v>
      </c>
    </row>
    <row r="18608" spans="1:1">
      <c r="A18608" s="4">
        <v>21444</v>
      </c>
    </row>
    <row r="18609" spans="1:1">
      <c r="A18609" s="4">
        <v>21445</v>
      </c>
    </row>
    <row r="18610" spans="1:1">
      <c r="A18610" s="4">
        <v>21446</v>
      </c>
    </row>
    <row r="18611" spans="1:1">
      <c r="A18611" s="4">
        <v>21447</v>
      </c>
    </row>
    <row r="18612" spans="1:1">
      <c r="A18612" s="4">
        <v>21448</v>
      </c>
    </row>
    <row r="18613" spans="1:1">
      <c r="A18613" s="4">
        <v>21449</v>
      </c>
    </row>
    <row r="18614" spans="1:1">
      <c r="A18614" s="4">
        <v>21450</v>
      </c>
    </row>
    <row r="18615" spans="1:1">
      <c r="A18615" s="4">
        <v>21451</v>
      </c>
    </row>
    <row r="18616" spans="1:1">
      <c r="A18616" s="4">
        <v>21452</v>
      </c>
    </row>
    <row r="18617" spans="1:1">
      <c r="A18617" s="4">
        <v>21453</v>
      </c>
    </row>
    <row r="18618" spans="1:1">
      <c r="A18618" s="4">
        <v>21454</v>
      </c>
    </row>
    <row r="18619" spans="1:1">
      <c r="A18619" s="4">
        <v>21455</v>
      </c>
    </row>
    <row r="18620" spans="1:1">
      <c r="A18620" s="4">
        <v>21456</v>
      </c>
    </row>
    <row r="18621" spans="1:1">
      <c r="A18621" s="4">
        <v>21457</v>
      </c>
    </row>
    <row r="18622" spans="1:1">
      <c r="A18622" s="4">
        <v>21458</v>
      </c>
    </row>
    <row r="18623" spans="1:1">
      <c r="A18623" s="4">
        <v>21459</v>
      </c>
    </row>
    <row r="18624" spans="1:1">
      <c r="A18624" s="4">
        <v>21460</v>
      </c>
    </row>
    <row r="18625" spans="1:1">
      <c r="A18625" s="4">
        <v>21461</v>
      </c>
    </row>
    <row r="18626" spans="1:1">
      <c r="A18626" s="4">
        <v>21462</v>
      </c>
    </row>
    <row r="18627" spans="1:1">
      <c r="A18627" s="4">
        <v>21463</v>
      </c>
    </row>
    <row r="18628" spans="1:1">
      <c r="A18628" s="4">
        <v>21464</v>
      </c>
    </row>
    <row r="18629" spans="1:1">
      <c r="A18629" s="4">
        <v>21465</v>
      </c>
    </row>
    <row r="18630" spans="1:1">
      <c r="A18630" s="4">
        <v>21466</v>
      </c>
    </row>
    <row r="18631" spans="1:1">
      <c r="A18631" s="4">
        <v>21467</v>
      </c>
    </row>
    <row r="18632" spans="1:1">
      <c r="A18632" s="4">
        <v>21468</v>
      </c>
    </row>
    <row r="18633" spans="1:1">
      <c r="A18633" s="4">
        <v>21469</v>
      </c>
    </row>
    <row r="18634" spans="1:1">
      <c r="A18634" s="4">
        <v>21470</v>
      </c>
    </row>
    <row r="18635" spans="1:1">
      <c r="A18635" s="4">
        <v>21471</v>
      </c>
    </row>
    <row r="18636" spans="1:1">
      <c r="A18636" s="4">
        <v>21472</v>
      </c>
    </row>
    <row r="18637" spans="1:1">
      <c r="A18637" s="4">
        <v>21473</v>
      </c>
    </row>
    <row r="18638" spans="1:1">
      <c r="A18638" s="4">
        <v>21474</v>
      </c>
    </row>
    <row r="18639" spans="1:1">
      <c r="A18639" s="4">
        <v>21475</v>
      </c>
    </row>
    <row r="18640" spans="1:1">
      <c r="A18640" s="4">
        <v>21476</v>
      </c>
    </row>
    <row r="18641" spans="1:1">
      <c r="A18641" s="4">
        <v>21477</v>
      </c>
    </row>
    <row r="18642" spans="1:1">
      <c r="A18642" s="4">
        <v>21478</v>
      </c>
    </row>
    <row r="18643" spans="1:1">
      <c r="A18643" s="4">
        <v>21479</v>
      </c>
    </row>
    <row r="18644" spans="1:1">
      <c r="A18644" s="4">
        <v>21480</v>
      </c>
    </row>
    <row r="18645" spans="1:1">
      <c r="A18645" s="4">
        <v>21481</v>
      </c>
    </row>
    <row r="18646" spans="1:1">
      <c r="A18646" s="4">
        <v>21482</v>
      </c>
    </row>
    <row r="18647" spans="1:1">
      <c r="A18647" s="4">
        <v>21483</v>
      </c>
    </row>
    <row r="18648" spans="1:1">
      <c r="A18648" s="4">
        <v>21484</v>
      </c>
    </row>
    <row r="18649" spans="1:1">
      <c r="A18649" s="4">
        <v>21485</v>
      </c>
    </row>
    <row r="18650" spans="1:1">
      <c r="A18650" s="4">
        <v>21486</v>
      </c>
    </row>
    <row r="18651" spans="1:1">
      <c r="A18651" s="4">
        <v>21487</v>
      </c>
    </row>
    <row r="18652" spans="1:1">
      <c r="A18652" s="4">
        <v>21488</v>
      </c>
    </row>
    <row r="18653" spans="1:1">
      <c r="A18653" s="4">
        <v>21489</v>
      </c>
    </row>
    <row r="18654" spans="1:1">
      <c r="A18654" s="4">
        <v>21490</v>
      </c>
    </row>
    <row r="18655" spans="1:1">
      <c r="A18655" s="4">
        <v>21491</v>
      </c>
    </row>
    <row r="18656" spans="1:1">
      <c r="A18656" s="4">
        <v>21492</v>
      </c>
    </row>
    <row r="18657" spans="1:1">
      <c r="A18657" s="4">
        <v>21493</v>
      </c>
    </row>
    <row r="18658" spans="1:1">
      <c r="A18658" s="4">
        <v>21494</v>
      </c>
    </row>
    <row r="18659" spans="1:1">
      <c r="A18659" s="4">
        <v>21495</v>
      </c>
    </row>
    <row r="18660" spans="1:1">
      <c r="A18660" s="4">
        <v>21496</v>
      </c>
    </row>
    <row r="18661" spans="1:1">
      <c r="A18661" s="4">
        <v>21497</v>
      </c>
    </row>
    <row r="18662" spans="1:1">
      <c r="A18662" s="4">
        <v>21498</v>
      </c>
    </row>
    <row r="18663" spans="1:1">
      <c r="A18663" s="4">
        <v>21499</v>
      </c>
    </row>
    <row r="18664" spans="1:1">
      <c r="A18664" s="4">
        <v>21500</v>
      </c>
    </row>
    <row r="18665" spans="1:1">
      <c r="A18665" s="4">
        <v>21501</v>
      </c>
    </row>
    <row r="18666" spans="1:1">
      <c r="A18666" s="4">
        <v>21502</v>
      </c>
    </row>
    <row r="18667" spans="1:1">
      <c r="A18667" s="4">
        <v>21503</v>
      </c>
    </row>
    <row r="18668" spans="1:1">
      <c r="A18668" s="4">
        <v>21504</v>
      </c>
    </row>
    <row r="18669" spans="1:1">
      <c r="A18669" s="4">
        <v>21505</v>
      </c>
    </row>
    <row r="18670" spans="1:1">
      <c r="A18670" s="4">
        <v>21506</v>
      </c>
    </row>
    <row r="18671" spans="1:1">
      <c r="A18671" s="4">
        <v>21507</v>
      </c>
    </row>
    <row r="18672" spans="1:1">
      <c r="A18672" s="4">
        <v>21508</v>
      </c>
    </row>
    <row r="18673" spans="1:1">
      <c r="A18673" s="4">
        <v>21509</v>
      </c>
    </row>
    <row r="18674" spans="1:1">
      <c r="A18674" s="4">
        <v>21510</v>
      </c>
    </row>
    <row r="18675" spans="1:1">
      <c r="A18675" s="4">
        <v>21511</v>
      </c>
    </row>
    <row r="18676" spans="1:1">
      <c r="A18676" s="4">
        <v>21512</v>
      </c>
    </row>
    <row r="18677" spans="1:1">
      <c r="A18677" s="4">
        <v>21513</v>
      </c>
    </row>
    <row r="18678" spans="1:1">
      <c r="A18678" s="4">
        <v>21514</v>
      </c>
    </row>
    <row r="18679" spans="1:1">
      <c r="A18679" s="4">
        <v>21515</v>
      </c>
    </row>
    <row r="18680" spans="1:1">
      <c r="A18680" s="4">
        <v>21516</v>
      </c>
    </row>
    <row r="18681" spans="1:1">
      <c r="A18681" s="4">
        <v>21517</v>
      </c>
    </row>
    <row r="18682" spans="1:1">
      <c r="A18682" s="4">
        <v>21518</v>
      </c>
    </row>
    <row r="18683" spans="1:1">
      <c r="A18683" s="4">
        <v>21519</v>
      </c>
    </row>
    <row r="18684" spans="1:1">
      <c r="A18684" s="4">
        <v>21520</v>
      </c>
    </row>
    <row r="18685" spans="1:1">
      <c r="A18685" s="4">
        <v>21521</v>
      </c>
    </row>
    <row r="18686" spans="1:1">
      <c r="A18686" s="4">
        <v>21522</v>
      </c>
    </row>
    <row r="18687" spans="1:1">
      <c r="A18687" s="4">
        <v>21523</v>
      </c>
    </row>
    <row r="18688" spans="1:1">
      <c r="A18688" s="4">
        <v>21524</v>
      </c>
    </row>
    <row r="18689" spans="1:1">
      <c r="A18689" s="4">
        <v>21525</v>
      </c>
    </row>
    <row r="18690" spans="1:1">
      <c r="A18690" s="4">
        <v>21526</v>
      </c>
    </row>
    <row r="18691" spans="1:1">
      <c r="A18691" s="4">
        <v>21527</v>
      </c>
    </row>
    <row r="18692" spans="1:1">
      <c r="A18692" s="4">
        <v>21528</v>
      </c>
    </row>
    <row r="18693" spans="1:1">
      <c r="A18693" s="4">
        <v>21529</v>
      </c>
    </row>
    <row r="18694" spans="1:1">
      <c r="A18694" s="4">
        <v>21530</v>
      </c>
    </row>
    <row r="18695" spans="1:1">
      <c r="A18695" s="4">
        <v>21531</v>
      </c>
    </row>
    <row r="18696" spans="1:1">
      <c r="A18696" s="4">
        <v>21532</v>
      </c>
    </row>
    <row r="18697" spans="1:1">
      <c r="A18697" s="4">
        <v>21533</v>
      </c>
    </row>
    <row r="18698" spans="1:1">
      <c r="A18698" s="4">
        <v>21534</v>
      </c>
    </row>
    <row r="18699" spans="1:1">
      <c r="A18699" s="4">
        <v>21535</v>
      </c>
    </row>
    <row r="18700" spans="1:1">
      <c r="A18700" s="4">
        <v>21536</v>
      </c>
    </row>
    <row r="18701" spans="1:1">
      <c r="A18701" s="4">
        <v>21537</v>
      </c>
    </row>
    <row r="18702" spans="1:1">
      <c r="A18702" s="4">
        <v>21538</v>
      </c>
    </row>
    <row r="18703" spans="1:1">
      <c r="A18703" s="4">
        <v>21539</v>
      </c>
    </row>
    <row r="18704" spans="1:1">
      <c r="A18704" s="4">
        <v>21540</v>
      </c>
    </row>
    <row r="18705" spans="1:1">
      <c r="A18705" s="4">
        <v>21541</v>
      </c>
    </row>
    <row r="18706" spans="1:1">
      <c r="A18706" s="4">
        <v>21542</v>
      </c>
    </row>
    <row r="18707" spans="1:1">
      <c r="A18707" s="4">
        <v>21543</v>
      </c>
    </row>
    <row r="18708" spans="1:1">
      <c r="A18708" s="4">
        <v>21544</v>
      </c>
    </row>
    <row r="18709" spans="1:1">
      <c r="A18709" s="4">
        <v>21545</v>
      </c>
    </row>
    <row r="18710" spans="1:1">
      <c r="A18710" s="4">
        <v>21546</v>
      </c>
    </row>
    <row r="18711" spans="1:1">
      <c r="A18711" s="4">
        <v>21547</v>
      </c>
    </row>
    <row r="18712" spans="1:1">
      <c r="A18712" s="4">
        <v>21548</v>
      </c>
    </row>
    <row r="18713" spans="1:1">
      <c r="A18713" s="4">
        <v>21549</v>
      </c>
    </row>
    <row r="18714" spans="1:1">
      <c r="A18714" s="4">
        <v>21550</v>
      </c>
    </row>
    <row r="18715" spans="1:1">
      <c r="A18715" s="4">
        <v>21551</v>
      </c>
    </row>
    <row r="18716" spans="1:1">
      <c r="A18716" s="4">
        <v>21552</v>
      </c>
    </row>
    <row r="18717" spans="1:1">
      <c r="A18717" s="4">
        <v>21553</v>
      </c>
    </row>
    <row r="18718" spans="1:1">
      <c r="A18718" s="4">
        <v>21554</v>
      </c>
    </row>
    <row r="18719" spans="1:1">
      <c r="A18719" s="4">
        <v>21555</v>
      </c>
    </row>
    <row r="18720" spans="1:1">
      <c r="A18720" s="4">
        <v>21556</v>
      </c>
    </row>
    <row r="18721" spans="1:1">
      <c r="A18721" s="4">
        <v>21557</v>
      </c>
    </row>
    <row r="18722" spans="1:1">
      <c r="A18722" s="4">
        <v>21558</v>
      </c>
    </row>
    <row r="18723" spans="1:1">
      <c r="A18723" s="4">
        <v>21559</v>
      </c>
    </row>
    <row r="18724" spans="1:1">
      <c r="A18724" s="4">
        <v>21560</v>
      </c>
    </row>
    <row r="18725" spans="1:1">
      <c r="A18725" s="4">
        <v>21561</v>
      </c>
    </row>
    <row r="18726" spans="1:1">
      <c r="A18726" s="4">
        <v>21562</v>
      </c>
    </row>
    <row r="18727" spans="1:1">
      <c r="A18727" s="4">
        <v>21563</v>
      </c>
    </row>
    <row r="18728" spans="1:1">
      <c r="A18728" s="4">
        <v>21564</v>
      </c>
    </row>
    <row r="18729" spans="1:1">
      <c r="A18729" s="4">
        <v>21565</v>
      </c>
    </row>
    <row r="18730" spans="1:1">
      <c r="A18730" s="4">
        <v>21566</v>
      </c>
    </row>
    <row r="18731" spans="1:1">
      <c r="A18731" s="4">
        <v>21567</v>
      </c>
    </row>
    <row r="18732" spans="1:1">
      <c r="A18732" s="4">
        <v>21568</v>
      </c>
    </row>
    <row r="18733" spans="1:1">
      <c r="A18733" s="4">
        <v>21569</v>
      </c>
    </row>
    <row r="18734" spans="1:1">
      <c r="A18734" s="4">
        <v>21570</v>
      </c>
    </row>
    <row r="18735" spans="1:1">
      <c r="A18735" s="4">
        <v>21571</v>
      </c>
    </row>
    <row r="18736" spans="1:1">
      <c r="A18736" s="4">
        <v>21572</v>
      </c>
    </row>
    <row r="18737" spans="1:1">
      <c r="A18737" s="4">
        <v>21573</v>
      </c>
    </row>
    <row r="18738" spans="1:1">
      <c r="A18738" s="4">
        <v>21574</v>
      </c>
    </row>
    <row r="18739" spans="1:1">
      <c r="A18739" s="4">
        <v>21575</v>
      </c>
    </row>
    <row r="18740" spans="1:1">
      <c r="A18740" s="4">
        <v>21576</v>
      </c>
    </row>
    <row r="18741" spans="1:1">
      <c r="A18741" s="4">
        <v>21577</v>
      </c>
    </row>
    <row r="18742" spans="1:1">
      <c r="A18742" s="4">
        <v>21578</v>
      </c>
    </row>
    <row r="18743" spans="1:1">
      <c r="A18743" s="4">
        <v>21579</v>
      </c>
    </row>
    <row r="18744" spans="1:1">
      <c r="A18744" s="4">
        <v>21580</v>
      </c>
    </row>
    <row r="18745" spans="1:1">
      <c r="A18745" s="4">
        <v>21581</v>
      </c>
    </row>
    <row r="18746" spans="1:1">
      <c r="A18746" s="4">
        <v>21582</v>
      </c>
    </row>
    <row r="18747" spans="1:1">
      <c r="A18747" s="4">
        <v>21583</v>
      </c>
    </row>
    <row r="18748" spans="1:1">
      <c r="A18748" s="4">
        <v>21584</v>
      </c>
    </row>
    <row r="18749" spans="1:1">
      <c r="A18749" s="4">
        <v>21585</v>
      </c>
    </row>
    <row r="18750" spans="1:1">
      <c r="A18750" s="4">
        <v>21586</v>
      </c>
    </row>
    <row r="18751" spans="1:1">
      <c r="A18751" s="4">
        <v>21587</v>
      </c>
    </row>
    <row r="18752" spans="1:1">
      <c r="A18752" s="4">
        <v>21588</v>
      </c>
    </row>
    <row r="18753" spans="1:1">
      <c r="A18753" s="4">
        <v>21589</v>
      </c>
    </row>
    <row r="18754" spans="1:1">
      <c r="A18754" s="4">
        <v>21590</v>
      </c>
    </row>
    <row r="18755" spans="1:1">
      <c r="A18755" s="4">
        <v>21591</v>
      </c>
    </row>
    <row r="18756" spans="1:1">
      <c r="A18756" s="4">
        <v>21592</v>
      </c>
    </row>
    <row r="18757" spans="1:1">
      <c r="A18757" s="4">
        <v>21593</v>
      </c>
    </row>
    <row r="18758" spans="1:1">
      <c r="A18758" s="4">
        <v>21594</v>
      </c>
    </row>
    <row r="18759" spans="1:1">
      <c r="A18759" s="4">
        <v>21595</v>
      </c>
    </row>
    <row r="18760" spans="1:1">
      <c r="A18760" s="4">
        <v>21596</v>
      </c>
    </row>
    <row r="18761" spans="1:1">
      <c r="A18761" s="4">
        <v>21597</v>
      </c>
    </row>
    <row r="18762" spans="1:1">
      <c r="A18762" s="4">
        <v>21598</v>
      </c>
    </row>
    <row r="18763" spans="1:1">
      <c r="A18763" s="4">
        <v>21599</v>
      </c>
    </row>
    <row r="18764" spans="1:1">
      <c r="A18764" s="4">
        <v>21600</v>
      </c>
    </row>
    <row r="18765" spans="1:1">
      <c r="A18765" s="4">
        <v>21601</v>
      </c>
    </row>
    <row r="18766" spans="1:1">
      <c r="A18766" s="4">
        <v>21602</v>
      </c>
    </row>
    <row r="18767" spans="1:1">
      <c r="A18767" s="4">
        <v>21603</v>
      </c>
    </row>
    <row r="18768" spans="1:1">
      <c r="A18768" s="4">
        <v>21604</v>
      </c>
    </row>
    <row r="18769" spans="1:1">
      <c r="A18769" s="4">
        <v>21605</v>
      </c>
    </row>
    <row r="18770" spans="1:1">
      <c r="A18770" s="4">
        <v>21606</v>
      </c>
    </row>
    <row r="18771" spans="1:1">
      <c r="A18771" s="4">
        <v>21607</v>
      </c>
    </row>
    <row r="18772" spans="1:1">
      <c r="A18772" s="4">
        <v>21608</v>
      </c>
    </row>
    <row r="18773" spans="1:1">
      <c r="A18773" s="4">
        <v>21609</v>
      </c>
    </row>
    <row r="18774" spans="1:1">
      <c r="A18774" s="4">
        <v>21610</v>
      </c>
    </row>
    <row r="18775" spans="1:1">
      <c r="A18775" s="4">
        <v>21611</v>
      </c>
    </row>
    <row r="18776" spans="1:1">
      <c r="A18776" s="4">
        <v>21612</v>
      </c>
    </row>
    <row r="18777" spans="1:1">
      <c r="A18777" s="4">
        <v>21613</v>
      </c>
    </row>
    <row r="18778" spans="1:1">
      <c r="A18778" s="4">
        <v>21614</v>
      </c>
    </row>
    <row r="18779" spans="1:1">
      <c r="A18779" s="4">
        <v>21615</v>
      </c>
    </row>
    <row r="18780" spans="1:1">
      <c r="A18780" s="4">
        <v>21616</v>
      </c>
    </row>
    <row r="18781" spans="1:1">
      <c r="A18781" s="4">
        <v>21617</v>
      </c>
    </row>
    <row r="18782" spans="1:1">
      <c r="A18782" s="4">
        <v>21618</v>
      </c>
    </row>
    <row r="18783" spans="1:1">
      <c r="A18783" s="4">
        <v>21619</v>
      </c>
    </row>
    <row r="18784" spans="1:1">
      <c r="A18784" s="4">
        <v>21620</v>
      </c>
    </row>
    <row r="18785" spans="1:1">
      <c r="A18785" s="4">
        <v>21621</v>
      </c>
    </row>
    <row r="18786" spans="1:1">
      <c r="A18786" s="4">
        <v>21622</v>
      </c>
    </row>
    <row r="18787" spans="1:1">
      <c r="A18787" s="4">
        <v>21623</v>
      </c>
    </row>
    <row r="18788" spans="1:1">
      <c r="A18788" s="4">
        <v>21624</v>
      </c>
    </row>
    <row r="18789" spans="1:1">
      <c r="A18789" s="4">
        <v>21625</v>
      </c>
    </row>
    <row r="18790" spans="1:1">
      <c r="A18790" s="4">
        <v>21626</v>
      </c>
    </row>
    <row r="18791" spans="1:1">
      <c r="A18791" s="4">
        <v>21627</v>
      </c>
    </row>
    <row r="18792" spans="1:1">
      <c r="A18792" s="4">
        <v>21628</v>
      </c>
    </row>
    <row r="18793" spans="1:1">
      <c r="A18793" s="4">
        <v>21629</v>
      </c>
    </row>
    <row r="18794" spans="1:1">
      <c r="A18794" s="4">
        <v>21630</v>
      </c>
    </row>
    <row r="18795" spans="1:1">
      <c r="A18795" s="4">
        <v>21631</v>
      </c>
    </row>
    <row r="18796" spans="1:1">
      <c r="A18796" s="4">
        <v>21632</v>
      </c>
    </row>
    <row r="18797" spans="1:1">
      <c r="A18797" s="4">
        <v>21633</v>
      </c>
    </row>
    <row r="18798" spans="1:1">
      <c r="A18798" s="4">
        <v>21634</v>
      </c>
    </row>
    <row r="18799" spans="1:1">
      <c r="A18799" s="4">
        <v>21635</v>
      </c>
    </row>
    <row r="18800" spans="1:1">
      <c r="A18800" s="4">
        <v>21636</v>
      </c>
    </row>
    <row r="18801" spans="1:1">
      <c r="A18801" s="4">
        <v>21637</v>
      </c>
    </row>
    <row r="18802" spans="1:1">
      <c r="A18802" s="4">
        <v>21638</v>
      </c>
    </row>
    <row r="18803" spans="1:1">
      <c r="A18803" s="4">
        <v>21639</v>
      </c>
    </row>
    <row r="18804" spans="1:1">
      <c r="A18804" s="4">
        <v>21640</v>
      </c>
    </row>
    <row r="18805" spans="1:1">
      <c r="A18805" s="4">
        <v>21641</v>
      </c>
    </row>
    <row r="18806" spans="1:1">
      <c r="A18806" s="4">
        <v>21642</v>
      </c>
    </row>
    <row r="18807" spans="1:1">
      <c r="A18807" s="4">
        <v>21643</v>
      </c>
    </row>
    <row r="18808" spans="1:1">
      <c r="A18808" s="4">
        <v>21644</v>
      </c>
    </row>
    <row r="18809" spans="1:1">
      <c r="A18809" s="4">
        <v>21645</v>
      </c>
    </row>
    <row r="18810" spans="1:1">
      <c r="A18810" s="4">
        <v>21646</v>
      </c>
    </row>
    <row r="18811" spans="1:1">
      <c r="A18811" s="4">
        <v>21647</v>
      </c>
    </row>
    <row r="18812" spans="1:1">
      <c r="A18812" s="4">
        <v>21648</v>
      </c>
    </row>
    <row r="18813" spans="1:1">
      <c r="A18813" s="4">
        <v>21649</v>
      </c>
    </row>
    <row r="18814" spans="1:1">
      <c r="A18814" s="4">
        <v>21650</v>
      </c>
    </row>
    <row r="18815" spans="1:1">
      <c r="A18815" s="4">
        <v>21651</v>
      </c>
    </row>
    <row r="18816" spans="1:1">
      <c r="A18816" s="4">
        <v>21652</v>
      </c>
    </row>
    <row r="18817" spans="1:1">
      <c r="A18817" s="4">
        <v>21653</v>
      </c>
    </row>
    <row r="18818" spans="1:1">
      <c r="A18818" s="4">
        <v>21654</v>
      </c>
    </row>
    <row r="18819" spans="1:1">
      <c r="A18819" s="4">
        <v>21655</v>
      </c>
    </row>
    <row r="18820" spans="1:1">
      <c r="A18820" s="4">
        <v>21656</v>
      </c>
    </row>
    <row r="18821" spans="1:1">
      <c r="A18821" s="4">
        <v>21657</v>
      </c>
    </row>
    <row r="18822" spans="1:1">
      <c r="A18822" s="4">
        <v>21658</v>
      </c>
    </row>
    <row r="18823" spans="1:1">
      <c r="A18823" s="4">
        <v>21659</v>
      </c>
    </row>
    <row r="18824" spans="1:1">
      <c r="A18824" s="4">
        <v>21660</v>
      </c>
    </row>
    <row r="18825" spans="1:1">
      <c r="A18825" s="4">
        <v>21661</v>
      </c>
    </row>
    <row r="18826" spans="1:1">
      <c r="A18826" s="4">
        <v>21662</v>
      </c>
    </row>
    <row r="18827" spans="1:1">
      <c r="A18827" s="4">
        <v>21663</v>
      </c>
    </row>
    <row r="18828" spans="1:1">
      <c r="A18828" s="4">
        <v>21664</v>
      </c>
    </row>
    <row r="18829" spans="1:1">
      <c r="A18829" s="4">
        <v>21665</v>
      </c>
    </row>
    <row r="18830" spans="1:1">
      <c r="A18830" s="4">
        <v>21666</v>
      </c>
    </row>
    <row r="18831" spans="1:1">
      <c r="A18831" s="4">
        <v>21667</v>
      </c>
    </row>
    <row r="18832" spans="1:1">
      <c r="A18832" s="4">
        <v>21668</v>
      </c>
    </row>
    <row r="18833" spans="1:1">
      <c r="A18833" s="4">
        <v>21669</v>
      </c>
    </row>
    <row r="18834" spans="1:1">
      <c r="A18834" s="4">
        <v>21670</v>
      </c>
    </row>
    <row r="18835" spans="1:1">
      <c r="A18835" s="4">
        <v>21671</v>
      </c>
    </row>
    <row r="18836" spans="1:1">
      <c r="A18836" s="4">
        <v>21672</v>
      </c>
    </row>
    <row r="18837" spans="1:1">
      <c r="A18837" s="4">
        <v>21673</v>
      </c>
    </row>
    <row r="18838" spans="1:1">
      <c r="A18838" s="4">
        <v>21674</v>
      </c>
    </row>
    <row r="18839" spans="1:1">
      <c r="A18839" s="4">
        <v>21675</v>
      </c>
    </row>
    <row r="18840" spans="1:1">
      <c r="A18840" s="4">
        <v>21676</v>
      </c>
    </row>
    <row r="18841" spans="1:1">
      <c r="A18841" s="4">
        <v>21677</v>
      </c>
    </row>
    <row r="18842" spans="1:1">
      <c r="A18842" s="4">
        <v>21678</v>
      </c>
    </row>
    <row r="18843" spans="1:1">
      <c r="A18843" s="4">
        <v>21679</v>
      </c>
    </row>
    <row r="18844" spans="1:1">
      <c r="A18844" s="4">
        <v>21680</v>
      </c>
    </row>
    <row r="18845" spans="1:1">
      <c r="A18845" s="4">
        <v>21681</v>
      </c>
    </row>
    <row r="18846" spans="1:1">
      <c r="A18846" s="4">
        <v>21682</v>
      </c>
    </row>
    <row r="18847" spans="1:1">
      <c r="A18847" s="4">
        <v>21683</v>
      </c>
    </row>
    <row r="18848" spans="1:1">
      <c r="A18848" s="4">
        <v>21684</v>
      </c>
    </row>
    <row r="18849" spans="1:1">
      <c r="A18849" s="4">
        <v>21685</v>
      </c>
    </row>
    <row r="18850" spans="1:1">
      <c r="A18850" s="4">
        <v>21686</v>
      </c>
    </row>
    <row r="18851" spans="1:1">
      <c r="A18851" s="4">
        <v>21687</v>
      </c>
    </row>
    <row r="18852" spans="1:1">
      <c r="A18852" s="4">
        <v>21688</v>
      </c>
    </row>
    <row r="18853" spans="1:1">
      <c r="A18853" s="4">
        <v>21689</v>
      </c>
    </row>
    <row r="18854" spans="1:1">
      <c r="A18854" s="4">
        <v>21690</v>
      </c>
    </row>
    <row r="18855" spans="1:1">
      <c r="A18855" s="4">
        <v>21691</v>
      </c>
    </row>
    <row r="18856" spans="1:1">
      <c r="A18856" s="4">
        <v>21692</v>
      </c>
    </row>
    <row r="18857" spans="1:1">
      <c r="A18857" s="4">
        <v>21693</v>
      </c>
    </row>
    <row r="18858" spans="1:1">
      <c r="A18858" s="4">
        <v>21694</v>
      </c>
    </row>
    <row r="18859" spans="1:1">
      <c r="A18859" s="4">
        <v>21695</v>
      </c>
    </row>
    <row r="18860" spans="1:1">
      <c r="A18860" s="4">
        <v>21696</v>
      </c>
    </row>
    <row r="18861" spans="1:1">
      <c r="A18861" s="4">
        <v>21697</v>
      </c>
    </row>
    <row r="18862" spans="1:1">
      <c r="A18862" s="4">
        <v>21698</v>
      </c>
    </row>
    <row r="18863" spans="1:1">
      <c r="A18863" s="4">
        <v>21699</v>
      </c>
    </row>
    <row r="18864" spans="1:1">
      <c r="A18864" s="4">
        <v>21700</v>
      </c>
    </row>
    <row r="18865" spans="1:1">
      <c r="A18865" s="4">
        <v>21701</v>
      </c>
    </row>
    <row r="18866" spans="1:1">
      <c r="A18866" s="4">
        <v>21702</v>
      </c>
    </row>
    <row r="18867" spans="1:1">
      <c r="A18867" s="4">
        <v>21703</v>
      </c>
    </row>
    <row r="18868" spans="1:1">
      <c r="A18868" s="4">
        <v>21704</v>
      </c>
    </row>
    <row r="18869" spans="1:1">
      <c r="A18869" s="4">
        <v>21705</v>
      </c>
    </row>
    <row r="18870" spans="1:1">
      <c r="A18870" s="4">
        <v>21706</v>
      </c>
    </row>
    <row r="18871" spans="1:1">
      <c r="A18871" s="4">
        <v>21707</v>
      </c>
    </row>
    <row r="18872" spans="1:1">
      <c r="A18872" s="4">
        <v>21708</v>
      </c>
    </row>
    <row r="18873" spans="1:1">
      <c r="A18873" s="4">
        <v>21709</v>
      </c>
    </row>
    <row r="18874" spans="1:1">
      <c r="A18874" s="4">
        <v>21710</v>
      </c>
    </row>
    <row r="18875" spans="1:1">
      <c r="A18875" s="4">
        <v>21711</v>
      </c>
    </row>
    <row r="18876" spans="1:1">
      <c r="A18876" s="4">
        <v>21712</v>
      </c>
    </row>
    <row r="18877" spans="1:1">
      <c r="A18877" s="4">
        <v>21713</v>
      </c>
    </row>
    <row r="18878" spans="1:1">
      <c r="A18878" s="4">
        <v>21714</v>
      </c>
    </row>
    <row r="18879" spans="1:1">
      <c r="A18879" s="4">
        <v>21715</v>
      </c>
    </row>
    <row r="18880" spans="1:1">
      <c r="A18880" s="4">
        <v>21716</v>
      </c>
    </row>
    <row r="18881" spans="1:1">
      <c r="A18881" s="4">
        <v>21717</v>
      </c>
    </row>
    <row r="18882" spans="1:1">
      <c r="A18882" s="4">
        <v>21718</v>
      </c>
    </row>
    <row r="18883" spans="1:1">
      <c r="A18883" s="4">
        <v>21719</v>
      </c>
    </row>
    <row r="18884" spans="1:1">
      <c r="A18884" s="4">
        <v>21720</v>
      </c>
    </row>
    <row r="18885" spans="1:1">
      <c r="A18885" s="4">
        <v>21721</v>
      </c>
    </row>
    <row r="18886" spans="1:1">
      <c r="A18886" s="4">
        <v>21722</v>
      </c>
    </row>
    <row r="18887" spans="1:1">
      <c r="A18887" s="4">
        <v>21723</v>
      </c>
    </row>
    <row r="18888" spans="1:1">
      <c r="A18888" s="4">
        <v>21724</v>
      </c>
    </row>
    <row r="18889" spans="1:1">
      <c r="A18889" s="4">
        <v>21725</v>
      </c>
    </row>
    <row r="18890" spans="1:1">
      <c r="A18890" s="4">
        <v>21726</v>
      </c>
    </row>
    <row r="18891" spans="1:1">
      <c r="A18891" s="4">
        <v>21727</v>
      </c>
    </row>
    <row r="18892" spans="1:1">
      <c r="A18892" s="4">
        <v>21728</v>
      </c>
    </row>
    <row r="18893" spans="1:1">
      <c r="A18893" s="4">
        <v>21729</v>
      </c>
    </row>
    <row r="18894" spans="1:1">
      <c r="A18894" s="4">
        <v>21730</v>
      </c>
    </row>
    <row r="18895" spans="1:1">
      <c r="A18895" s="4">
        <v>21731</v>
      </c>
    </row>
    <row r="18896" spans="1:1">
      <c r="A18896" s="4">
        <v>21732</v>
      </c>
    </row>
    <row r="18897" spans="1:1">
      <c r="A18897" s="4">
        <v>21733</v>
      </c>
    </row>
    <row r="18898" spans="1:1">
      <c r="A18898" s="4">
        <v>21734</v>
      </c>
    </row>
    <row r="18899" spans="1:1">
      <c r="A18899" s="4">
        <v>21735</v>
      </c>
    </row>
    <row r="18900" spans="1:1">
      <c r="A18900" s="4">
        <v>21736</v>
      </c>
    </row>
    <row r="18901" spans="1:1">
      <c r="A18901" s="4">
        <v>21737</v>
      </c>
    </row>
    <row r="18902" spans="1:1">
      <c r="A18902" s="4">
        <v>21738</v>
      </c>
    </row>
    <row r="18903" spans="1:1">
      <c r="A18903" s="4">
        <v>21739</v>
      </c>
    </row>
    <row r="18904" spans="1:1">
      <c r="A18904" s="4">
        <v>21740</v>
      </c>
    </row>
    <row r="18905" spans="1:1">
      <c r="A18905" s="4">
        <v>21741</v>
      </c>
    </row>
    <row r="18906" spans="1:1">
      <c r="A18906" s="4">
        <v>21742</v>
      </c>
    </row>
    <row r="18907" spans="1:1">
      <c r="A18907" s="4">
        <v>21743</v>
      </c>
    </row>
    <row r="18908" spans="1:1">
      <c r="A18908" s="4">
        <v>21744</v>
      </c>
    </row>
    <row r="18909" spans="1:1">
      <c r="A18909" s="4">
        <v>21745</v>
      </c>
    </row>
    <row r="18910" spans="1:1">
      <c r="A18910" s="4">
        <v>21746</v>
      </c>
    </row>
    <row r="18911" spans="1:1">
      <c r="A18911" s="4">
        <v>21747</v>
      </c>
    </row>
    <row r="18912" spans="1:1">
      <c r="A18912" s="4">
        <v>21748</v>
      </c>
    </row>
    <row r="18913" spans="1:1">
      <c r="A18913" s="4">
        <v>21749</v>
      </c>
    </row>
    <row r="18914" spans="1:1">
      <c r="A18914" s="4">
        <v>21750</v>
      </c>
    </row>
    <row r="18915" spans="1:1">
      <c r="A18915" s="4">
        <v>21751</v>
      </c>
    </row>
    <row r="18916" spans="1:1">
      <c r="A18916" s="4">
        <v>21752</v>
      </c>
    </row>
    <row r="18917" spans="1:1">
      <c r="A18917" s="4">
        <v>21753</v>
      </c>
    </row>
    <row r="18918" spans="1:1">
      <c r="A18918" s="4">
        <v>21754</v>
      </c>
    </row>
    <row r="18919" spans="1:1">
      <c r="A18919" s="4">
        <v>21755</v>
      </c>
    </row>
    <row r="18920" spans="1:1">
      <c r="A18920" s="4">
        <v>21756</v>
      </c>
    </row>
    <row r="18921" spans="1:1">
      <c r="A18921" s="4">
        <v>21757</v>
      </c>
    </row>
    <row r="18922" spans="1:1">
      <c r="A18922" s="4">
        <v>21758</v>
      </c>
    </row>
    <row r="18923" spans="1:1">
      <c r="A18923" s="4">
        <v>21759</v>
      </c>
    </row>
    <row r="18924" spans="1:1">
      <c r="A18924" s="4">
        <v>21760</v>
      </c>
    </row>
    <row r="18925" spans="1:1">
      <c r="A18925" s="4">
        <v>21761</v>
      </c>
    </row>
    <row r="18926" spans="1:1">
      <c r="A18926" s="4">
        <v>21762</v>
      </c>
    </row>
    <row r="18927" spans="1:1">
      <c r="A18927" s="4">
        <v>21763</v>
      </c>
    </row>
    <row r="18928" spans="1:1">
      <c r="A18928" s="4">
        <v>21764</v>
      </c>
    </row>
    <row r="18929" spans="1:1">
      <c r="A18929" s="4">
        <v>21765</v>
      </c>
    </row>
    <row r="18930" spans="1:1">
      <c r="A18930" s="4">
        <v>21766</v>
      </c>
    </row>
    <row r="18931" spans="1:1">
      <c r="A18931" s="4">
        <v>21767</v>
      </c>
    </row>
    <row r="18932" spans="1:1">
      <c r="A18932" s="4">
        <v>21768</v>
      </c>
    </row>
    <row r="18933" spans="1:1">
      <c r="A18933" s="4">
        <v>21769</v>
      </c>
    </row>
    <row r="18934" spans="1:1">
      <c r="A18934" s="4">
        <v>21770</v>
      </c>
    </row>
    <row r="18935" spans="1:1">
      <c r="A18935" s="4">
        <v>21771</v>
      </c>
    </row>
    <row r="18936" spans="1:1">
      <c r="A18936" s="4">
        <v>21772</v>
      </c>
    </row>
    <row r="18937" spans="1:1">
      <c r="A18937" s="4">
        <v>21773</v>
      </c>
    </row>
    <row r="18938" spans="1:1">
      <c r="A18938" s="4">
        <v>21774</v>
      </c>
    </row>
    <row r="18939" spans="1:1">
      <c r="A18939" s="4">
        <v>21775</v>
      </c>
    </row>
    <row r="18940" spans="1:1">
      <c r="A18940" s="4">
        <v>21776</v>
      </c>
    </row>
    <row r="18941" spans="1:1">
      <c r="A18941" s="4">
        <v>21777</v>
      </c>
    </row>
    <row r="18942" spans="1:1">
      <c r="A18942" s="4">
        <v>21778</v>
      </c>
    </row>
    <row r="18943" spans="1:1">
      <c r="A18943" s="4">
        <v>21779</v>
      </c>
    </row>
    <row r="18944" spans="1:1">
      <c r="A18944" s="4">
        <v>21780</v>
      </c>
    </row>
    <row r="18945" spans="1:1">
      <c r="A18945" s="4">
        <v>21781</v>
      </c>
    </row>
    <row r="18946" spans="1:1">
      <c r="A18946" s="4">
        <v>21782</v>
      </c>
    </row>
    <row r="18947" spans="1:1">
      <c r="A18947" s="4">
        <v>21783</v>
      </c>
    </row>
    <row r="18948" spans="1:1">
      <c r="A18948" s="4">
        <v>21784</v>
      </c>
    </row>
    <row r="18949" spans="1:1">
      <c r="A18949" s="4">
        <v>21785</v>
      </c>
    </row>
    <row r="18950" spans="1:1">
      <c r="A18950" s="4">
        <v>21786</v>
      </c>
    </row>
    <row r="18951" spans="1:1">
      <c r="A18951" s="4">
        <v>21787</v>
      </c>
    </row>
    <row r="18952" spans="1:1">
      <c r="A18952" s="4">
        <v>21788</v>
      </c>
    </row>
    <row r="18953" spans="1:1">
      <c r="A18953" s="4">
        <v>21789</v>
      </c>
    </row>
    <row r="18954" spans="1:1">
      <c r="A18954" s="4">
        <v>21790</v>
      </c>
    </row>
    <row r="18955" spans="1:1">
      <c r="A18955" s="4">
        <v>21791</v>
      </c>
    </row>
    <row r="18956" spans="1:1">
      <c r="A18956" s="4">
        <v>21792</v>
      </c>
    </row>
    <row r="18957" spans="1:1">
      <c r="A18957" s="4">
        <v>21793</v>
      </c>
    </row>
    <row r="18958" spans="1:1">
      <c r="A18958" s="4">
        <v>21794</v>
      </c>
    </row>
    <row r="18959" spans="1:1">
      <c r="A18959" s="4">
        <v>21795</v>
      </c>
    </row>
    <row r="18960" spans="1:1">
      <c r="A18960" s="4">
        <v>21796</v>
      </c>
    </row>
    <row r="18961" spans="1:1">
      <c r="A18961" s="4">
        <v>21797</v>
      </c>
    </row>
    <row r="18962" spans="1:1">
      <c r="A18962" s="4">
        <v>21798</v>
      </c>
    </row>
    <row r="18963" spans="1:1">
      <c r="A18963" s="4">
        <v>21799</v>
      </c>
    </row>
    <row r="18964" spans="1:1">
      <c r="A18964" s="4">
        <v>21800</v>
      </c>
    </row>
    <row r="18965" spans="1:1">
      <c r="A18965" s="4">
        <v>21801</v>
      </c>
    </row>
    <row r="18966" spans="1:1">
      <c r="A18966" s="4">
        <v>21802</v>
      </c>
    </row>
    <row r="18967" spans="1:1">
      <c r="A18967" s="4">
        <v>21803</v>
      </c>
    </row>
    <row r="18968" spans="1:1">
      <c r="A18968" s="4">
        <v>21804</v>
      </c>
    </row>
    <row r="18969" spans="1:1">
      <c r="A18969" s="4">
        <v>21805</v>
      </c>
    </row>
    <row r="18970" spans="1:1">
      <c r="A18970" s="4">
        <v>21806</v>
      </c>
    </row>
    <row r="18971" spans="1:1">
      <c r="A18971" s="4">
        <v>21807</v>
      </c>
    </row>
    <row r="18972" spans="1:1">
      <c r="A18972" s="4">
        <v>21808</v>
      </c>
    </row>
    <row r="18973" spans="1:1">
      <c r="A18973" s="4">
        <v>21809</v>
      </c>
    </row>
    <row r="18974" spans="1:1">
      <c r="A18974" s="4">
        <v>21810</v>
      </c>
    </row>
    <row r="18975" spans="1:1">
      <c r="A18975" s="4">
        <v>21811</v>
      </c>
    </row>
    <row r="18976" spans="1:1">
      <c r="A18976" s="4">
        <v>21812</v>
      </c>
    </row>
    <row r="18977" spans="1:1">
      <c r="A18977" s="4">
        <v>21813</v>
      </c>
    </row>
    <row r="18978" spans="1:1">
      <c r="A18978" s="4">
        <v>21814</v>
      </c>
    </row>
    <row r="18979" spans="1:1">
      <c r="A18979" s="4">
        <v>21815</v>
      </c>
    </row>
    <row r="18980" spans="1:1">
      <c r="A18980" s="4">
        <v>21816</v>
      </c>
    </row>
    <row r="18981" spans="1:1">
      <c r="A18981" s="4">
        <v>21817</v>
      </c>
    </row>
    <row r="18982" spans="1:1">
      <c r="A18982" s="4">
        <v>21818</v>
      </c>
    </row>
    <row r="18983" spans="1:1">
      <c r="A18983" s="4">
        <v>21819</v>
      </c>
    </row>
    <row r="18984" spans="1:1">
      <c r="A18984" s="4">
        <v>21820</v>
      </c>
    </row>
    <row r="18985" spans="1:1">
      <c r="A18985" s="4">
        <v>21821</v>
      </c>
    </row>
    <row r="18986" spans="1:1">
      <c r="A18986" s="4">
        <v>21822</v>
      </c>
    </row>
    <row r="18987" spans="1:1">
      <c r="A18987" s="4">
        <v>21823</v>
      </c>
    </row>
    <row r="18988" spans="1:1">
      <c r="A18988" s="4">
        <v>21824</v>
      </c>
    </row>
    <row r="18989" spans="1:1">
      <c r="A18989" s="4">
        <v>21825</v>
      </c>
    </row>
    <row r="18990" spans="1:1">
      <c r="A18990" s="4">
        <v>21826</v>
      </c>
    </row>
    <row r="18991" spans="1:1">
      <c r="A18991" s="4">
        <v>21827</v>
      </c>
    </row>
    <row r="18992" spans="1:1">
      <c r="A18992" s="4">
        <v>21828</v>
      </c>
    </row>
    <row r="18993" spans="1:1">
      <c r="A18993" s="4">
        <v>21829</v>
      </c>
    </row>
    <row r="18994" spans="1:1">
      <c r="A18994" s="4">
        <v>21830</v>
      </c>
    </row>
    <row r="18995" spans="1:1">
      <c r="A18995" s="4">
        <v>21831</v>
      </c>
    </row>
    <row r="18996" spans="1:1">
      <c r="A18996" s="4">
        <v>21832</v>
      </c>
    </row>
    <row r="18997" spans="1:1">
      <c r="A18997" s="4">
        <v>21833</v>
      </c>
    </row>
    <row r="18998" spans="1:1">
      <c r="A18998" s="4">
        <v>21834</v>
      </c>
    </row>
    <row r="18999" spans="1:1">
      <c r="A18999" s="4">
        <v>21835</v>
      </c>
    </row>
    <row r="19000" spans="1:1">
      <c r="A19000" s="4">
        <v>21836</v>
      </c>
    </row>
    <row r="19001" spans="1:1">
      <c r="A19001" s="4">
        <v>21837</v>
      </c>
    </row>
    <row r="19002" spans="1:1">
      <c r="A19002" s="4">
        <v>21838</v>
      </c>
    </row>
    <row r="19003" spans="1:1">
      <c r="A19003" s="4">
        <v>21839</v>
      </c>
    </row>
    <row r="19004" spans="1:1">
      <c r="A19004" s="4">
        <v>21840</v>
      </c>
    </row>
    <row r="19005" spans="1:1">
      <c r="A19005" s="4">
        <v>21841</v>
      </c>
    </row>
    <row r="19006" spans="1:1">
      <c r="A19006" s="4">
        <v>21842</v>
      </c>
    </row>
    <row r="19007" spans="1:1">
      <c r="A19007" s="4">
        <v>21843</v>
      </c>
    </row>
    <row r="19008" spans="1:1">
      <c r="A19008" s="4">
        <v>21844</v>
      </c>
    </row>
    <row r="19009" spans="1:1">
      <c r="A19009" s="4">
        <v>21845</v>
      </c>
    </row>
    <row r="19010" spans="1:1">
      <c r="A19010" s="4">
        <v>21846</v>
      </c>
    </row>
    <row r="19011" spans="1:1">
      <c r="A19011" s="4">
        <v>21847</v>
      </c>
    </row>
    <row r="19012" spans="1:1">
      <c r="A19012" s="4">
        <v>21848</v>
      </c>
    </row>
    <row r="19013" spans="1:1">
      <c r="A19013" s="4">
        <v>21849</v>
      </c>
    </row>
    <row r="19014" spans="1:1">
      <c r="A19014" s="4">
        <v>21850</v>
      </c>
    </row>
    <row r="19015" spans="1:1">
      <c r="A19015" s="4">
        <v>21851</v>
      </c>
    </row>
    <row r="19016" spans="1:1">
      <c r="A19016" s="4">
        <v>21852</v>
      </c>
    </row>
    <row r="19017" spans="1:1">
      <c r="A19017" s="4">
        <v>21853</v>
      </c>
    </row>
    <row r="19018" spans="1:1">
      <c r="A19018" s="4">
        <v>21854</v>
      </c>
    </row>
    <row r="19019" spans="1:1">
      <c r="A19019" s="4">
        <v>21855</v>
      </c>
    </row>
    <row r="19020" spans="1:1">
      <c r="A19020" s="4">
        <v>21856</v>
      </c>
    </row>
    <row r="19021" spans="1:1">
      <c r="A19021" s="4">
        <v>21857</v>
      </c>
    </row>
    <row r="19022" spans="1:1">
      <c r="A19022" s="4">
        <v>21858</v>
      </c>
    </row>
    <row r="19023" spans="1:1">
      <c r="A19023" s="4">
        <v>21859</v>
      </c>
    </row>
    <row r="19024" spans="1:1">
      <c r="A19024" s="4">
        <v>21860</v>
      </c>
    </row>
    <row r="19025" spans="1:1">
      <c r="A19025" s="4">
        <v>21861</v>
      </c>
    </row>
    <row r="19026" spans="1:1">
      <c r="A19026" s="4">
        <v>21862</v>
      </c>
    </row>
    <row r="19027" spans="1:1">
      <c r="A19027" s="4">
        <v>21863</v>
      </c>
    </row>
    <row r="19028" spans="1:1">
      <c r="A19028" s="4">
        <v>21864</v>
      </c>
    </row>
    <row r="19029" spans="1:1">
      <c r="A19029" s="4">
        <v>21865</v>
      </c>
    </row>
    <row r="19030" spans="1:1">
      <c r="A19030" s="4">
        <v>21866</v>
      </c>
    </row>
    <row r="19031" spans="1:1">
      <c r="A19031" s="4">
        <v>21867</v>
      </c>
    </row>
    <row r="19032" spans="1:1">
      <c r="A19032" s="4">
        <v>21868</v>
      </c>
    </row>
    <row r="19033" spans="1:1">
      <c r="A19033" s="4">
        <v>21869</v>
      </c>
    </row>
    <row r="19034" spans="1:1">
      <c r="A19034" s="4">
        <v>21870</v>
      </c>
    </row>
    <row r="19035" spans="1:1">
      <c r="A19035" s="4">
        <v>21871</v>
      </c>
    </row>
    <row r="19036" spans="1:1">
      <c r="A19036" s="4">
        <v>21872</v>
      </c>
    </row>
    <row r="19037" spans="1:1">
      <c r="A19037" s="4">
        <v>21873</v>
      </c>
    </row>
    <row r="19038" spans="1:1">
      <c r="A19038" s="4">
        <v>21874</v>
      </c>
    </row>
    <row r="19039" spans="1:1">
      <c r="A19039" s="4">
        <v>21875</v>
      </c>
    </row>
    <row r="19040" spans="1:1">
      <c r="A19040" s="4">
        <v>21876</v>
      </c>
    </row>
    <row r="19041" spans="1:1">
      <c r="A19041" s="4">
        <v>21877</v>
      </c>
    </row>
    <row r="19042" spans="1:1">
      <c r="A19042" s="4">
        <v>21878</v>
      </c>
    </row>
    <row r="19043" spans="1:1">
      <c r="A19043" s="4">
        <v>21879</v>
      </c>
    </row>
    <row r="19044" spans="1:1">
      <c r="A19044" s="4">
        <v>21880</v>
      </c>
    </row>
    <row r="19045" spans="1:1">
      <c r="A19045" s="4">
        <v>21881</v>
      </c>
    </row>
    <row r="19046" spans="1:1">
      <c r="A19046" s="4">
        <v>21882</v>
      </c>
    </row>
    <row r="19047" spans="1:1">
      <c r="A19047" s="4">
        <v>21883</v>
      </c>
    </row>
    <row r="19048" spans="1:1">
      <c r="A19048" s="4">
        <v>21884</v>
      </c>
    </row>
    <row r="19049" spans="1:1">
      <c r="A19049" s="4">
        <v>21885</v>
      </c>
    </row>
    <row r="19050" spans="1:1">
      <c r="A19050" s="4">
        <v>21886</v>
      </c>
    </row>
    <row r="19051" spans="1:1">
      <c r="A19051" s="4">
        <v>21887</v>
      </c>
    </row>
    <row r="19052" spans="1:1">
      <c r="A19052" s="4">
        <v>21888</v>
      </c>
    </row>
    <row r="19053" spans="1:1">
      <c r="A19053" s="4">
        <v>21889</v>
      </c>
    </row>
    <row r="19054" spans="1:1">
      <c r="A19054" s="4">
        <v>21890</v>
      </c>
    </row>
    <row r="19055" spans="1:1">
      <c r="A19055" s="4">
        <v>21891</v>
      </c>
    </row>
    <row r="19056" spans="1:1">
      <c r="A19056" s="4">
        <v>21892</v>
      </c>
    </row>
    <row r="19057" spans="1:1">
      <c r="A19057" s="4">
        <v>21893</v>
      </c>
    </row>
    <row r="19058" spans="1:1">
      <c r="A19058" s="4">
        <v>21894</v>
      </c>
    </row>
    <row r="19059" spans="1:1">
      <c r="A19059" s="4">
        <v>21895</v>
      </c>
    </row>
    <row r="19060" spans="1:1">
      <c r="A19060" s="4">
        <v>21896</v>
      </c>
    </row>
    <row r="19061" spans="1:1">
      <c r="A19061" s="4">
        <v>21897</v>
      </c>
    </row>
    <row r="19062" spans="1:1">
      <c r="A19062" s="4">
        <v>21898</v>
      </c>
    </row>
    <row r="19063" spans="1:1">
      <c r="A19063" s="4">
        <v>21899</v>
      </c>
    </row>
    <row r="19064" spans="1:1">
      <c r="A19064" s="4">
        <v>21900</v>
      </c>
    </row>
    <row r="19065" spans="1:1">
      <c r="A19065" s="4">
        <v>21901</v>
      </c>
    </row>
    <row r="19066" spans="1:1">
      <c r="A19066" s="4">
        <v>21902</v>
      </c>
    </row>
    <row r="19067" spans="1:1">
      <c r="A19067" s="4">
        <v>21903</v>
      </c>
    </row>
    <row r="19068" spans="1:1">
      <c r="A19068" s="4">
        <v>21904</v>
      </c>
    </row>
    <row r="19069" spans="1:1">
      <c r="A19069" s="4">
        <v>21905</v>
      </c>
    </row>
    <row r="19070" spans="1:1">
      <c r="A19070" s="4">
        <v>21906</v>
      </c>
    </row>
    <row r="19071" spans="1:1">
      <c r="A19071" s="4">
        <v>21907</v>
      </c>
    </row>
    <row r="19072" spans="1:1">
      <c r="A19072" s="4">
        <v>21908</v>
      </c>
    </row>
    <row r="19073" spans="1:1">
      <c r="A19073" s="4">
        <v>21909</v>
      </c>
    </row>
    <row r="19074" spans="1:1">
      <c r="A19074" s="4">
        <v>21910</v>
      </c>
    </row>
    <row r="19075" spans="1:1">
      <c r="A19075" s="4">
        <v>21911</v>
      </c>
    </row>
    <row r="19076" spans="1:1">
      <c r="A19076" s="4">
        <v>21912</v>
      </c>
    </row>
    <row r="19077" spans="1:1">
      <c r="A19077" s="4">
        <v>21913</v>
      </c>
    </row>
    <row r="19078" spans="1:1">
      <c r="A19078" s="4">
        <v>21914</v>
      </c>
    </row>
    <row r="19079" spans="1:1">
      <c r="A19079" s="4">
        <v>21915</v>
      </c>
    </row>
    <row r="19080" spans="1:1">
      <c r="A19080" s="4">
        <v>21916</v>
      </c>
    </row>
    <row r="19081" spans="1:1">
      <c r="A19081" s="4">
        <v>21917</v>
      </c>
    </row>
    <row r="19082" spans="1:1">
      <c r="A19082" s="4">
        <v>21918</v>
      </c>
    </row>
    <row r="19083" spans="1:1">
      <c r="A19083" s="4">
        <v>21919</v>
      </c>
    </row>
    <row r="19084" spans="1:1">
      <c r="A19084" s="4">
        <v>21920</v>
      </c>
    </row>
    <row r="19085" spans="1:1">
      <c r="A19085" s="4">
        <v>21921</v>
      </c>
    </row>
    <row r="19086" spans="1:1">
      <c r="A19086" s="4">
        <v>21922</v>
      </c>
    </row>
    <row r="19087" spans="1:1">
      <c r="A19087" s="4">
        <v>21923</v>
      </c>
    </row>
    <row r="19088" spans="1:1">
      <c r="A19088" s="4">
        <v>21924</v>
      </c>
    </row>
    <row r="19089" spans="1:1">
      <c r="A19089" s="4">
        <v>21925</v>
      </c>
    </row>
    <row r="19090" spans="1:1">
      <c r="A19090" s="4">
        <v>21926</v>
      </c>
    </row>
    <row r="19091" spans="1:1">
      <c r="A19091" s="4">
        <v>21927</v>
      </c>
    </row>
    <row r="19092" spans="1:1">
      <c r="A19092" s="4">
        <v>21928</v>
      </c>
    </row>
    <row r="19093" spans="1:1">
      <c r="A19093" s="4">
        <v>21929</v>
      </c>
    </row>
    <row r="19094" spans="1:1">
      <c r="A19094" s="4">
        <v>21930</v>
      </c>
    </row>
    <row r="19095" spans="1:1">
      <c r="A19095" s="4">
        <v>21931</v>
      </c>
    </row>
    <row r="19096" spans="1:1">
      <c r="A19096" s="4">
        <v>21932</v>
      </c>
    </row>
    <row r="19097" spans="1:1">
      <c r="A19097" s="4">
        <v>21933</v>
      </c>
    </row>
    <row r="19098" spans="1:1">
      <c r="A19098" s="4">
        <v>21934</v>
      </c>
    </row>
    <row r="19099" spans="1:1">
      <c r="A19099" s="4">
        <v>21935</v>
      </c>
    </row>
    <row r="19100" spans="1:1">
      <c r="A19100" s="4">
        <v>21936</v>
      </c>
    </row>
    <row r="19101" spans="1:1">
      <c r="A19101" s="4">
        <v>21937</v>
      </c>
    </row>
    <row r="19102" spans="1:1">
      <c r="A19102" s="4">
        <v>21938</v>
      </c>
    </row>
    <row r="19103" spans="1:1">
      <c r="A19103" s="4">
        <v>21939</v>
      </c>
    </row>
    <row r="19104" spans="1:1">
      <c r="A19104" s="4">
        <v>21940</v>
      </c>
    </row>
    <row r="19105" spans="1:1">
      <c r="A19105" s="4">
        <v>21941</v>
      </c>
    </row>
    <row r="19106" spans="1:1">
      <c r="A19106" s="4">
        <v>21942</v>
      </c>
    </row>
    <row r="19107" spans="1:1">
      <c r="A19107" s="4">
        <v>21943</v>
      </c>
    </row>
    <row r="19108" spans="1:1">
      <c r="A19108" s="4">
        <v>21944</v>
      </c>
    </row>
    <row r="19109" spans="1:1">
      <c r="A19109" s="4">
        <v>21945</v>
      </c>
    </row>
    <row r="19110" spans="1:1">
      <c r="A19110" s="4">
        <v>21946</v>
      </c>
    </row>
    <row r="19111" spans="1:1">
      <c r="A19111" s="4">
        <v>21947</v>
      </c>
    </row>
    <row r="19112" spans="1:1">
      <c r="A19112" s="4">
        <v>21948</v>
      </c>
    </row>
    <row r="19113" spans="1:1">
      <c r="A19113" s="4">
        <v>21949</v>
      </c>
    </row>
    <row r="19114" spans="1:1">
      <c r="A19114" s="4">
        <v>21950</v>
      </c>
    </row>
    <row r="19115" spans="1:1">
      <c r="A19115" s="4">
        <v>21951</v>
      </c>
    </row>
    <row r="19116" spans="1:1">
      <c r="A19116" s="4">
        <v>21952</v>
      </c>
    </row>
    <row r="19117" spans="1:1">
      <c r="A19117" s="4">
        <v>21953</v>
      </c>
    </row>
    <row r="19118" spans="1:1">
      <c r="A19118" s="4">
        <v>21954</v>
      </c>
    </row>
    <row r="19119" spans="1:1">
      <c r="A19119" s="4">
        <v>21955</v>
      </c>
    </row>
    <row r="19120" spans="1:1">
      <c r="A19120" s="4">
        <v>21956</v>
      </c>
    </row>
    <row r="19121" spans="1:1">
      <c r="A19121" s="4">
        <v>21957</v>
      </c>
    </row>
    <row r="19122" spans="1:1">
      <c r="A19122" s="4">
        <v>21958</v>
      </c>
    </row>
    <row r="19123" spans="1:1">
      <c r="A19123" s="4">
        <v>21959</v>
      </c>
    </row>
    <row r="19124" spans="1:1">
      <c r="A19124" s="4">
        <v>21960</v>
      </c>
    </row>
    <row r="19125" spans="1:1">
      <c r="A19125" s="4">
        <v>21961</v>
      </c>
    </row>
    <row r="19126" spans="1:1">
      <c r="A19126" s="4">
        <v>21962</v>
      </c>
    </row>
    <row r="19127" spans="1:1">
      <c r="A19127" s="4">
        <v>21963</v>
      </c>
    </row>
    <row r="19128" spans="1:1">
      <c r="A19128" s="4">
        <v>21964</v>
      </c>
    </row>
    <row r="19129" spans="1:1">
      <c r="A19129" s="4">
        <v>21965</v>
      </c>
    </row>
    <row r="19130" spans="1:1">
      <c r="A19130" s="4">
        <v>21966</v>
      </c>
    </row>
    <row r="19131" spans="1:1">
      <c r="A19131" s="4">
        <v>21967</v>
      </c>
    </row>
    <row r="19132" spans="1:1">
      <c r="A19132" s="4">
        <v>21968</v>
      </c>
    </row>
    <row r="19133" spans="1:1">
      <c r="A19133" s="4">
        <v>21969</v>
      </c>
    </row>
    <row r="19134" spans="1:1">
      <c r="A19134" s="4">
        <v>21970</v>
      </c>
    </row>
    <row r="19135" spans="1:1">
      <c r="A19135" s="4">
        <v>21971</v>
      </c>
    </row>
    <row r="19136" spans="1:1">
      <c r="A19136" s="4">
        <v>21972</v>
      </c>
    </row>
    <row r="19137" spans="1:1">
      <c r="A19137" s="4">
        <v>21973</v>
      </c>
    </row>
    <row r="19138" spans="1:1">
      <c r="A19138" s="4">
        <v>21974</v>
      </c>
    </row>
    <row r="19139" spans="1:1">
      <c r="A19139" s="4">
        <v>21975</v>
      </c>
    </row>
    <row r="19140" spans="1:1">
      <c r="A19140" s="4">
        <v>21976</v>
      </c>
    </row>
    <row r="19141" spans="1:1">
      <c r="A19141" s="4">
        <v>21977</v>
      </c>
    </row>
    <row r="19142" spans="1:1">
      <c r="A19142" s="4">
        <v>21978</v>
      </c>
    </row>
    <row r="19143" spans="1:1">
      <c r="A19143" s="4">
        <v>21979</v>
      </c>
    </row>
    <row r="19144" spans="1:1">
      <c r="A19144" s="4">
        <v>21980</v>
      </c>
    </row>
    <row r="19145" spans="1:1">
      <c r="A19145" s="4">
        <v>21981</v>
      </c>
    </row>
    <row r="19146" spans="1:1">
      <c r="A19146" s="4">
        <v>21982</v>
      </c>
    </row>
    <row r="19147" spans="1:1">
      <c r="A19147" s="4">
        <v>21983</v>
      </c>
    </row>
    <row r="19148" spans="1:1">
      <c r="A19148" s="4">
        <v>21984</v>
      </c>
    </row>
    <row r="19149" spans="1:1">
      <c r="A19149" s="4">
        <v>21985</v>
      </c>
    </row>
    <row r="19150" spans="1:1">
      <c r="A19150" s="4">
        <v>21986</v>
      </c>
    </row>
    <row r="19151" spans="1:1">
      <c r="A19151" s="4">
        <v>21987</v>
      </c>
    </row>
    <row r="19152" spans="1:1">
      <c r="A19152" s="4">
        <v>21988</v>
      </c>
    </row>
    <row r="19153" spans="1:1">
      <c r="A19153" s="4">
        <v>21989</v>
      </c>
    </row>
    <row r="19154" spans="1:1">
      <c r="A19154" s="4">
        <v>21990</v>
      </c>
    </row>
    <row r="19155" spans="1:1">
      <c r="A19155" s="4">
        <v>21991</v>
      </c>
    </row>
    <row r="19156" spans="1:1">
      <c r="A19156" s="4">
        <v>21992</v>
      </c>
    </row>
    <row r="19157" spans="1:1">
      <c r="A19157" s="4">
        <v>21993</v>
      </c>
    </row>
    <row r="19158" spans="1:1">
      <c r="A19158" s="4">
        <v>21994</v>
      </c>
    </row>
    <row r="19159" spans="1:1">
      <c r="A19159" s="4">
        <v>21995</v>
      </c>
    </row>
    <row r="19160" spans="1:1">
      <c r="A19160" s="4">
        <v>21996</v>
      </c>
    </row>
    <row r="19161" spans="1:1">
      <c r="A19161" s="4">
        <v>21997</v>
      </c>
    </row>
    <row r="19162" spans="1:1">
      <c r="A19162" s="4">
        <v>21998</v>
      </c>
    </row>
    <row r="19163" spans="1:1">
      <c r="A19163" s="4">
        <v>21999</v>
      </c>
    </row>
    <row r="19164" spans="1:1">
      <c r="A19164" s="4">
        <v>22000</v>
      </c>
    </row>
    <row r="19165" spans="1:1">
      <c r="A19165" s="4">
        <v>22001</v>
      </c>
    </row>
    <row r="19166" spans="1:1">
      <c r="A19166" s="4">
        <v>22002</v>
      </c>
    </row>
    <row r="19167" spans="1:1">
      <c r="A19167" s="4">
        <v>22003</v>
      </c>
    </row>
    <row r="19168" spans="1:1">
      <c r="A19168" s="4">
        <v>22004</v>
      </c>
    </row>
    <row r="19169" spans="1:1">
      <c r="A19169" s="4">
        <v>22005</v>
      </c>
    </row>
    <row r="19170" spans="1:1">
      <c r="A19170" s="4">
        <v>22006</v>
      </c>
    </row>
    <row r="19171" spans="1:1">
      <c r="A19171" s="4">
        <v>22007</v>
      </c>
    </row>
    <row r="19172" spans="1:1">
      <c r="A19172" s="4">
        <v>22008</v>
      </c>
    </row>
    <row r="19173" spans="1:1">
      <c r="A19173" s="4">
        <v>22009</v>
      </c>
    </row>
    <row r="19174" spans="1:1">
      <c r="A19174" s="4">
        <v>22010</v>
      </c>
    </row>
    <row r="19175" spans="1:1">
      <c r="A19175" s="4">
        <v>22011</v>
      </c>
    </row>
    <row r="19176" spans="1:1">
      <c r="A19176" s="4">
        <v>22012</v>
      </c>
    </row>
    <row r="19177" spans="1:1">
      <c r="A19177" s="4">
        <v>22013</v>
      </c>
    </row>
    <row r="19178" spans="1:1">
      <c r="A19178" s="4">
        <v>22014</v>
      </c>
    </row>
    <row r="19179" spans="1:1">
      <c r="A19179" s="4">
        <v>22015</v>
      </c>
    </row>
    <row r="19180" spans="1:1">
      <c r="A19180" s="4">
        <v>22016</v>
      </c>
    </row>
    <row r="19181" spans="1:1">
      <c r="A19181" s="4">
        <v>22017</v>
      </c>
    </row>
    <row r="19182" spans="1:1">
      <c r="A19182" s="4">
        <v>22018</v>
      </c>
    </row>
    <row r="19183" spans="1:1">
      <c r="A19183" s="4">
        <v>22019</v>
      </c>
    </row>
    <row r="19184" spans="1:1">
      <c r="A19184" s="4">
        <v>22020</v>
      </c>
    </row>
    <row r="19185" spans="1:1">
      <c r="A19185" s="4">
        <v>22021</v>
      </c>
    </row>
    <row r="19186" spans="1:1">
      <c r="A19186" s="4">
        <v>22022</v>
      </c>
    </row>
    <row r="19187" spans="1:1">
      <c r="A19187" s="4">
        <v>22023</v>
      </c>
    </row>
    <row r="19188" spans="1:1">
      <c r="A19188" s="4">
        <v>22024</v>
      </c>
    </row>
    <row r="19189" spans="1:1">
      <c r="A19189" s="4">
        <v>22025</v>
      </c>
    </row>
    <row r="19190" spans="1:1">
      <c r="A19190" s="4">
        <v>22026</v>
      </c>
    </row>
    <row r="19191" spans="1:1">
      <c r="A19191" s="4">
        <v>22027</v>
      </c>
    </row>
    <row r="19192" spans="1:1">
      <c r="A19192" s="4">
        <v>22028</v>
      </c>
    </row>
    <row r="19193" spans="1:1">
      <c r="A19193" s="4">
        <v>22029</v>
      </c>
    </row>
    <row r="19194" spans="1:1">
      <c r="A19194" s="4">
        <v>22030</v>
      </c>
    </row>
    <row r="19195" spans="1:1">
      <c r="A19195" s="4">
        <v>22031</v>
      </c>
    </row>
    <row r="19196" spans="1:1">
      <c r="A19196" s="4">
        <v>22032</v>
      </c>
    </row>
    <row r="19197" spans="1:1">
      <c r="A19197" s="4">
        <v>22033</v>
      </c>
    </row>
    <row r="19198" spans="1:1">
      <c r="A19198" s="4">
        <v>22034</v>
      </c>
    </row>
    <row r="19199" spans="1:1">
      <c r="A19199" s="4">
        <v>22035</v>
      </c>
    </row>
    <row r="19200" spans="1:1">
      <c r="A19200" s="4">
        <v>22036</v>
      </c>
    </row>
    <row r="19201" spans="1:1">
      <c r="A19201" s="4">
        <v>22037</v>
      </c>
    </row>
    <row r="19202" spans="1:1">
      <c r="A19202" s="4">
        <v>22038</v>
      </c>
    </row>
    <row r="19203" spans="1:1">
      <c r="A19203" s="4">
        <v>22039</v>
      </c>
    </row>
    <row r="19204" spans="1:1">
      <c r="A19204" s="4">
        <v>22040</v>
      </c>
    </row>
    <row r="19205" spans="1:1">
      <c r="A19205" s="4">
        <v>22041</v>
      </c>
    </row>
    <row r="19206" spans="1:1">
      <c r="A19206" s="4">
        <v>22042</v>
      </c>
    </row>
    <row r="19207" spans="1:1">
      <c r="A19207" s="4">
        <v>22043</v>
      </c>
    </row>
    <row r="19208" spans="1:1">
      <c r="A19208" s="4">
        <v>22044</v>
      </c>
    </row>
    <row r="19209" spans="1:1">
      <c r="A19209" s="4">
        <v>22045</v>
      </c>
    </row>
    <row r="19210" spans="1:1">
      <c r="A19210" s="4">
        <v>22046</v>
      </c>
    </row>
    <row r="19211" spans="1:1">
      <c r="A19211" s="4">
        <v>22047</v>
      </c>
    </row>
    <row r="19212" spans="1:1">
      <c r="A19212" s="4">
        <v>22048</v>
      </c>
    </row>
    <row r="19213" spans="1:1">
      <c r="A19213" s="4">
        <v>22049</v>
      </c>
    </row>
    <row r="19214" spans="1:1">
      <c r="A19214" s="4">
        <v>22050</v>
      </c>
    </row>
    <row r="19215" spans="1:1">
      <c r="A19215" s="4">
        <v>22051</v>
      </c>
    </row>
    <row r="19216" spans="1:1">
      <c r="A19216" s="4">
        <v>22052</v>
      </c>
    </row>
    <row r="19217" spans="1:1">
      <c r="A19217" s="4">
        <v>22053</v>
      </c>
    </row>
    <row r="19218" spans="1:1">
      <c r="A19218" s="4">
        <v>22054</v>
      </c>
    </row>
    <row r="19219" spans="1:1">
      <c r="A19219" s="4">
        <v>22055</v>
      </c>
    </row>
    <row r="19220" spans="1:1">
      <c r="A19220" s="4">
        <v>22056</v>
      </c>
    </row>
    <row r="19221" spans="1:1">
      <c r="A19221" s="4">
        <v>22057</v>
      </c>
    </row>
    <row r="19222" spans="1:1">
      <c r="A19222" s="4">
        <v>22058</v>
      </c>
    </row>
    <row r="19223" spans="1:1">
      <c r="A19223" s="4">
        <v>22059</v>
      </c>
    </row>
    <row r="19224" spans="1:1">
      <c r="A19224" s="4">
        <v>22060</v>
      </c>
    </row>
    <row r="19225" spans="1:1">
      <c r="A19225" s="4">
        <v>22061</v>
      </c>
    </row>
    <row r="19226" spans="1:1">
      <c r="A19226" s="4">
        <v>22062</v>
      </c>
    </row>
    <row r="19227" spans="1:1">
      <c r="A19227" s="4">
        <v>22063</v>
      </c>
    </row>
    <row r="19228" spans="1:1">
      <c r="A19228" s="4">
        <v>22064</v>
      </c>
    </row>
    <row r="19229" spans="1:1">
      <c r="A19229" s="4">
        <v>22065</v>
      </c>
    </row>
    <row r="19230" spans="1:1">
      <c r="A19230" s="4">
        <v>22066</v>
      </c>
    </row>
    <row r="19231" spans="1:1">
      <c r="A19231" s="4">
        <v>22067</v>
      </c>
    </row>
    <row r="19232" spans="1:1">
      <c r="A19232" s="4">
        <v>22068</v>
      </c>
    </row>
    <row r="19233" spans="1:1">
      <c r="A19233" s="4">
        <v>22069</v>
      </c>
    </row>
    <row r="19234" spans="1:1">
      <c r="A19234" s="4">
        <v>22070</v>
      </c>
    </row>
    <row r="19235" spans="1:1">
      <c r="A19235" s="4">
        <v>22071</v>
      </c>
    </row>
    <row r="19236" spans="1:1">
      <c r="A19236" s="4">
        <v>22072</v>
      </c>
    </row>
    <row r="19237" spans="1:1">
      <c r="A19237" s="4">
        <v>22073</v>
      </c>
    </row>
    <row r="19238" spans="1:1">
      <c r="A19238" s="4">
        <v>22074</v>
      </c>
    </row>
    <row r="19239" spans="1:1">
      <c r="A19239" s="4">
        <v>22075</v>
      </c>
    </row>
    <row r="19240" spans="1:1">
      <c r="A19240" s="4">
        <v>22076</v>
      </c>
    </row>
    <row r="19241" spans="1:1">
      <c r="A19241" s="4">
        <v>22077</v>
      </c>
    </row>
    <row r="19242" spans="1:1">
      <c r="A19242" s="4">
        <v>22078</v>
      </c>
    </row>
    <row r="19243" spans="1:1">
      <c r="A19243" s="4">
        <v>22079</v>
      </c>
    </row>
    <row r="19244" spans="1:1">
      <c r="A19244" s="4">
        <v>22080</v>
      </c>
    </row>
    <row r="19245" spans="1:1">
      <c r="A19245" s="4">
        <v>22081</v>
      </c>
    </row>
    <row r="19246" spans="1:1">
      <c r="A19246" s="4">
        <v>22082</v>
      </c>
    </row>
    <row r="19247" spans="1:1">
      <c r="A19247" s="4">
        <v>22083</v>
      </c>
    </row>
    <row r="19248" spans="1:1">
      <c r="A19248" s="4">
        <v>22084</v>
      </c>
    </row>
    <row r="19249" spans="1:1">
      <c r="A19249" s="4">
        <v>22085</v>
      </c>
    </row>
    <row r="19250" spans="1:1">
      <c r="A19250" s="4">
        <v>22086</v>
      </c>
    </row>
    <row r="19251" spans="1:1">
      <c r="A19251" s="4">
        <v>22087</v>
      </c>
    </row>
    <row r="19252" spans="1:1">
      <c r="A19252" s="4">
        <v>22088</v>
      </c>
    </row>
    <row r="19253" spans="1:1">
      <c r="A19253" s="4">
        <v>22089</v>
      </c>
    </row>
    <row r="19254" spans="1:1">
      <c r="A19254" s="4">
        <v>22090</v>
      </c>
    </row>
    <row r="19255" spans="1:1">
      <c r="A19255" s="4">
        <v>22091</v>
      </c>
    </row>
    <row r="19256" spans="1:1">
      <c r="A19256" s="4">
        <v>22092</v>
      </c>
    </row>
    <row r="19257" spans="1:1">
      <c r="A19257" s="4">
        <v>22093</v>
      </c>
    </row>
    <row r="19258" spans="1:1">
      <c r="A19258" s="4">
        <v>22094</v>
      </c>
    </row>
    <row r="19259" spans="1:1">
      <c r="A19259" s="4">
        <v>22095</v>
      </c>
    </row>
    <row r="19260" spans="1:1">
      <c r="A19260" s="4">
        <v>22096</v>
      </c>
    </row>
    <row r="19261" spans="1:1">
      <c r="A19261" s="4">
        <v>22097</v>
      </c>
    </row>
    <row r="19262" spans="1:1">
      <c r="A19262" s="4">
        <v>22098</v>
      </c>
    </row>
    <row r="19263" spans="1:1">
      <c r="A19263" s="4">
        <v>22099</v>
      </c>
    </row>
    <row r="19264" spans="1:1">
      <c r="A19264" s="4">
        <v>22100</v>
      </c>
    </row>
    <row r="19265" spans="1:1">
      <c r="A19265" s="4">
        <v>22101</v>
      </c>
    </row>
    <row r="19266" spans="1:1">
      <c r="A19266" s="4">
        <v>22102</v>
      </c>
    </row>
    <row r="19267" spans="1:1">
      <c r="A19267" s="4">
        <v>22103</v>
      </c>
    </row>
    <row r="19268" spans="1:1">
      <c r="A19268" s="4">
        <v>22104</v>
      </c>
    </row>
    <row r="19269" spans="1:1">
      <c r="A19269" s="4">
        <v>22105</v>
      </c>
    </row>
    <row r="19270" spans="1:1">
      <c r="A19270" s="4">
        <v>22106</v>
      </c>
    </row>
    <row r="19271" spans="1:1">
      <c r="A19271" s="4">
        <v>22107</v>
      </c>
    </row>
    <row r="19272" spans="1:1">
      <c r="A19272" s="4">
        <v>22108</v>
      </c>
    </row>
    <row r="19273" spans="1:1">
      <c r="A19273" s="4">
        <v>22109</v>
      </c>
    </row>
    <row r="19274" spans="1:1">
      <c r="A19274" s="4">
        <v>22110</v>
      </c>
    </row>
    <row r="19275" spans="1:1">
      <c r="A19275" s="4">
        <v>22111</v>
      </c>
    </row>
    <row r="19276" spans="1:1">
      <c r="A19276" s="4">
        <v>22112</v>
      </c>
    </row>
    <row r="19277" spans="1:1">
      <c r="A19277" s="4">
        <v>22113</v>
      </c>
    </row>
    <row r="19278" spans="1:1">
      <c r="A19278" s="4">
        <v>22114</v>
      </c>
    </row>
    <row r="19279" spans="1:1">
      <c r="A19279" s="4">
        <v>22115</v>
      </c>
    </row>
    <row r="19280" spans="1:1">
      <c r="A19280" s="4">
        <v>22116</v>
      </c>
    </row>
    <row r="19281" spans="1:1">
      <c r="A19281" s="4">
        <v>22117</v>
      </c>
    </row>
    <row r="19282" spans="1:1">
      <c r="A19282" s="4">
        <v>22118</v>
      </c>
    </row>
    <row r="19283" spans="1:1">
      <c r="A19283" s="4">
        <v>22119</v>
      </c>
    </row>
    <row r="19284" spans="1:1">
      <c r="A19284" s="4">
        <v>22120</v>
      </c>
    </row>
    <row r="19285" spans="1:1">
      <c r="A19285" s="4">
        <v>22121</v>
      </c>
    </row>
    <row r="19286" spans="1:1">
      <c r="A19286" s="4">
        <v>22122</v>
      </c>
    </row>
    <row r="19287" spans="1:1">
      <c r="A19287" s="4">
        <v>22123</v>
      </c>
    </row>
    <row r="19288" spans="1:1">
      <c r="A19288" s="4">
        <v>22124</v>
      </c>
    </row>
    <row r="19289" spans="1:1">
      <c r="A19289" s="4">
        <v>22125</v>
      </c>
    </row>
    <row r="19290" spans="1:1">
      <c r="A19290" s="4">
        <v>22126</v>
      </c>
    </row>
    <row r="19291" spans="1:1">
      <c r="A19291" s="4">
        <v>22127</v>
      </c>
    </row>
    <row r="19292" spans="1:1">
      <c r="A19292" s="4">
        <v>22128</v>
      </c>
    </row>
    <row r="19293" spans="1:1">
      <c r="A19293" s="4">
        <v>22129</v>
      </c>
    </row>
    <row r="19294" spans="1:1">
      <c r="A19294" s="4">
        <v>22130</v>
      </c>
    </row>
    <row r="19295" spans="1:1">
      <c r="A19295" s="4">
        <v>22131</v>
      </c>
    </row>
    <row r="19296" spans="1:1">
      <c r="A19296" s="4">
        <v>22132</v>
      </c>
    </row>
    <row r="19297" spans="1:1">
      <c r="A19297" s="4">
        <v>22133</v>
      </c>
    </row>
    <row r="19298" spans="1:1">
      <c r="A19298" s="4">
        <v>22134</v>
      </c>
    </row>
    <row r="19299" spans="1:1">
      <c r="A19299" s="4">
        <v>22135</v>
      </c>
    </row>
    <row r="19300" spans="1:1">
      <c r="A19300" s="4">
        <v>22136</v>
      </c>
    </row>
    <row r="19301" spans="1:1">
      <c r="A19301" s="4">
        <v>22137</v>
      </c>
    </row>
    <row r="19302" spans="1:1">
      <c r="A19302" s="4">
        <v>22138</v>
      </c>
    </row>
    <row r="19303" spans="1:1">
      <c r="A19303" s="4">
        <v>22139</v>
      </c>
    </row>
    <row r="19304" spans="1:1">
      <c r="A19304" s="4">
        <v>22140</v>
      </c>
    </row>
    <row r="19305" spans="1:1">
      <c r="A19305" s="4">
        <v>22141</v>
      </c>
    </row>
    <row r="19306" spans="1:1">
      <c r="A19306" s="4">
        <v>22142</v>
      </c>
    </row>
    <row r="19307" spans="1:1">
      <c r="A19307" s="4">
        <v>22143</v>
      </c>
    </row>
    <row r="19308" spans="1:1">
      <c r="A19308" s="4">
        <v>22144</v>
      </c>
    </row>
    <row r="19309" spans="1:1">
      <c r="A19309" s="4">
        <v>22145</v>
      </c>
    </row>
    <row r="19310" spans="1:1">
      <c r="A19310" s="4">
        <v>22146</v>
      </c>
    </row>
    <row r="19311" spans="1:1">
      <c r="A19311" s="4">
        <v>22147</v>
      </c>
    </row>
    <row r="19312" spans="1:1">
      <c r="A19312" s="4">
        <v>22148</v>
      </c>
    </row>
    <row r="19313" spans="1:1">
      <c r="A19313" s="4">
        <v>22149</v>
      </c>
    </row>
    <row r="19314" spans="1:1">
      <c r="A19314" s="4">
        <v>22150</v>
      </c>
    </row>
    <row r="19315" spans="1:1">
      <c r="A19315" s="4">
        <v>22151</v>
      </c>
    </row>
    <row r="19316" spans="1:1">
      <c r="A19316" s="4">
        <v>22152</v>
      </c>
    </row>
    <row r="19317" spans="1:1">
      <c r="A19317" s="4">
        <v>22153</v>
      </c>
    </row>
    <row r="19318" spans="1:1">
      <c r="A19318" s="4">
        <v>22154</v>
      </c>
    </row>
    <row r="19319" spans="1:1">
      <c r="A19319" s="4">
        <v>22155</v>
      </c>
    </row>
    <row r="19320" spans="1:1">
      <c r="A19320" s="4">
        <v>22156</v>
      </c>
    </row>
    <row r="19321" spans="1:1">
      <c r="A19321" s="4">
        <v>22157</v>
      </c>
    </row>
    <row r="19322" spans="1:1">
      <c r="A19322" s="4">
        <v>22158</v>
      </c>
    </row>
    <row r="19323" spans="1:1">
      <c r="A19323" s="4">
        <v>22159</v>
      </c>
    </row>
    <row r="19324" spans="1:1">
      <c r="A19324" s="4">
        <v>22160</v>
      </c>
    </row>
    <row r="19325" spans="1:1">
      <c r="A19325" s="4">
        <v>22161</v>
      </c>
    </row>
    <row r="19326" spans="1:1">
      <c r="A19326" s="4">
        <v>22162</v>
      </c>
    </row>
    <row r="19327" spans="1:1">
      <c r="A19327" s="4">
        <v>22163</v>
      </c>
    </row>
    <row r="19328" spans="1:1">
      <c r="A19328" s="4">
        <v>22164</v>
      </c>
    </row>
    <row r="19329" spans="1:1">
      <c r="A19329" s="4">
        <v>22165</v>
      </c>
    </row>
    <row r="19330" spans="1:1">
      <c r="A19330" s="4">
        <v>22166</v>
      </c>
    </row>
    <row r="19331" spans="1:1">
      <c r="A19331" s="4">
        <v>22167</v>
      </c>
    </row>
    <row r="19332" spans="1:1">
      <c r="A19332" s="4">
        <v>22168</v>
      </c>
    </row>
    <row r="19333" spans="1:1">
      <c r="A19333" s="4">
        <v>22169</v>
      </c>
    </row>
    <row r="19334" spans="1:1">
      <c r="A19334" s="4">
        <v>22170</v>
      </c>
    </row>
    <row r="19335" spans="1:1">
      <c r="A19335" s="4">
        <v>22171</v>
      </c>
    </row>
    <row r="19336" spans="1:1">
      <c r="A19336" s="4">
        <v>22172</v>
      </c>
    </row>
    <row r="19337" spans="1:1">
      <c r="A19337" s="4">
        <v>22173</v>
      </c>
    </row>
    <row r="19338" spans="1:1">
      <c r="A19338" s="4">
        <v>22174</v>
      </c>
    </row>
    <row r="19339" spans="1:1">
      <c r="A19339" s="4">
        <v>22175</v>
      </c>
    </row>
    <row r="19340" spans="1:1">
      <c r="A19340" s="4">
        <v>22176</v>
      </c>
    </row>
    <row r="19341" spans="1:1">
      <c r="A19341" s="4">
        <v>22177</v>
      </c>
    </row>
    <row r="19342" spans="1:1">
      <c r="A19342" s="4">
        <v>22178</v>
      </c>
    </row>
    <row r="19343" spans="1:1">
      <c r="A19343" s="4">
        <v>22179</v>
      </c>
    </row>
    <row r="19344" spans="1:1">
      <c r="A19344" s="4">
        <v>22180</v>
      </c>
    </row>
    <row r="19345" spans="1:1">
      <c r="A19345" s="4">
        <v>22181</v>
      </c>
    </row>
    <row r="19346" spans="1:1">
      <c r="A19346" s="4">
        <v>22182</v>
      </c>
    </row>
    <row r="19347" spans="1:1">
      <c r="A19347" s="4">
        <v>22183</v>
      </c>
    </row>
    <row r="19348" spans="1:1">
      <c r="A19348" s="4">
        <v>22184</v>
      </c>
    </row>
    <row r="19349" spans="1:1">
      <c r="A19349" s="4">
        <v>22185</v>
      </c>
    </row>
    <row r="19350" spans="1:1">
      <c r="A19350" s="4">
        <v>22186</v>
      </c>
    </row>
    <row r="19351" spans="1:1">
      <c r="A19351" s="4">
        <v>22187</v>
      </c>
    </row>
    <row r="19352" spans="1:1">
      <c r="A19352" s="4">
        <v>22188</v>
      </c>
    </row>
    <row r="19353" spans="1:1">
      <c r="A19353" s="4">
        <v>22189</v>
      </c>
    </row>
    <row r="19354" spans="1:1">
      <c r="A19354" s="4">
        <v>22190</v>
      </c>
    </row>
    <row r="19355" spans="1:1">
      <c r="A19355" s="4">
        <v>22191</v>
      </c>
    </row>
    <row r="19356" spans="1:1">
      <c r="A19356" s="4">
        <v>22192</v>
      </c>
    </row>
    <row r="19357" spans="1:1">
      <c r="A19357" s="4">
        <v>22193</v>
      </c>
    </row>
    <row r="19358" spans="1:1">
      <c r="A19358" s="4">
        <v>22194</v>
      </c>
    </row>
    <row r="19359" spans="1:1">
      <c r="A19359" s="4">
        <v>22195</v>
      </c>
    </row>
    <row r="19360" spans="1:1">
      <c r="A19360" s="4">
        <v>22196</v>
      </c>
    </row>
    <row r="19361" spans="1:1">
      <c r="A19361" s="4">
        <v>22197</v>
      </c>
    </row>
    <row r="19362" spans="1:1">
      <c r="A19362" s="4">
        <v>22198</v>
      </c>
    </row>
    <row r="19363" spans="1:1">
      <c r="A19363" s="4">
        <v>22199</v>
      </c>
    </row>
    <row r="19364" spans="1:1">
      <c r="A19364" s="4">
        <v>22200</v>
      </c>
    </row>
    <row r="19365" spans="1:1">
      <c r="A19365" s="4">
        <v>22201</v>
      </c>
    </row>
    <row r="19366" spans="1:1">
      <c r="A19366" s="4">
        <v>22202</v>
      </c>
    </row>
    <row r="19367" spans="1:1">
      <c r="A19367" s="4">
        <v>22203</v>
      </c>
    </row>
    <row r="19368" spans="1:1">
      <c r="A19368" s="4">
        <v>22204</v>
      </c>
    </row>
    <row r="19369" spans="1:1">
      <c r="A19369" s="4">
        <v>22205</v>
      </c>
    </row>
    <row r="19370" spans="1:1">
      <c r="A19370" s="4">
        <v>22206</v>
      </c>
    </row>
    <row r="19371" spans="1:1">
      <c r="A19371" s="4">
        <v>22207</v>
      </c>
    </row>
    <row r="19372" spans="1:1">
      <c r="A19372" s="4">
        <v>22208</v>
      </c>
    </row>
    <row r="19373" spans="1:1">
      <c r="A19373" s="4">
        <v>22209</v>
      </c>
    </row>
    <row r="19374" spans="1:1">
      <c r="A19374" s="4">
        <v>22210</v>
      </c>
    </row>
    <row r="19375" spans="1:1">
      <c r="A19375" s="4">
        <v>22211</v>
      </c>
    </row>
    <row r="19376" spans="1:1">
      <c r="A19376" s="4">
        <v>22212</v>
      </c>
    </row>
    <row r="19377" spans="1:1">
      <c r="A19377" s="4">
        <v>22213</v>
      </c>
    </row>
    <row r="19378" spans="1:1">
      <c r="A19378" s="4">
        <v>22214</v>
      </c>
    </row>
    <row r="19379" spans="1:1">
      <c r="A19379" s="4">
        <v>22215</v>
      </c>
    </row>
    <row r="19380" spans="1:1">
      <c r="A19380" s="4">
        <v>22216</v>
      </c>
    </row>
    <row r="19381" spans="1:1">
      <c r="A19381" s="4">
        <v>22217</v>
      </c>
    </row>
    <row r="19382" spans="1:1">
      <c r="A19382" s="4">
        <v>22218</v>
      </c>
    </row>
    <row r="19383" spans="1:1">
      <c r="A19383" s="4">
        <v>22219</v>
      </c>
    </row>
    <row r="19384" spans="1:1">
      <c r="A19384" s="4">
        <v>22220</v>
      </c>
    </row>
    <row r="19385" spans="1:1">
      <c r="A19385" s="4">
        <v>22221</v>
      </c>
    </row>
    <row r="19386" spans="1:1">
      <c r="A19386" s="4">
        <v>22222</v>
      </c>
    </row>
    <row r="19387" spans="1:1">
      <c r="A19387" s="4">
        <v>22223</v>
      </c>
    </row>
    <row r="19388" spans="1:1">
      <c r="A19388" s="4">
        <v>22224</v>
      </c>
    </row>
    <row r="19389" spans="1:1">
      <c r="A19389" s="4">
        <v>22225</v>
      </c>
    </row>
    <row r="19390" spans="1:1">
      <c r="A19390" s="4">
        <v>22226</v>
      </c>
    </row>
    <row r="19391" spans="1:1">
      <c r="A19391" s="4">
        <v>22227</v>
      </c>
    </row>
    <row r="19392" spans="1:1">
      <c r="A19392" s="4">
        <v>22228</v>
      </c>
    </row>
    <row r="19393" spans="1:1">
      <c r="A19393" s="4">
        <v>22229</v>
      </c>
    </row>
    <row r="19394" spans="1:1">
      <c r="A19394" s="4">
        <v>22230</v>
      </c>
    </row>
    <row r="19395" spans="1:1">
      <c r="A19395" s="4">
        <v>22231</v>
      </c>
    </row>
    <row r="19396" spans="1:1">
      <c r="A19396" s="4">
        <v>22232</v>
      </c>
    </row>
    <row r="19397" spans="1:1">
      <c r="A19397" s="4">
        <v>22233</v>
      </c>
    </row>
    <row r="19398" spans="1:1">
      <c r="A19398" s="4">
        <v>22234</v>
      </c>
    </row>
    <row r="19399" spans="1:1">
      <c r="A19399" s="4">
        <v>22235</v>
      </c>
    </row>
    <row r="19400" spans="1:1">
      <c r="A19400" s="4">
        <v>22236</v>
      </c>
    </row>
    <row r="19401" spans="1:1">
      <c r="A19401" s="4">
        <v>22237</v>
      </c>
    </row>
    <row r="19402" spans="1:1">
      <c r="A19402" s="4">
        <v>22238</v>
      </c>
    </row>
    <row r="19403" spans="1:1">
      <c r="A19403" s="4">
        <v>22239</v>
      </c>
    </row>
    <row r="19404" spans="1:1">
      <c r="A19404" s="4">
        <v>22240</v>
      </c>
    </row>
    <row r="19405" spans="1:1">
      <c r="A19405" s="4">
        <v>22241</v>
      </c>
    </row>
    <row r="19406" spans="1:1">
      <c r="A19406" s="4">
        <v>22242</v>
      </c>
    </row>
    <row r="19407" spans="1:1">
      <c r="A19407" s="4">
        <v>22243</v>
      </c>
    </row>
    <row r="19408" spans="1:1">
      <c r="A19408" s="4">
        <v>22244</v>
      </c>
    </row>
    <row r="19409" spans="1:1">
      <c r="A19409" s="4">
        <v>22245</v>
      </c>
    </row>
    <row r="19410" spans="1:1">
      <c r="A19410" s="4">
        <v>22246</v>
      </c>
    </row>
    <row r="19411" spans="1:1">
      <c r="A19411" s="4">
        <v>22247</v>
      </c>
    </row>
    <row r="19412" spans="1:1">
      <c r="A19412" s="4">
        <v>22248</v>
      </c>
    </row>
    <row r="19413" spans="1:1">
      <c r="A19413" s="4">
        <v>22249</v>
      </c>
    </row>
    <row r="19414" spans="1:1">
      <c r="A19414" s="4">
        <v>22250</v>
      </c>
    </row>
    <row r="19415" spans="1:1">
      <c r="A19415" s="4">
        <v>22251</v>
      </c>
    </row>
    <row r="19416" spans="1:1">
      <c r="A19416" s="4">
        <v>22252</v>
      </c>
    </row>
    <row r="19417" spans="1:1">
      <c r="A19417" s="4">
        <v>22253</v>
      </c>
    </row>
    <row r="19418" spans="1:1">
      <c r="A19418" s="4">
        <v>22254</v>
      </c>
    </row>
    <row r="19419" spans="1:1">
      <c r="A19419" s="4">
        <v>22255</v>
      </c>
    </row>
    <row r="19420" spans="1:1">
      <c r="A19420" s="4">
        <v>22256</v>
      </c>
    </row>
    <row r="19421" spans="1:1">
      <c r="A19421" s="4">
        <v>22257</v>
      </c>
    </row>
    <row r="19422" spans="1:1">
      <c r="A19422" s="4">
        <v>22258</v>
      </c>
    </row>
    <row r="19423" spans="1:1">
      <c r="A19423" s="4">
        <v>22259</v>
      </c>
    </row>
    <row r="19424" spans="1:1">
      <c r="A19424" s="4">
        <v>22260</v>
      </c>
    </row>
    <row r="19425" spans="1:1">
      <c r="A19425" s="4">
        <v>22261</v>
      </c>
    </row>
    <row r="19426" spans="1:1">
      <c r="A19426" s="4">
        <v>22262</v>
      </c>
    </row>
    <row r="19427" spans="1:1">
      <c r="A19427" s="4">
        <v>22263</v>
      </c>
    </row>
    <row r="19428" spans="1:1">
      <c r="A19428" s="4">
        <v>22264</v>
      </c>
    </row>
    <row r="19429" spans="1:1">
      <c r="A19429" s="4">
        <v>22265</v>
      </c>
    </row>
    <row r="19430" spans="1:1">
      <c r="A19430" s="4">
        <v>22266</v>
      </c>
    </row>
    <row r="19431" spans="1:1">
      <c r="A19431" s="4">
        <v>22267</v>
      </c>
    </row>
    <row r="19432" spans="1:1">
      <c r="A19432" s="4">
        <v>22268</v>
      </c>
    </row>
    <row r="19433" spans="1:1">
      <c r="A19433" s="4">
        <v>22269</v>
      </c>
    </row>
    <row r="19434" spans="1:1">
      <c r="A19434" s="4">
        <v>22270</v>
      </c>
    </row>
    <row r="19435" spans="1:1">
      <c r="A19435" s="4">
        <v>22271</v>
      </c>
    </row>
    <row r="19436" spans="1:1">
      <c r="A19436" s="4">
        <v>22272</v>
      </c>
    </row>
    <row r="19437" spans="1:1">
      <c r="A19437" s="4">
        <v>22273</v>
      </c>
    </row>
    <row r="19438" spans="1:1">
      <c r="A19438" s="4">
        <v>22274</v>
      </c>
    </row>
    <row r="19439" spans="1:1">
      <c r="A19439" s="4">
        <v>22275</v>
      </c>
    </row>
    <row r="19440" spans="1:1">
      <c r="A19440" s="4">
        <v>22276</v>
      </c>
    </row>
    <row r="19441" spans="1:1">
      <c r="A19441" s="4">
        <v>22277</v>
      </c>
    </row>
    <row r="19442" spans="1:1">
      <c r="A19442" s="4">
        <v>22278</v>
      </c>
    </row>
    <row r="19443" spans="1:1">
      <c r="A19443" s="4">
        <v>22279</v>
      </c>
    </row>
    <row r="19444" spans="1:1">
      <c r="A19444" s="4">
        <v>22280</v>
      </c>
    </row>
    <row r="19445" spans="1:1">
      <c r="A19445" s="4">
        <v>22281</v>
      </c>
    </row>
    <row r="19446" spans="1:1">
      <c r="A19446" s="4">
        <v>22282</v>
      </c>
    </row>
    <row r="19447" spans="1:1">
      <c r="A19447" s="4">
        <v>22283</v>
      </c>
    </row>
    <row r="19448" spans="1:1">
      <c r="A19448" s="4">
        <v>22284</v>
      </c>
    </row>
    <row r="19449" spans="1:1">
      <c r="A19449" s="4">
        <v>22285</v>
      </c>
    </row>
    <row r="19450" spans="1:1">
      <c r="A19450" s="4">
        <v>22286</v>
      </c>
    </row>
    <row r="19451" spans="1:1">
      <c r="A19451" s="4">
        <v>22287</v>
      </c>
    </row>
    <row r="19452" spans="1:1">
      <c r="A19452" s="4">
        <v>22288</v>
      </c>
    </row>
    <row r="19453" spans="1:1">
      <c r="A19453" s="4">
        <v>22289</v>
      </c>
    </row>
    <row r="19454" spans="1:1">
      <c r="A19454" s="4">
        <v>22290</v>
      </c>
    </row>
    <row r="19455" spans="1:1">
      <c r="A19455" s="4">
        <v>22291</v>
      </c>
    </row>
    <row r="19456" spans="1:1">
      <c r="A19456" s="4">
        <v>22292</v>
      </c>
    </row>
    <row r="19457" spans="1:1">
      <c r="A19457" s="4">
        <v>22293</v>
      </c>
    </row>
    <row r="19458" spans="1:1">
      <c r="A19458" s="4">
        <v>22294</v>
      </c>
    </row>
    <row r="19459" spans="1:1">
      <c r="A19459" s="4">
        <v>22295</v>
      </c>
    </row>
    <row r="19460" spans="1:1">
      <c r="A19460" s="4">
        <v>22296</v>
      </c>
    </row>
    <row r="19461" spans="1:1">
      <c r="A19461" s="4">
        <v>22297</v>
      </c>
    </row>
    <row r="19462" spans="1:1">
      <c r="A19462" s="4">
        <v>22298</v>
      </c>
    </row>
    <row r="19463" spans="1:1">
      <c r="A19463" s="4">
        <v>22299</v>
      </c>
    </row>
    <row r="19464" spans="1:1">
      <c r="A19464" s="4">
        <v>22300</v>
      </c>
    </row>
    <row r="19465" spans="1:1">
      <c r="A19465" s="4">
        <v>22301</v>
      </c>
    </row>
    <row r="19466" spans="1:1">
      <c r="A19466" s="4">
        <v>22302</v>
      </c>
    </row>
    <row r="19467" spans="1:1">
      <c r="A19467" s="4">
        <v>22303</v>
      </c>
    </row>
    <row r="19468" spans="1:1">
      <c r="A19468" s="4">
        <v>22304</v>
      </c>
    </row>
    <row r="19469" spans="1:1">
      <c r="A19469" s="4">
        <v>22305</v>
      </c>
    </row>
    <row r="19470" spans="1:1">
      <c r="A19470" s="4">
        <v>22306</v>
      </c>
    </row>
    <row r="19471" spans="1:1">
      <c r="A19471" s="4">
        <v>22307</v>
      </c>
    </row>
    <row r="19472" spans="1:1">
      <c r="A19472" s="4">
        <v>22308</v>
      </c>
    </row>
    <row r="19473" spans="1:1">
      <c r="A19473" s="4">
        <v>22309</v>
      </c>
    </row>
    <row r="19474" spans="1:1">
      <c r="A19474" s="4">
        <v>22310</v>
      </c>
    </row>
    <row r="19475" spans="1:1">
      <c r="A19475" s="4">
        <v>22311</v>
      </c>
    </row>
    <row r="19476" spans="1:1">
      <c r="A19476" s="4">
        <v>22312</v>
      </c>
    </row>
    <row r="19477" spans="1:1">
      <c r="A19477" s="4">
        <v>22313</v>
      </c>
    </row>
    <row r="19478" spans="1:1">
      <c r="A19478" s="4">
        <v>22314</v>
      </c>
    </row>
    <row r="19479" spans="1:1">
      <c r="A19479" s="4">
        <v>22315</v>
      </c>
    </row>
    <row r="19480" spans="1:1">
      <c r="A19480" s="4">
        <v>22316</v>
      </c>
    </row>
    <row r="19481" spans="1:1">
      <c r="A19481" s="4">
        <v>22317</v>
      </c>
    </row>
    <row r="19482" spans="1:1">
      <c r="A19482" s="4">
        <v>22318</v>
      </c>
    </row>
    <row r="19483" spans="1:1">
      <c r="A19483" s="4">
        <v>22319</v>
      </c>
    </row>
    <row r="19484" spans="1:1">
      <c r="A19484" s="4">
        <v>22320</v>
      </c>
    </row>
    <row r="19485" spans="1:1">
      <c r="A19485" s="4">
        <v>22321</v>
      </c>
    </row>
    <row r="19486" spans="1:1">
      <c r="A19486" s="4">
        <v>22322</v>
      </c>
    </row>
    <row r="19487" spans="1:1">
      <c r="A19487" s="4">
        <v>22323</v>
      </c>
    </row>
    <row r="19488" spans="1:1">
      <c r="A19488" s="4">
        <v>22324</v>
      </c>
    </row>
    <row r="19489" spans="1:1">
      <c r="A19489" s="4">
        <v>22325</v>
      </c>
    </row>
    <row r="19490" spans="1:1">
      <c r="A19490" s="4">
        <v>22326</v>
      </c>
    </row>
    <row r="19491" spans="1:1">
      <c r="A19491" s="4">
        <v>22327</v>
      </c>
    </row>
    <row r="19492" spans="1:1">
      <c r="A19492" s="4">
        <v>22328</v>
      </c>
    </row>
    <row r="19493" spans="1:1">
      <c r="A19493" s="4">
        <v>22329</v>
      </c>
    </row>
    <row r="19494" spans="1:1">
      <c r="A19494" s="4">
        <v>22330</v>
      </c>
    </row>
    <row r="19495" spans="1:1">
      <c r="A19495" s="4">
        <v>22331</v>
      </c>
    </row>
    <row r="19496" spans="1:1">
      <c r="A19496" s="4">
        <v>22332</v>
      </c>
    </row>
    <row r="19497" spans="1:1">
      <c r="A19497" s="4">
        <v>22333</v>
      </c>
    </row>
    <row r="19498" spans="1:1">
      <c r="A19498" s="4">
        <v>22334</v>
      </c>
    </row>
    <row r="19499" spans="1:1">
      <c r="A19499" s="4">
        <v>22335</v>
      </c>
    </row>
    <row r="19500" spans="1:1">
      <c r="A19500" s="4">
        <v>22336</v>
      </c>
    </row>
    <row r="19501" spans="1:1">
      <c r="A19501" s="4">
        <v>22337</v>
      </c>
    </row>
    <row r="19502" spans="1:1">
      <c r="A19502" s="4">
        <v>22338</v>
      </c>
    </row>
    <row r="19503" spans="1:1">
      <c r="A19503" s="4">
        <v>22339</v>
      </c>
    </row>
    <row r="19504" spans="1:1">
      <c r="A19504" s="4">
        <v>22340</v>
      </c>
    </row>
    <row r="19505" spans="1:1">
      <c r="A19505" s="4">
        <v>22341</v>
      </c>
    </row>
    <row r="19506" spans="1:1">
      <c r="A19506" s="4">
        <v>22342</v>
      </c>
    </row>
    <row r="19507" spans="1:1">
      <c r="A19507" s="4">
        <v>22343</v>
      </c>
    </row>
    <row r="19508" spans="1:1">
      <c r="A19508" s="4">
        <v>22344</v>
      </c>
    </row>
    <row r="19509" spans="1:1">
      <c r="A19509" s="4">
        <v>22345</v>
      </c>
    </row>
    <row r="19510" spans="1:1">
      <c r="A19510" s="4">
        <v>22346</v>
      </c>
    </row>
    <row r="19511" spans="1:1">
      <c r="A19511" s="4">
        <v>22347</v>
      </c>
    </row>
    <row r="19512" spans="1:1">
      <c r="A19512" s="4">
        <v>22348</v>
      </c>
    </row>
    <row r="19513" spans="1:1">
      <c r="A19513" s="4">
        <v>22349</v>
      </c>
    </row>
    <row r="19514" spans="1:1">
      <c r="A19514" s="4">
        <v>22350</v>
      </c>
    </row>
    <row r="19515" spans="1:1">
      <c r="A19515" s="4">
        <v>22351</v>
      </c>
    </row>
    <row r="19516" spans="1:1">
      <c r="A19516" s="4">
        <v>22352</v>
      </c>
    </row>
    <row r="19517" spans="1:1">
      <c r="A19517" s="4">
        <v>22353</v>
      </c>
    </row>
    <row r="19518" spans="1:1">
      <c r="A19518" s="4">
        <v>22354</v>
      </c>
    </row>
    <row r="19519" spans="1:1">
      <c r="A19519" s="4">
        <v>22355</v>
      </c>
    </row>
    <row r="19520" spans="1:1">
      <c r="A19520" s="4">
        <v>22356</v>
      </c>
    </row>
    <row r="19521" spans="1:1">
      <c r="A19521" s="4">
        <v>22357</v>
      </c>
    </row>
    <row r="19522" spans="1:1">
      <c r="A19522" s="4">
        <v>22358</v>
      </c>
    </row>
    <row r="19523" spans="1:1">
      <c r="A19523" s="4">
        <v>22359</v>
      </c>
    </row>
    <row r="19524" spans="1:1">
      <c r="A19524" s="4">
        <v>22360</v>
      </c>
    </row>
    <row r="19525" spans="1:1">
      <c r="A19525" s="4">
        <v>22361</v>
      </c>
    </row>
    <row r="19526" spans="1:1">
      <c r="A19526" s="4">
        <v>22362</v>
      </c>
    </row>
    <row r="19527" spans="1:1">
      <c r="A19527" s="4">
        <v>22363</v>
      </c>
    </row>
    <row r="19528" spans="1:1">
      <c r="A19528" s="4">
        <v>22364</v>
      </c>
    </row>
    <row r="19529" spans="1:1">
      <c r="A19529" s="4">
        <v>22365</v>
      </c>
    </row>
    <row r="19530" spans="1:1">
      <c r="A19530" s="4">
        <v>22366</v>
      </c>
    </row>
    <row r="19531" spans="1:1">
      <c r="A19531" s="4">
        <v>22367</v>
      </c>
    </row>
    <row r="19532" spans="1:1">
      <c r="A19532" s="4">
        <v>22368</v>
      </c>
    </row>
    <row r="19533" spans="1:1">
      <c r="A19533" s="4">
        <v>22369</v>
      </c>
    </row>
    <row r="19534" spans="1:1">
      <c r="A19534" s="4">
        <v>22370</v>
      </c>
    </row>
    <row r="19535" spans="1:1">
      <c r="A19535" s="4">
        <v>22371</v>
      </c>
    </row>
    <row r="19536" spans="1:1">
      <c r="A19536" s="4">
        <v>22372</v>
      </c>
    </row>
    <row r="19537" spans="1:1">
      <c r="A19537" s="4">
        <v>22373</v>
      </c>
    </row>
    <row r="19538" spans="1:1">
      <c r="A19538" s="4">
        <v>22374</v>
      </c>
    </row>
    <row r="19539" spans="1:1">
      <c r="A19539" s="4">
        <v>22375</v>
      </c>
    </row>
    <row r="19540" spans="1:1">
      <c r="A19540" s="4">
        <v>22376</v>
      </c>
    </row>
    <row r="19541" spans="1:1">
      <c r="A19541" s="4">
        <v>22377</v>
      </c>
    </row>
    <row r="19542" spans="1:1">
      <c r="A19542" s="4">
        <v>22378</v>
      </c>
    </row>
    <row r="19543" spans="1:1">
      <c r="A19543" s="4">
        <v>22379</v>
      </c>
    </row>
    <row r="19544" spans="1:1">
      <c r="A19544" s="4">
        <v>22380</v>
      </c>
    </row>
    <row r="19545" spans="1:1">
      <c r="A19545" s="4">
        <v>22381</v>
      </c>
    </row>
    <row r="19546" spans="1:1">
      <c r="A19546" s="4">
        <v>22382</v>
      </c>
    </row>
    <row r="19547" spans="1:1">
      <c r="A19547" s="4">
        <v>22383</v>
      </c>
    </row>
    <row r="19548" spans="1:1">
      <c r="A19548" s="4">
        <v>22384</v>
      </c>
    </row>
    <row r="19549" spans="1:1">
      <c r="A19549" s="4">
        <v>22385</v>
      </c>
    </row>
    <row r="19550" spans="1:1">
      <c r="A19550" s="4">
        <v>22386</v>
      </c>
    </row>
    <row r="19551" spans="1:1">
      <c r="A19551" s="4">
        <v>22387</v>
      </c>
    </row>
    <row r="19552" spans="1:1">
      <c r="A19552" s="4">
        <v>22388</v>
      </c>
    </row>
    <row r="19553" spans="1:1">
      <c r="A19553" s="4">
        <v>22389</v>
      </c>
    </row>
    <row r="19554" spans="1:1">
      <c r="A19554" s="4">
        <v>22390</v>
      </c>
    </row>
    <row r="19555" spans="1:1">
      <c r="A19555" s="4">
        <v>22391</v>
      </c>
    </row>
    <row r="19556" spans="1:1">
      <c r="A19556" s="4">
        <v>22392</v>
      </c>
    </row>
    <row r="19557" spans="1:1">
      <c r="A19557" s="4">
        <v>22393</v>
      </c>
    </row>
    <row r="19558" spans="1:1">
      <c r="A19558" s="4">
        <v>22394</v>
      </c>
    </row>
    <row r="19559" spans="1:1">
      <c r="A19559" s="4">
        <v>22395</v>
      </c>
    </row>
    <row r="19560" spans="1:1">
      <c r="A19560" s="4">
        <v>22396</v>
      </c>
    </row>
    <row r="19561" spans="1:1">
      <c r="A19561" s="4">
        <v>22397</v>
      </c>
    </row>
    <row r="19562" spans="1:1">
      <c r="A19562" s="4">
        <v>22398</v>
      </c>
    </row>
    <row r="19563" spans="1:1">
      <c r="A19563" s="4">
        <v>22399</v>
      </c>
    </row>
    <row r="19564" spans="1:1">
      <c r="A19564" s="4">
        <v>22400</v>
      </c>
    </row>
    <row r="19565" spans="1:1">
      <c r="A19565" s="4">
        <v>22401</v>
      </c>
    </row>
    <row r="19566" spans="1:1">
      <c r="A19566" s="4">
        <v>22402</v>
      </c>
    </row>
    <row r="19567" spans="1:1">
      <c r="A19567" s="4">
        <v>22403</v>
      </c>
    </row>
    <row r="19568" spans="1:1">
      <c r="A19568" s="4">
        <v>22404</v>
      </c>
    </row>
    <row r="19569" spans="1:1">
      <c r="A19569" s="4">
        <v>22405</v>
      </c>
    </row>
    <row r="19570" spans="1:1">
      <c r="A19570" s="4">
        <v>22406</v>
      </c>
    </row>
    <row r="19571" spans="1:1">
      <c r="A19571" s="4">
        <v>22407</v>
      </c>
    </row>
    <row r="19572" spans="1:1">
      <c r="A19572" s="4">
        <v>22408</v>
      </c>
    </row>
    <row r="19573" spans="1:1">
      <c r="A19573" s="4">
        <v>22409</v>
      </c>
    </row>
    <row r="19574" spans="1:1">
      <c r="A19574" s="4">
        <v>22410</v>
      </c>
    </row>
    <row r="19575" spans="1:1">
      <c r="A19575" s="4">
        <v>22411</v>
      </c>
    </row>
    <row r="19576" spans="1:1">
      <c r="A19576" s="4">
        <v>22412</v>
      </c>
    </row>
    <row r="19577" spans="1:1">
      <c r="A19577" s="4">
        <v>22413</v>
      </c>
    </row>
    <row r="19578" spans="1:1">
      <c r="A19578" s="4">
        <v>22414</v>
      </c>
    </row>
    <row r="19579" spans="1:1">
      <c r="A19579" s="4">
        <v>22415</v>
      </c>
    </row>
    <row r="19580" spans="1:1">
      <c r="A19580" s="4">
        <v>22416</v>
      </c>
    </row>
    <row r="19581" spans="1:1">
      <c r="A19581" s="4">
        <v>22417</v>
      </c>
    </row>
    <row r="19582" spans="1:1">
      <c r="A19582" s="4">
        <v>22418</v>
      </c>
    </row>
    <row r="19583" spans="1:1">
      <c r="A19583" s="4">
        <v>22419</v>
      </c>
    </row>
    <row r="19584" spans="1:1">
      <c r="A19584" s="4">
        <v>22420</v>
      </c>
    </row>
    <row r="19585" spans="1:1">
      <c r="A19585" s="4">
        <v>22421</v>
      </c>
    </row>
    <row r="19586" spans="1:1">
      <c r="A19586" s="4">
        <v>22422</v>
      </c>
    </row>
    <row r="19587" spans="1:1">
      <c r="A19587" s="4">
        <v>22423</v>
      </c>
    </row>
    <row r="19588" spans="1:1">
      <c r="A19588" s="4">
        <v>22424</v>
      </c>
    </row>
    <row r="19589" spans="1:1">
      <c r="A19589" s="4">
        <v>22425</v>
      </c>
    </row>
    <row r="19590" spans="1:1">
      <c r="A19590" s="4">
        <v>22426</v>
      </c>
    </row>
    <row r="19591" spans="1:1">
      <c r="A19591" s="4">
        <v>22427</v>
      </c>
    </row>
    <row r="19592" spans="1:1">
      <c r="A19592" s="4">
        <v>22428</v>
      </c>
    </row>
    <row r="19593" spans="1:1">
      <c r="A19593" s="4">
        <v>22429</v>
      </c>
    </row>
    <row r="19594" spans="1:1">
      <c r="A19594" s="4">
        <v>22430</v>
      </c>
    </row>
    <row r="19595" spans="1:1">
      <c r="A19595" s="4">
        <v>22431</v>
      </c>
    </row>
    <row r="19596" spans="1:1">
      <c r="A19596" s="4">
        <v>22432</v>
      </c>
    </row>
    <row r="19597" spans="1:1">
      <c r="A19597" s="4">
        <v>22433</v>
      </c>
    </row>
    <row r="19598" spans="1:1">
      <c r="A19598" s="4">
        <v>22434</v>
      </c>
    </row>
    <row r="19599" spans="1:1">
      <c r="A19599" s="4">
        <v>22435</v>
      </c>
    </row>
    <row r="19600" spans="1:1">
      <c r="A19600" s="4">
        <v>22436</v>
      </c>
    </row>
    <row r="19601" spans="1:1">
      <c r="A19601" s="4">
        <v>22437</v>
      </c>
    </row>
    <row r="19602" spans="1:1">
      <c r="A19602" s="4">
        <v>22438</v>
      </c>
    </row>
    <row r="19603" spans="1:1">
      <c r="A19603" s="4">
        <v>22439</v>
      </c>
    </row>
    <row r="19604" spans="1:1">
      <c r="A19604" s="4">
        <v>22440</v>
      </c>
    </row>
    <row r="19605" spans="1:1">
      <c r="A19605" s="4">
        <v>22441</v>
      </c>
    </row>
    <row r="19606" spans="1:1">
      <c r="A19606" s="4">
        <v>22442</v>
      </c>
    </row>
    <row r="19607" spans="1:1">
      <c r="A19607" s="4">
        <v>22443</v>
      </c>
    </row>
    <row r="19608" spans="1:1">
      <c r="A19608" s="4">
        <v>22444</v>
      </c>
    </row>
    <row r="19609" spans="1:1">
      <c r="A19609" s="4">
        <v>22445</v>
      </c>
    </row>
    <row r="19610" spans="1:1">
      <c r="A19610" s="4">
        <v>22446</v>
      </c>
    </row>
    <row r="19611" spans="1:1">
      <c r="A19611" s="4">
        <v>22447</v>
      </c>
    </row>
    <row r="19612" spans="1:1">
      <c r="A19612" s="4">
        <v>22448</v>
      </c>
    </row>
    <row r="19613" spans="1:1">
      <c r="A19613" s="4">
        <v>22449</v>
      </c>
    </row>
    <row r="19614" spans="1:1">
      <c r="A19614" s="4">
        <v>22450</v>
      </c>
    </row>
    <row r="19615" spans="1:1">
      <c r="A19615" s="4">
        <v>22451</v>
      </c>
    </row>
    <row r="19616" spans="1:1">
      <c r="A19616" s="4">
        <v>22452</v>
      </c>
    </row>
    <row r="19617" spans="1:1">
      <c r="A19617" s="4">
        <v>22453</v>
      </c>
    </row>
    <row r="19618" spans="1:1">
      <c r="A19618" s="4">
        <v>22454</v>
      </c>
    </row>
    <row r="19619" spans="1:1">
      <c r="A19619" s="4">
        <v>22455</v>
      </c>
    </row>
    <row r="19620" spans="1:1">
      <c r="A19620" s="4">
        <v>22456</v>
      </c>
    </row>
    <row r="19621" spans="1:1">
      <c r="A19621" s="4">
        <v>22457</v>
      </c>
    </row>
    <row r="19622" spans="1:1">
      <c r="A19622" s="4">
        <v>22458</v>
      </c>
    </row>
    <row r="19623" spans="1:1">
      <c r="A19623" s="4">
        <v>22459</v>
      </c>
    </row>
    <row r="19624" spans="1:1">
      <c r="A19624" s="4">
        <v>22460</v>
      </c>
    </row>
    <row r="19625" spans="1:1">
      <c r="A19625" s="4">
        <v>22461</v>
      </c>
    </row>
    <row r="19626" spans="1:1">
      <c r="A19626" s="4">
        <v>22462</v>
      </c>
    </row>
    <row r="19627" spans="1:1">
      <c r="A19627" s="4">
        <v>22463</v>
      </c>
    </row>
    <row r="19628" spans="1:1">
      <c r="A19628" s="4">
        <v>22464</v>
      </c>
    </row>
    <row r="19629" spans="1:1">
      <c r="A19629" s="4">
        <v>22465</v>
      </c>
    </row>
    <row r="19630" spans="1:1">
      <c r="A19630" s="4">
        <v>22466</v>
      </c>
    </row>
    <row r="19631" spans="1:1">
      <c r="A19631" s="4">
        <v>22467</v>
      </c>
    </row>
    <row r="19632" spans="1:1">
      <c r="A19632" s="4">
        <v>22468</v>
      </c>
    </row>
    <row r="19633" spans="1:1">
      <c r="A19633" s="4">
        <v>22469</v>
      </c>
    </row>
    <row r="19634" spans="1:1">
      <c r="A19634" s="4">
        <v>22470</v>
      </c>
    </row>
    <row r="19635" spans="1:1">
      <c r="A19635" s="4">
        <v>22471</v>
      </c>
    </row>
    <row r="19636" spans="1:1">
      <c r="A19636" s="4">
        <v>22472</v>
      </c>
    </row>
    <row r="19637" spans="1:1">
      <c r="A19637" s="4">
        <v>22473</v>
      </c>
    </row>
    <row r="19638" spans="1:1">
      <c r="A19638" s="4">
        <v>22474</v>
      </c>
    </row>
    <row r="19639" spans="1:1">
      <c r="A19639" s="4">
        <v>22475</v>
      </c>
    </row>
    <row r="19640" spans="1:1">
      <c r="A19640" s="4">
        <v>22476</v>
      </c>
    </row>
    <row r="19641" spans="1:1">
      <c r="A19641" s="4">
        <v>22477</v>
      </c>
    </row>
    <row r="19642" spans="1:1">
      <c r="A19642" s="4">
        <v>22478</v>
      </c>
    </row>
    <row r="19643" spans="1:1">
      <c r="A19643" s="4">
        <v>22479</v>
      </c>
    </row>
    <row r="19644" spans="1:1">
      <c r="A19644" s="4">
        <v>22480</v>
      </c>
    </row>
    <row r="19645" spans="1:1">
      <c r="A19645" s="4">
        <v>22481</v>
      </c>
    </row>
    <row r="19646" spans="1:1">
      <c r="A19646" s="4">
        <v>22482</v>
      </c>
    </row>
    <row r="19647" spans="1:1">
      <c r="A19647" s="4">
        <v>22483</v>
      </c>
    </row>
    <row r="19648" spans="1:1">
      <c r="A19648" s="4">
        <v>22484</v>
      </c>
    </row>
    <row r="19649" spans="1:1">
      <c r="A19649" s="4">
        <v>22485</v>
      </c>
    </row>
    <row r="19650" spans="1:1">
      <c r="A19650" s="4">
        <v>22486</v>
      </c>
    </row>
    <row r="19651" spans="1:1">
      <c r="A19651" s="4">
        <v>22487</v>
      </c>
    </row>
    <row r="19652" spans="1:1">
      <c r="A19652" s="4">
        <v>22488</v>
      </c>
    </row>
    <row r="19653" spans="1:1">
      <c r="A19653" s="4">
        <v>22489</v>
      </c>
    </row>
    <row r="19654" spans="1:1">
      <c r="A19654" s="4">
        <v>22490</v>
      </c>
    </row>
    <row r="19655" spans="1:1">
      <c r="A19655" s="4">
        <v>22491</v>
      </c>
    </row>
    <row r="19656" spans="1:1">
      <c r="A19656" s="4">
        <v>22492</v>
      </c>
    </row>
    <row r="19657" spans="1:1">
      <c r="A19657" s="4">
        <v>22493</v>
      </c>
    </row>
    <row r="19658" spans="1:1">
      <c r="A19658" s="4">
        <v>22494</v>
      </c>
    </row>
    <row r="19659" spans="1:1">
      <c r="A19659" s="4">
        <v>22495</v>
      </c>
    </row>
    <row r="19660" spans="1:1">
      <c r="A19660" s="4">
        <v>22496</v>
      </c>
    </row>
    <row r="19661" spans="1:1">
      <c r="A19661" s="4">
        <v>22497</v>
      </c>
    </row>
    <row r="19662" spans="1:1">
      <c r="A19662" s="4">
        <v>22498</v>
      </c>
    </row>
    <row r="19663" spans="1:1">
      <c r="A19663" s="4">
        <v>22499</v>
      </c>
    </row>
    <row r="19664" spans="1:1">
      <c r="A19664" s="4">
        <v>22500</v>
      </c>
    </row>
    <row r="19665" spans="1:1">
      <c r="A19665" s="4">
        <v>22501</v>
      </c>
    </row>
    <row r="19666" spans="1:1">
      <c r="A19666" s="4">
        <v>22502</v>
      </c>
    </row>
    <row r="19667" spans="1:1">
      <c r="A19667" s="4">
        <v>22503</v>
      </c>
    </row>
    <row r="19668" spans="1:1">
      <c r="A19668" s="4">
        <v>22504</v>
      </c>
    </row>
    <row r="19669" spans="1:1">
      <c r="A19669" s="4">
        <v>22505</v>
      </c>
    </row>
    <row r="19670" spans="1:1">
      <c r="A19670" s="4">
        <v>22506</v>
      </c>
    </row>
    <row r="19671" spans="1:1">
      <c r="A19671" s="4">
        <v>22507</v>
      </c>
    </row>
    <row r="19672" spans="1:1">
      <c r="A19672" s="4">
        <v>22508</v>
      </c>
    </row>
    <row r="19673" spans="1:1">
      <c r="A19673" s="4">
        <v>22509</v>
      </c>
    </row>
    <row r="19674" spans="1:1">
      <c r="A19674" s="4">
        <v>22510</v>
      </c>
    </row>
    <row r="19675" spans="1:1">
      <c r="A19675" s="4">
        <v>22511</v>
      </c>
    </row>
    <row r="19676" spans="1:1">
      <c r="A19676" s="4">
        <v>22512</v>
      </c>
    </row>
    <row r="19677" spans="1:1">
      <c r="A19677" s="4">
        <v>22513</v>
      </c>
    </row>
    <row r="19678" spans="1:1">
      <c r="A19678" s="4">
        <v>22514</v>
      </c>
    </row>
    <row r="19679" spans="1:1">
      <c r="A19679" s="4">
        <v>22515</v>
      </c>
    </row>
    <row r="19680" spans="1:1">
      <c r="A19680" s="4">
        <v>22516</v>
      </c>
    </row>
    <row r="19681" spans="1:1">
      <c r="A19681" s="4">
        <v>22517</v>
      </c>
    </row>
    <row r="19682" spans="1:1">
      <c r="A19682" s="4">
        <v>22518</v>
      </c>
    </row>
    <row r="19683" spans="1:1">
      <c r="A19683" s="4">
        <v>22519</v>
      </c>
    </row>
    <row r="19684" spans="1:1">
      <c r="A19684" s="4">
        <v>22520</v>
      </c>
    </row>
    <row r="19685" spans="1:1">
      <c r="A19685" s="4">
        <v>22521</v>
      </c>
    </row>
    <row r="19686" spans="1:1">
      <c r="A19686" s="4">
        <v>22522</v>
      </c>
    </row>
    <row r="19687" spans="1:1">
      <c r="A19687" s="4">
        <v>22523</v>
      </c>
    </row>
    <row r="19688" spans="1:1">
      <c r="A19688" s="4">
        <v>22524</v>
      </c>
    </row>
    <row r="19689" spans="1:1">
      <c r="A19689" s="4">
        <v>22525</v>
      </c>
    </row>
    <row r="19690" spans="1:1">
      <c r="A19690" s="4">
        <v>22526</v>
      </c>
    </row>
    <row r="19691" spans="1:1">
      <c r="A19691" s="4">
        <v>22527</v>
      </c>
    </row>
    <row r="19692" spans="1:1">
      <c r="A19692" s="4">
        <v>22528</v>
      </c>
    </row>
    <row r="19693" spans="1:1">
      <c r="A19693" s="4">
        <v>22529</v>
      </c>
    </row>
    <row r="19694" spans="1:1">
      <c r="A19694" s="4">
        <v>22530</v>
      </c>
    </row>
    <row r="19695" spans="1:1">
      <c r="A19695" s="4">
        <v>22531</v>
      </c>
    </row>
    <row r="19696" spans="1:1">
      <c r="A19696" s="4">
        <v>22532</v>
      </c>
    </row>
    <row r="19697" spans="1:1">
      <c r="A19697" s="4">
        <v>22533</v>
      </c>
    </row>
    <row r="19698" spans="1:1">
      <c r="A19698" s="4">
        <v>22534</v>
      </c>
    </row>
    <row r="19699" spans="1:1">
      <c r="A19699" s="4">
        <v>22535</v>
      </c>
    </row>
    <row r="19700" spans="1:1">
      <c r="A19700" s="4">
        <v>22536</v>
      </c>
    </row>
    <row r="19701" spans="1:1">
      <c r="A19701" s="4">
        <v>22537</v>
      </c>
    </row>
    <row r="19702" spans="1:1">
      <c r="A19702" s="4">
        <v>22538</v>
      </c>
    </row>
    <row r="19703" spans="1:1">
      <c r="A19703" s="4">
        <v>22539</v>
      </c>
    </row>
    <row r="19704" spans="1:1">
      <c r="A19704" s="4">
        <v>22540</v>
      </c>
    </row>
    <row r="19705" spans="1:1">
      <c r="A19705" s="4">
        <v>22541</v>
      </c>
    </row>
    <row r="19706" spans="1:1">
      <c r="A19706" s="4">
        <v>22542</v>
      </c>
    </row>
    <row r="19707" spans="1:1">
      <c r="A19707" s="4">
        <v>22543</v>
      </c>
    </row>
    <row r="19708" spans="1:1">
      <c r="A19708" s="4">
        <v>22544</v>
      </c>
    </row>
    <row r="19709" spans="1:1">
      <c r="A19709" s="4">
        <v>22545</v>
      </c>
    </row>
    <row r="19710" spans="1:1">
      <c r="A19710" s="4">
        <v>22546</v>
      </c>
    </row>
    <row r="19711" spans="1:1">
      <c r="A19711" s="4">
        <v>22547</v>
      </c>
    </row>
    <row r="19712" spans="1:1">
      <c r="A19712" s="4">
        <v>22548</v>
      </c>
    </row>
    <row r="19713" spans="1:1">
      <c r="A19713" s="4">
        <v>22549</v>
      </c>
    </row>
    <row r="19714" spans="1:1">
      <c r="A19714" s="4">
        <v>22550</v>
      </c>
    </row>
    <row r="19715" spans="1:1">
      <c r="A19715" s="4">
        <v>22551</v>
      </c>
    </row>
    <row r="19716" spans="1:1">
      <c r="A19716" s="4">
        <v>22552</v>
      </c>
    </row>
    <row r="19717" spans="1:1">
      <c r="A19717" s="4">
        <v>22553</v>
      </c>
    </row>
    <row r="19718" spans="1:1">
      <c r="A19718" s="4">
        <v>22554</v>
      </c>
    </row>
    <row r="19719" spans="1:1">
      <c r="A19719" s="4">
        <v>22555</v>
      </c>
    </row>
    <row r="19720" spans="1:1">
      <c r="A19720" s="4">
        <v>22556</v>
      </c>
    </row>
    <row r="19721" spans="1:1">
      <c r="A19721" s="4">
        <v>22557</v>
      </c>
    </row>
    <row r="19722" spans="1:1">
      <c r="A19722" s="4">
        <v>22558</v>
      </c>
    </row>
    <row r="19723" spans="1:1">
      <c r="A19723" s="4">
        <v>22559</v>
      </c>
    </row>
    <row r="19724" spans="1:1">
      <c r="A19724" s="4">
        <v>22560</v>
      </c>
    </row>
    <row r="19725" spans="1:1">
      <c r="A19725" s="4">
        <v>22561</v>
      </c>
    </row>
    <row r="19726" spans="1:1">
      <c r="A19726" s="4">
        <v>22562</v>
      </c>
    </row>
    <row r="19727" spans="1:1">
      <c r="A19727" s="4">
        <v>22563</v>
      </c>
    </row>
    <row r="19728" spans="1:1">
      <c r="A19728" s="4">
        <v>22564</v>
      </c>
    </row>
    <row r="19729" spans="1:1">
      <c r="A19729" s="4">
        <v>22565</v>
      </c>
    </row>
    <row r="19730" spans="1:1">
      <c r="A19730" s="4">
        <v>22566</v>
      </c>
    </row>
    <row r="19731" spans="1:1">
      <c r="A19731" s="4">
        <v>22567</v>
      </c>
    </row>
    <row r="19732" spans="1:1">
      <c r="A19732" s="4">
        <v>22568</v>
      </c>
    </row>
    <row r="19733" spans="1:1">
      <c r="A19733" s="4">
        <v>22569</v>
      </c>
    </row>
    <row r="19734" spans="1:1">
      <c r="A19734" s="4">
        <v>22570</v>
      </c>
    </row>
    <row r="19735" spans="1:1">
      <c r="A19735" s="4">
        <v>22571</v>
      </c>
    </row>
    <row r="19736" spans="1:1">
      <c r="A19736" s="4">
        <v>22572</v>
      </c>
    </row>
    <row r="19737" spans="1:1">
      <c r="A19737" s="4">
        <v>22573</v>
      </c>
    </row>
    <row r="19738" spans="1:1">
      <c r="A19738" s="4">
        <v>22574</v>
      </c>
    </row>
    <row r="19739" spans="1:1">
      <c r="A19739" s="4">
        <v>22575</v>
      </c>
    </row>
    <row r="19740" spans="1:1">
      <c r="A19740" s="4">
        <v>22576</v>
      </c>
    </row>
    <row r="19741" spans="1:1">
      <c r="A19741" s="4">
        <v>22577</v>
      </c>
    </row>
    <row r="19742" spans="1:1">
      <c r="A19742" s="4">
        <v>22578</v>
      </c>
    </row>
    <row r="19743" spans="1:1">
      <c r="A19743" s="4">
        <v>22579</v>
      </c>
    </row>
    <row r="19744" spans="1:1">
      <c r="A19744" s="4">
        <v>22580</v>
      </c>
    </row>
    <row r="19745" spans="1:1">
      <c r="A19745" s="4">
        <v>22581</v>
      </c>
    </row>
    <row r="19746" spans="1:1">
      <c r="A19746" s="4">
        <v>22582</v>
      </c>
    </row>
    <row r="19747" spans="1:1">
      <c r="A19747" s="4">
        <v>22583</v>
      </c>
    </row>
    <row r="19748" spans="1:1">
      <c r="A19748" s="4">
        <v>22584</v>
      </c>
    </row>
    <row r="19749" spans="1:1">
      <c r="A19749" s="4">
        <v>22585</v>
      </c>
    </row>
    <row r="19750" spans="1:1">
      <c r="A19750" s="4">
        <v>22586</v>
      </c>
    </row>
    <row r="19751" spans="1:1">
      <c r="A19751" s="4">
        <v>22587</v>
      </c>
    </row>
    <row r="19752" spans="1:1">
      <c r="A19752" s="4">
        <v>22588</v>
      </c>
    </row>
    <row r="19753" spans="1:1">
      <c r="A19753" s="4">
        <v>22589</v>
      </c>
    </row>
    <row r="19754" spans="1:1">
      <c r="A19754" s="4">
        <v>22590</v>
      </c>
    </row>
    <row r="19755" spans="1:1">
      <c r="A19755" s="4">
        <v>22591</v>
      </c>
    </row>
    <row r="19756" spans="1:1">
      <c r="A19756" s="4">
        <v>22592</v>
      </c>
    </row>
    <row r="19757" spans="1:1">
      <c r="A19757" s="4">
        <v>22593</v>
      </c>
    </row>
    <row r="19758" spans="1:1">
      <c r="A19758" s="4">
        <v>22594</v>
      </c>
    </row>
    <row r="19759" spans="1:1">
      <c r="A19759" s="4">
        <v>22595</v>
      </c>
    </row>
    <row r="19760" spans="1:1">
      <c r="A19760" s="4">
        <v>22596</v>
      </c>
    </row>
    <row r="19761" spans="1:1">
      <c r="A19761" s="4">
        <v>22597</v>
      </c>
    </row>
    <row r="19762" spans="1:1">
      <c r="A19762" s="4">
        <v>22598</v>
      </c>
    </row>
    <row r="19763" spans="1:1">
      <c r="A19763" s="4">
        <v>22599</v>
      </c>
    </row>
    <row r="19764" spans="1:1">
      <c r="A19764" s="4">
        <v>22600</v>
      </c>
    </row>
    <row r="19765" spans="1:1">
      <c r="A19765" s="4">
        <v>22601</v>
      </c>
    </row>
    <row r="19766" spans="1:1">
      <c r="A19766" s="4">
        <v>22602</v>
      </c>
    </row>
    <row r="19767" spans="1:1">
      <c r="A19767" s="4">
        <v>22603</v>
      </c>
    </row>
    <row r="19768" spans="1:1">
      <c r="A19768" s="4">
        <v>22604</v>
      </c>
    </row>
    <row r="19769" spans="1:1">
      <c r="A19769" s="4">
        <v>22605</v>
      </c>
    </row>
    <row r="19770" spans="1:1">
      <c r="A19770" s="4">
        <v>22606</v>
      </c>
    </row>
    <row r="19771" spans="1:1">
      <c r="A19771" s="4">
        <v>22607</v>
      </c>
    </row>
    <row r="19772" spans="1:1">
      <c r="A19772" s="4">
        <v>22608</v>
      </c>
    </row>
    <row r="19773" spans="1:1">
      <c r="A19773" s="4">
        <v>22609</v>
      </c>
    </row>
    <row r="19774" spans="1:1">
      <c r="A19774" s="4">
        <v>22610</v>
      </c>
    </row>
    <row r="19775" spans="1:1">
      <c r="A19775" s="4">
        <v>22611</v>
      </c>
    </row>
    <row r="19776" spans="1:1">
      <c r="A19776" s="4">
        <v>22612</v>
      </c>
    </row>
    <row r="19777" spans="1:1">
      <c r="A19777" s="4">
        <v>22613</v>
      </c>
    </row>
    <row r="19778" spans="1:1">
      <c r="A19778" s="4">
        <v>22614</v>
      </c>
    </row>
    <row r="19779" spans="1:1">
      <c r="A19779" s="4">
        <v>22615</v>
      </c>
    </row>
    <row r="19780" spans="1:1">
      <c r="A19780" s="4">
        <v>22616</v>
      </c>
    </row>
    <row r="19781" spans="1:1">
      <c r="A19781" s="4">
        <v>22617</v>
      </c>
    </row>
    <row r="19782" spans="1:1">
      <c r="A19782" s="4">
        <v>22618</v>
      </c>
    </row>
    <row r="19783" spans="1:1">
      <c r="A19783" s="4">
        <v>22619</v>
      </c>
    </row>
    <row r="19784" spans="1:1">
      <c r="A19784" s="4">
        <v>22620</v>
      </c>
    </row>
    <row r="19785" spans="1:1">
      <c r="A19785" s="4">
        <v>22621</v>
      </c>
    </row>
    <row r="19786" spans="1:1">
      <c r="A19786" s="4">
        <v>22622</v>
      </c>
    </row>
    <row r="19787" spans="1:1">
      <c r="A19787" s="4">
        <v>22623</v>
      </c>
    </row>
    <row r="19788" spans="1:1">
      <c r="A19788" s="4">
        <v>22624</v>
      </c>
    </row>
    <row r="19789" spans="1:1">
      <c r="A19789" s="4">
        <v>22625</v>
      </c>
    </row>
    <row r="19790" spans="1:1">
      <c r="A19790" s="4">
        <v>22626</v>
      </c>
    </row>
    <row r="19791" spans="1:1">
      <c r="A19791" s="4">
        <v>22627</v>
      </c>
    </row>
    <row r="19792" spans="1:1">
      <c r="A19792" s="4">
        <v>22628</v>
      </c>
    </row>
    <row r="19793" spans="1:1">
      <c r="A19793" s="4">
        <v>22629</v>
      </c>
    </row>
    <row r="19794" spans="1:1">
      <c r="A19794" s="4">
        <v>22630</v>
      </c>
    </row>
    <row r="19795" spans="1:1">
      <c r="A19795" s="4">
        <v>22631</v>
      </c>
    </row>
    <row r="19796" spans="1:1">
      <c r="A19796" s="4">
        <v>22632</v>
      </c>
    </row>
    <row r="19797" spans="1:1">
      <c r="A19797" s="4">
        <v>22633</v>
      </c>
    </row>
    <row r="19798" spans="1:1">
      <c r="A19798" s="4">
        <v>22634</v>
      </c>
    </row>
    <row r="19799" spans="1:1">
      <c r="A19799" s="4">
        <v>22635</v>
      </c>
    </row>
    <row r="19800" spans="1:1">
      <c r="A19800" s="4">
        <v>22636</v>
      </c>
    </row>
    <row r="19801" spans="1:1">
      <c r="A19801" s="4">
        <v>22637</v>
      </c>
    </row>
    <row r="19802" spans="1:1">
      <c r="A19802" s="4">
        <v>22638</v>
      </c>
    </row>
    <row r="19803" spans="1:1">
      <c r="A19803" s="4">
        <v>22639</v>
      </c>
    </row>
    <row r="19804" spans="1:1">
      <c r="A19804" s="4">
        <v>22640</v>
      </c>
    </row>
    <row r="19805" spans="1:1">
      <c r="A19805" s="4">
        <v>22641</v>
      </c>
    </row>
    <row r="19806" spans="1:1">
      <c r="A19806" s="4">
        <v>22642</v>
      </c>
    </row>
    <row r="19807" spans="1:1">
      <c r="A19807" s="4">
        <v>22643</v>
      </c>
    </row>
    <row r="19808" spans="1:1">
      <c r="A19808" s="4">
        <v>22644</v>
      </c>
    </row>
    <row r="19809" spans="1:1">
      <c r="A19809" s="4">
        <v>22645</v>
      </c>
    </row>
    <row r="19810" spans="1:1">
      <c r="A19810" s="4">
        <v>22646</v>
      </c>
    </row>
    <row r="19811" spans="1:1">
      <c r="A19811" s="4">
        <v>22647</v>
      </c>
    </row>
    <row r="19812" spans="1:1">
      <c r="A19812" s="4">
        <v>22648</v>
      </c>
    </row>
    <row r="19813" spans="1:1">
      <c r="A19813" s="4">
        <v>22649</v>
      </c>
    </row>
    <row r="19814" spans="1:1">
      <c r="A19814" s="4">
        <v>22650</v>
      </c>
    </row>
    <row r="19815" spans="1:1">
      <c r="A19815" s="4">
        <v>22651</v>
      </c>
    </row>
    <row r="19816" spans="1:1">
      <c r="A19816" s="4">
        <v>22652</v>
      </c>
    </row>
    <row r="19817" spans="1:1">
      <c r="A19817" s="4">
        <v>22653</v>
      </c>
    </row>
    <row r="19818" spans="1:1">
      <c r="A19818" s="4">
        <v>22654</v>
      </c>
    </row>
    <row r="19819" spans="1:1">
      <c r="A19819" s="4">
        <v>22655</v>
      </c>
    </row>
    <row r="19820" spans="1:1">
      <c r="A19820" s="4">
        <v>22656</v>
      </c>
    </row>
    <row r="19821" spans="1:1">
      <c r="A19821" s="4">
        <v>22657</v>
      </c>
    </row>
    <row r="19822" spans="1:1">
      <c r="A19822" s="4">
        <v>22658</v>
      </c>
    </row>
    <row r="19823" spans="1:1">
      <c r="A19823" s="4">
        <v>22659</v>
      </c>
    </row>
    <row r="19824" spans="1:1">
      <c r="A19824" s="4">
        <v>22660</v>
      </c>
    </row>
    <row r="19825" spans="1:1">
      <c r="A19825" s="4">
        <v>22661</v>
      </c>
    </row>
    <row r="19826" spans="1:1">
      <c r="A19826" s="4">
        <v>22662</v>
      </c>
    </row>
    <row r="19827" spans="1:1">
      <c r="A19827" s="4">
        <v>22663</v>
      </c>
    </row>
    <row r="19828" spans="1:1">
      <c r="A19828" s="4">
        <v>22664</v>
      </c>
    </row>
    <row r="19829" spans="1:1">
      <c r="A19829" s="4">
        <v>22665</v>
      </c>
    </row>
    <row r="19830" spans="1:1">
      <c r="A19830" s="4">
        <v>22666</v>
      </c>
    </row>
    <row r="19831" spans="1:1">
      <c r="A19831" s="4">
        <v>22667</v>
      </c>
    </row>
    <row r="19832" spans="1:1">
      <c r="A19832" s="4">
        <v>22668</v>
      </c>
    </row>
    <row r="19833" spans="1:1">
      <c r="A19833" s="4">
        <v>22669</v>
      </c>
    </row>
    <row r="19834" spans="1:1">
      <c r="A19834" s="4">
        <v>22670</v>
      </c>
    </row>
    <row r="19835" spans="1:1">
      <c r="A19835" s="4">
        <v>22671</v>
      </c>
    </row>
    <row r="19836" spans="1:1">
      <c r="A19836" s="4">
        <v>22672</v>
      </c>
    </row>
    <row r="19837" spans="1:1">
      <c r="A19837" s="4">
        <v>22673</v>
      </c>
    </row>
    <row r="19838" spans="1:1">
      <c r="A19838" s="4">
        <v>22674</v>
      </c>
    </row>
    <row r="19839" spans="1:1">
      <c r="A19839" s="4">
        <v>22675</v>
      </c>
    </row>
    <row r="19840" spans="1:1">
      <c r="A19840" s="4">
        <v>22676</v>
      </c>
    </row>
    <row r="19841" spans="1:1">
      <c r="A19841" s="4">
        <v>22677</v>
      </c>
    </row>
    <row r="19842" spans="1:1">
      <c r="A19842" s="4">
        <v>22678</v>
      </c>
    </row>
    <row r="19843" spans="1:1">
      <c r="A19843" s="4">
        <v>22679</v>
      </c>
    </row>
    <row r="19844" spans="1:1">
      <c r="A19844" s="4">
        <v>22680</v>
      </c>
    </row>
    <row r="19845" spans="1:1">
      <c r="A19845" s="4">
        <v>22681</v>
      </c>
    </row>
    <row r="19846" spans="1:1">
      <c r="A19846" s="4">
        <v>22682</v>
      </c>
    </row>
    <row r="19847" spans="1:1">
      <c r="A19847" s="4">
        <v>22683</v>
      </c>
    </row>
    <row r="19848" spans="1:1">
      <c r="A19848" s="4">
        <v>22684</v>
      </c>
    </row>
    <row r="19849" spans="1:1">
      <c r="A19849" s="4">
        <v>22685</v>
      </c>
    </row>
    <row r="19850" spans="1:1">
      <c r="A19850" s="4">
        <v>22686</v>
      </c>
    </row>
    <row r="19851" spans="1:1">
      <c r="A19851" s="4">
        <v>22687</v>
      </c>
    </row>
    <row r="19852" spans="1:1">
      <c r="A19852" s="4">
        <v>22688</v>
      </c>
    </row>
    <row r="19853" spans="1:1">
      <c r="A19853" s="4">
        <v>22689</v>
      </c>
    </row>
    <row r="19854" spans="1:1">
      <c r="A19854" s="4">
        <v>22690</v>
      </c>
    </row>
    <row r="19855" spans="1:1">
      <c r="A19855" s="4">
        <v>22691</v>
      </c>
    </row>
    <row r="19856" spans="1:1">
      <c r="A19856" s="4">
        <v>22692</v>
      </c>
    </row>
    <row r="19857" spans="1:1">
      <c r="A19857" s="4">
        <v>22693</v>
      </c>
    </row>
    <row r="19858" spans="1:1">
      <c r="A19858" s="4">
        <v>22694</v>
      </c>
    </row>
    <row r="19859" spans="1:1">
      <c r="A19859" s="4">
        <v>22695</v>
      </c>
    </row>
    <row r="19860" spans="1:1">
      <c r="A19860" s="4">
        <v>22696</v>
      </c>
    </row>
    <row r="19861" spans="1:1">
      <c r="A19861" s="4">
        <v>22697</v>
      </c>
    </row>
    <row r="19862" spans="1:1">
      <c r="A19862" s="4">
        <v>22698</v>
      </c>
    </row>
    <row r="19863" spans="1:1">
      <c r="A19863" s="4">
        <v>22699</v>
      </c>
    </row>
    <row r="19864" spans="1:1">
      <c r="A19864" s="4">
        <v>22700</v>
      </c>
    </row>
    <row r="19865" spans="1:1">
      <c r="A19865" s="4">
        <v>22701</v>
      </c>
    </row>
    <row r="19866" spans="1:1">
      <c r="A19866" s="4">
        <v>22702</v>
      </c>
    </row>
    <row r="19867" spans="1:1">
      <c r="A19867" s="4">
        <v>22703</v>
      </c>
    </row>
    <row r="19868" spans="1:1">
      <c r="A19868" s="4">
        <v>22704</v>
      </c>
    </row>
    <row r="19869" spans="1:1">
      <c r="A19869" s="4">
        <v>22705</v>
      </c>
    </row>
    <row r="19870" spans="1:1">
      <c r="A19870" s="4">
        <v>22706</v>
      </c>
    </row>
    <row r="19871" spans="1:1">
      <c r="A19871" s="4">
        <v>22707</v>
      </c>
    </row>
    <row r="19872" spans="1:1">
      <c r="A19872" s="4">
        <v>22708</v>
      </c>
    </row>
    <row r="19873" spans="1:1">
      <c r="A19873" s="4">
        <v>22709</v>
      </c>
    </row>
    <row r="19874" spans="1:1">
      <c r="A19874" s="4">
        <v>22710</v>
      </c>
    </row>
    <row r="19875" spans="1:1">
      <c r="A19875" s="4">
        <v>22711</v>
      </c>
    </row>
    <row r="19876" spans="1:1">
      <c r="A19876" s="4">
        <v>22712</v>
      </c>
    </row>
    <row r="19877" spans="1:1">
      <c r="A19877" s="4">
        <v>22713</v>
      </c>
    </row>
    <row r="19878" spans="1:1">
      <c r="A19878" s="4">
        <v>22714</v>
      </c>
    </row>
    <row r="19879" spans="1:1">
      <c r="A19879" s="4">
        <v>22715</v>
      </c>
    </row>
    <row r="19880" spans="1:1">
      <c r="A19880" s="4">
        <v>22716</v>
      </c>
    </row>
    <row r="19881" spans="1:1">
      <c r="A19881" s="4">
        <v>22717</v>
      </c>
    </row>
    <row r="19882" spans="1:1">
      <c r="A19882" s="4">
        <v>22718</v>
      </c>
    </row>
    <row r="19883" spans="1:1">
      <c r="A19883" s="4">
        <v>22719</v>
      </c>
    </row>
    <row r="19884" spans="1:1">
      <c r="A19884" s="4">
        <v>22720</v>
      </c>
    </row>
    <row r="19885" spans="1:1">
      <c r="A19885" s="4">
        <v>22721</v>
      </c>
    </row>
    <row r="19886" spans="1:1">
      <c r="A19886" s="4">
        <v>22722</v>
      </c>
    </row>
    <row r="19887" spans="1:1">
      <c r="A19887" s="4">
        <v>22723</v>
      </c>
    </row>
    <row r="19888" spans="1:1">
      <c r="A19888" s="4">
        <v>22724</v>
      </c>
    </row>
    <row r="19889" spans="1:1">
      <c r="A19889" s="4">
        <v>22725</v>
      </c>
    </row>
    <row r="19890" spans="1:1">
      <c r="A19890" s="4">
        <v>22726</v>
      </c>
    </row>
    <row r="19891" spans="1:1">
      <c r="A19891" s="4">
        <v>22727</v>
      </c>
    </row>
    <row r="19892" spans="1:1">
      <c r="A19892" s="4">
        <v>22728</v>
      </c>
    </row>
    <row r="19893" spans="1:1">
      <c r="A19893" s="4">
        <v>22729</v>
      </c>
    </row>
    <row r="19894" spans="1:1">
      <c r="A19894" s="4">
        <v>22730</v>
      </c>
    </row>
    <row r="19895" spans="1:1">
      <c r="A19895" s="4">
        <v>22731</v>
      </c>
    </row>
    <row r="19896" spans="1:1">
      <c r="A19896" s="4">
        <v>22732</v>
      </c>
    </row>
    <row r="19897" spans="1:1">
      <c r="A19897" s="4">
        <v>22733</v>
      </c>
    </row>
    <row r="19898" spans="1:1">
      <c r="A19898" s="4">
        <v>22734</v>
      </c>
    </row>
    <row r="19899" spans="1:1">
      <c r="A19899" s="4">
        <v>22735</v>
      </c>
    </row>
    <row r="19900" spans="1:1">
      <c r="A19900" s="4">
        <v>22736</v>
      </c>
    </row>
    <row r="19901" spans="1:1">
      <c r="A19901" s="4">
        <v>22737</v>
      </c>
    </row>
    <row r="19902" spans="1:1">
      <c r="A19902" s="4">
        <v>22738</v>
      </c>
    </row>
    <row r="19903" spans="1:1">
      <c r="A19903" s="4">
        <v>22739</v>
      </c>
    </row>
    <row r="19904" spans="1:1">
      <c r="A19904" s="4">
        <v>22740</v>
      </c>
    </row>
    <row r="19905" spans="1:1">
      <c r="A19905" s="4">
        <v>22741</v>
      </c>
    </row>
    <row r="19906" spans="1:1">
      <c r="A19906" s="4">
        <v>22742</v>
      </c>
    </row>
    <row r="19907" spans="1:1">
      <c r="A19907" s="4">
        <v>22743</v>
      </c>
    </row>
    <row r="19908" spans="1:1">
      <c r="A19908" s="4">
        <v>22744</v>
      </c>
    </row>
    <row r="19909" spans="1:1">
      <c r="A19909" s="4">
        <v>22745</v>
      </c>
    </row>
    <row r="19910" spans="1:1">
      <c r="A19910" s="4">
        <v>22746</v>
      </c>
    </row>
    <row r="19911" spans="1:1">
      <c r="A19911" s="4">
        <v>22747</v>
      </c>
    </row>
    <row r="19912" spans="1:1">
      <c r="A19912" s="4">
        <v>22748</v>
      </c>
    </row>
    <row r="19913" spans="1:1">
      <c r="A19913" s="4">
        <v>22749</v>
      </c>
    </row>
    <row r="19914" spans="1:1">
      <c r="A19914" s="4">
        <v>22750</v>
      </c>
    </row>
    <row r="19915" spans="1:1">
      <c r="A19915" s="4">
        <v>22751</v>
      </c>
    </row>
    <row r="19916" spans="1:1">
      <c r="A19916" s="4">
        <v>22752</v>
      </c>
    </row>
    <row r="19917" spans="1:1">
      <c r="A19917" s="4">
        <v>22753</v>
      </c>
    </row>
    <row r="19918" spans="1:1">
      <c r="A19918" s="4">
        <v>22754</v>
      </c>
    </row>
    <row r="19919" spans="1:1">
      <c r="A19919" s="4">
        <v>22755</v>
      </c>
    </row>
    <row r="19920" spans="1:1">
      <c r="A19920" s="4">
        <v>22756</v>
      </c>
    </row>
    <row r="19921" spans="1:1">
      <c r="A19921" s="4">
        <v>22757</v>
      </c>
    </row>
    <row r="19922" spans="1:1">
      <c r="A19922" s="4">
        <v>22758</v>
      </c>
    </row>
    <row r="19923" spans="1:1">
      <c r="A19923" s="4">
        <v>22759</v>
      </c>
    </row>
    <row r="19924" spans="1:1">
      <c r="A19924" s="4">
        <v>22760</v>
      </c>
    </row>
    <row r="19925" spans="1:1">
      <c r="A19925" s="4">
        <v>22761</v>
      </c>
    </row>
    <row r="19926" spans="1:1">
      <c r="A19926" s="4">
        <v>22762</v>
      </c>
    </row>
    <row r="19927" spans="1:1">
      <c r="A19927" s="4">
        <v>22763</v>
      </c>
    </row>
    <row r="19928" spans="1:1">
      <c r="A19928" s="4">
        <v>22764</v>
      </c>
    </row>
    <row r="19929" spans="1:1">
      <c r="A19929" s="4">
        <v>22765</v>
      </c>
    </row>
    <row r="19930" spans="1:1">
      <c r="A19930" s="4">
        <v>22766</v>
      </c>
    </row>
    <row r="19931" spans="1:1">
      <c r="A19931" s="4">
        <v>22767</v>
      </c>
    </row>
    <row r="19932" spans="1:1">
      <c r="A19932" s="4">
        <v>22768</v>
      </c>
    </row>
    <row r="19933" spans="1:1">
      <c r="A19933" s="4">
        <v>22769</v>
      </c>
    </row>
    <row r="19934" spans="1:1">
      <c r="A19934" s="4">
        <v>22770</v>
      </c>
    </row>
    <row r="19935" spans="1:1">
      <c r="A19935" s="4">
        <v>22771</v>
      </c>
    </row>
    <row r="19936" spans="1:1">
      <c r="A19936" s="4">
        <v>22772</v>
      </c>
    </row>
    <row r="19937" spans="1:1">
      <c r="A19937" s="4">
        <v>22773</v>
      </c>
    </row>
    <row r="19938" spans="1:1">
      <c r="A19938" s="4">
        <v>22774</v>
      </c>
    </row>
    <row r="19939" spans="1:1">
      <c r="A19939" s="4">
        <v>22775</v>
      </c>
    </row>
    <row r="19940" spans="1:1">
      <c r="A19940" s="4">
        <v>22776</v>
      </c>
    </row>
    <row r="19941" spans="1:1">
      <c r="A19941" s="4">
        <v>22777</v>
      </c>
    </row>
    <row r="19942" spans="1:1">
      <c r="A19942" s="4">
        <v>22778</v>
      </c>
    </row>
    <row r="19943" spans="1:1">
      <c r="A19943" s="4">
        <v>22779</v>
      </c>
    </row>
    <row r="19944" spans="1:1">
      <c r="A19944" s="4">
        <v>22780</v>
      </c>
    </row>
    <row r="19945" spans="1:1">
      <c r="A19945" s="4">
        <v>22781</v>
      </c>
    </row>
    <row r="19946" spans="1:1">
      <c r="A19946" s="4">
        <v>22782</v>
      </c>
    </row>
    <row r="19947" spans="1:1">
      <c r="A19947" s="4">
        <v>22783</v>
      </c>
    </row>
    <row r="19948" spans="1:1">
      <c r="A19948" s="4">
        <v>22784</v>
      </c>
    </row>
    <row r="19949" spans="1:1">
      <c r="A19949" s="4">
        <v>22785</v>
      </c>
    </row>
    <row r="19950" spans="1:1">
      <c r="A19950" s="4">
        <v>22786</v>
      </c>
    </row>
    <row r="19951" spans="1:1">
      <c r="A19951" s="4">
        <v>22787</v>
      </c>
    </row>
    <row r="19952" spans="1:1">
      <c r="A19952" s="4">
        <v>22788</v>
      </c>
    </row>
    <row r="19953" spans="1:1">
      <c r="A19953" s="4">
        <v>22789</v>
      </c>
    </row>
    <row r="19954" spans="1:1">
      <c r="A19954" s="4">
        <v>22790</v>
      </c>
    </row>
    <row r="19955" spans="1:1">
      <c r="A19955" s="4">
        <v>22791</v>
      </c>
    </row>
    <row r="19956" spans="1:1">
      <c r="A19956" s="4">
        <v>22792</v>
      </c>
    </row>
    <row r="19957" spans="1:1">
      <c r="A19957" s="4">
        <v>22793</v>
      </c>
    </row>
    <row r="19958" spans="1:1">
      <c r="A19958" s="4">
        <v>22794</v>
      </c>
    </row>
    <row r="19959" spans="1:1">
      <c r="A19959" s="4">
        <v>22795</v>
      </c>
    </row>
    <row r="19960" spans="1:1">
      <c r="A19960" s="4">
        <v>22796</v>
      </c>
    </row>
    <row r="19961" spans="1:1">
      <c r="A19961" s="4">
        <v>22797</v>
      </c>
    </row>
    <row r="19962" spans="1:1">
      <c r="A19962" s="4">
        <v>22798</v>
      </c>
    </row>
    <row r="19963" spans="1:1">
      <c r="A19963" s="4">
        <v>22799</v>
      </c>
    </row>
    <row r="19964" spans="1:1">
      <c r="A19964" s="4">
        <v>22800</v>
      </c>
    </row>
    <row r="19965" spans="1:1">
      <c r="A19965" s="4">
        <v>22801</v>
      </c>
    </row>
    <row r="19966" spans="1:1">
      <c r="A19966" s="4">
        <v>22802</v>
      </c>
    </row>
    <row r="19967" spans="1:1">
      <c r="A19967" s="4">
        <v>22803</v>
      </c>
    </row>
    <row r="19968" spans="1:1">
      <c r="A19968" s="4">
        <v>22804</v>
      </c>
    </row>
    <row r="19969" spans="1:1">
      <c r="A19969" s="4">
        <v>22805</v>
      </c>
    </row>
    <row r="19970" spans="1:1">
      <c r="A19970" s="4">
        <v>22806</v>
      </c>
    </row>
    <row r="19971" spans="1:1">
      <c r="A19971" s="4">
        <v>22807</v>
      </c>
    </row>
    <row r="19972" spans="1:1">
      <c r="A19972" s="4">
        <v>22808</v>
      </c>
    </row>
    <row r="19973" spans="1:1">
      <c r="A19973" s="4">
        <v>22809</v>
      </c>
    </row>
    <row r="19974" spans="1:1">
      <c r="A19974" s="4">
        <v>22810</v>
      </c>
    </row>
    <row r="19975" spans="1:1">
      <c r="A19975" s="4">
        <v>22811</v>
      </c>
    </row>
    <row r="19976" spans="1:1">
      <c r="A19976" s="4">
        <v>22812</v>
      </c>
    </row>
    <row r="19977" spans="1:1">
      <c r="A19977" s="4">
        <v>22813</v>
      </c>
    </row>
    <row r="19978" spans="1:1">
      <c r="A19978" s="4">
        <v>22814</v>
      </c>
    </row>
    <row r="19979" spans="1:1">
      <c r="A19979" s="4">
        <v>22815</v>
      </c>
    </row>
    <row r="19980" spans="1:1">
      <c r="A19980" s="4">
        <v>22816</v>
      </c>
    </row>
    <row r="19981" spans="1:1">
      <c r="A19981" s="4">
        <v>22817</v>
      </c>
    </row>
    <row r="19982" spans="1:1">
      <c r="A19982" s="4">
        <v>22818</v>
      </c>
    </row>
    <row r="19983" spans="1:1">
      <c r="A19983" s="4">
        <v>22819</v>
      </c>
    </row>
    <row r="19984" spans="1:1">
      <c r="A19984" s="4">
        <v>22820</v>
      </c>
    </row>
    <row r="19985" spans="1:1">
      <c r="A19985" s="4">
        <v>22821</v>
      </c>
    </row>
    <row r="19986" spans="1:1">
      <c r="A19986" s="4">
        <v>22822</v>
      </c>
    </row>
    <row r="19987" spans="1:1">
      <c r="A19987" s="4">
        <v>22823</v>
      </c>
    </row>
    <row r="19988" spans="1:1">
      <c r="A19988" s="4">
        <v>22824</v>
      </c>
    </row>
    <row r="19989" spans="1:1">
      <c r="A19989" s="4">
        <v>22825</v>
      </c>
    </row>
    <row r="19990" spans="1:1">
      <c r="A19990" s="4">
        <v>22826</v>
      </c>
    </row>
    <row r="19991" spans="1:1">
      <c r="A19991" s="4">
        <v>22827</v>
      </c>
    </row>
    <row r="19992" spans="1:1">
      <c r="A19992" s="4">
        <v>22828</v>
      </c>
    </row>
    <row r="19993" spans="1:1">
      <c r="A19993" s="4">
        <v>22829</v>
      </c>
    </row>
    <row r="19994" spans="1:1">
      <c r="A19994" s="4">
        <v>22830</v>
      </c>
    </row>
    <row r="19995" spans="1:1">
      <c r="A19995" s="4">
        <v>22831</v>
      </c>
    </row>
    <row r="19996" spans="1:1">
      <c r="A19996" s="4">
        <v>22832</v>
      </c>
    </row>
    <row r="19997" spans="1:1">
      <c r="A19997" s="4">
        <v>22833</v>
      </c>
    </row>
    <row r="19998" spans="1:1">
      <c r="A19998" s="4">
        <v>22834</v>
      </c>
    </row>
    <row r="19999" spans="1:1">
      <c r="A19999" s="4">
        <v>22835</v>
      </c>
    </row>
    <row r="20000" spans="1:1">
      <c r="A20000" s="4">
        <v>22836</v>
      </c>
    </row>
    <row r="20001" spans="1:1">
      <c r="A20001" s="4">
        <v>22837</v>
      </c>
    </row>
    <row r="20002" spans="1:1">
      <c r="A20002" s="4">
        <v>22838</v>
      </c>
    </row>
    <row r="20003" spans="1:1">
      <c r="A20003" s="4">
        <v>22839</v>
      </c>
    </row>
    <row r="20004" spans="1:1">
      <c r="A20004" s="4">
        <v>22840</v>
      </c>
    </row>
    <row r="20005" spans="1:1">
      <c r="A20005" s="4">
        <v>22841</v>
      </c>
    </row>
    <row r="20006" spans="1:1">
      <c r="A20006" s="4">
        <v>22842</v>
      </c>
    </row>
    <row r="20007" spans="1:1">
      <c r="A20007" s="4">
        <v>22843</v>
      </c>
    </row>
    <row r="20008" spans="1:1">
      <c r="A20008" s="4">
        <v>22844</v>
      </c>
    </row>
    <row r="20009" spans="1:1">
      <c r="A20009" s="4">
        <v>22845</v>
      </c>
    </row>
    <row r="20010" spans="1:1">
      <c r="A20010" s="4">
        <v>22846</v>
      </c>
    </row>
    <row r="20011" spans="1:1">
      <c r="A20011" s="4">
        <v>22847</v>
      </c>
    </row>
    <row r="20012" spans="1:1">
      <c r="A20012" s="4">
        <v>22848</v>
      </c>
    </row>
    <row r="20013" spans="1:1">
      <c r="A20013" s="4">
        <v>22849</v>
      </c>
    </row>
    <row r="20014" spans="1:1">
      <c r="A20014" s="4">
        <v>22850</v>
      </c>
    </row>
    <row r="20015" spans="1:1">
      <c r="A20015" s="4">
        <v>22851</v>
      </c>
    </row>
    <row r="20016" spans="1:1">
      <c r="A20016" s="4">
        <v>22852</v>
      </c>
    </row>
    <row r="20017" spans="1:1">
      <c r="A20017" s="4">
        <v>22853</v>
      </c>
    </row>
    <row r="20018" spans="1:1">
      <c r="A20018" s="4">
        <v>22854</v>
      </c>
    </row>
    <row r="20019" spans="1:1">
      <c r="A20019" s="4">
        <v>22855</v>
      </c>
    </row>
    <row r="20020" spans="1:1">
      <c r="A20020" s="4">
        <v>22856</v>
      </c>
    </row>
    <row r="20021" spans="1:1">
      <c r="A20021" s="4">
        <v>22857</v>
      </c>
    </row>
    <row r="20022" spans="1:1">
      <c r="A20022" s="4">
        <v>22858</v>
      </c>
    </row>
    <row r="20023" spans="1:1">
      <c r="A20023" s="4">
        <v>22859</v>
      </c>
    </row>
    <row r="20024" spans="1:1">
      <c r="A20024" s="4">
        <v>22860</v>
      </c>
    </row>
    <row r="20025" spans="1:1">
      <c r="A20025" s="4">
        <v>22861</v>
      </c>
    </row>
    <row r="20026" spans="1:1">
      <c r="A20026" s="4">
        <v>22862</v>
      </c>
    </row>
    <row r="20027" spans="1:1">
      <c r="A20027" s="4">
        <v>22863</v>
      </c>
    </row>
    <row r="20028" spans="1:1">
      <c r="A20028" s="4">
        <v>22864</v>
      </c>
    </row>
    <row r="20029" spans="1:1">
      <c r="A20029" s="4">
        <v>22865</v>
      </c>
    </row>
    <row r="20030" spans="1:1">
      <c r="A20030" s="4">
        <v>22866</v>
      </c>
    </row>
    <row r="20031" spans="1:1">
      <c r="A20031" s="4">
        <v>22867</v>
      </c>
    </row>
    <row r="20032" spans="1:1">
      <c r="A20032" s="4">
        <v>22868</v>
      </c>
    </row>
    <row r="20033" spans="1:1">
      <c r="A20033" s="4">
        <v>22869</v>
      </c>
    </row>
    <row r="20034" spans="1:1">
      <c r="A20034" s="4">
        <v>22870</v>
      </c>
    </row>
    <row r="20035" spans="1:1">
      <c r="A20035" s="4">
        <v>22871</v>
      </c>
    </row>
    <row r="20036" spans="1:1">
      <c r="A20036" s="4">
        <v>22872</v>
      </c>
    </row>
    <row r="20037" spans="1:1">
      <c r="A20037" s="4">
        <v>22873</v>
      </c>
    </row>
    <row r="20038" spans="1:1">
      <c r="A20038" s="4">
        <v>22874</v>
      </c>
    </row>
    <row r="20039" spans="1:1">
      <c r="A20039" s="4">
        <v>22875</v>
      </c>
    </row>
    <row r="20040" spans="1:1">
      <c r="A20040" s="4">
        <v>22876</v>
      </c>
    </row>
    <row r="20041" spans="1:1">
      <c r="A20041" s="4">
        <v>22877</v>
      </c>
    </row>
    <row r="20042" spans="1:1">
      <c r="A20042" s="4">
        <v>22878</v>
      </c>
    </row>
    <row r="20043" spans="1:1">
      <c r="A20043" s="4">
        <v>22879</v>
      </c>
    </row>
    <row r="20044" spans="1:1">
      <c r="A20044" s="4">
        <v>22880</v>
      </c>
    </row>
    <row r="20045" spans="1:1">
      <c r="A20045" s="4">
        <v>22881</v>
      </c>
    </row>
    <row r="20046" spans="1:1">
      <c r="A20046" s="4">
        <v>22882</v>
      </c>
    </row>
    <row r="20047" spans="1:1">
      <c r="A20047" s="4">
        <v>22883</v>
      </c>
    </row>
    <row r="20048" spans="1:1">
      <c r="A20048" s="4">
        <v>22884</v>
      </c>
    </row>
    <row r="20049" spans="1:1">
      <c r="A20049" s="4">
        <v>22885</v>
      </c>
    </row>
    <row r="20050" spans="1:1">
      <c r="A20050" s="4">
        <v>22886</v>
      </c>
    </row>
    <row r="20051" spans="1:1">
      <c r="A20051" s="4">
        <v>22887</v>
      </c>
    </row>
    <row r="20052" spans="1:1">
      <c r="A20052" s="4">
        <v>22888</v>
      </c>
    </row>
    <row r="20053" spans="1:1">
      <c r="A20053" s="4">
        <v>22889</v>
      </c>
    </row>
    <row r="20054" spans="1:1">
      <c r="A20054" s="4">
        <v>22890</v>
      </c>
    </row>
    <row r="20055" spans="1:1">
      <c r="A20055" s="4">
        <v>22891</v>
      </c>
    </row>
    <row r="20056" spans="1:1">
      <c r="A20056" s="4">
        <v>22892</v>
      </c>
    </row>
    <row r="20057" spans="1:1">
      <c r="A20057" s="4">
        <v>22893</v>
      </c>
    </row>
    <row r="20058" spans="1:1">
      <c r="A20058" s="4">
        <v>22894</v>
      </c>
    </row>
    <row r="20059" spans="1:1">
      <c r="A20059" s="4">
        <v>22895</v>
      </c>
    </row>
    <row r="20060" spans="1:1">
      <c r="A20060" s="4">
        <v>22896</v>
      </c>
    </row>
    <row r="20061" spans="1:1">
      <c r="A20061" s="4">
        <v>22897</v>
      </c>
    </row>
    <row r="20062" spans="1:1">
      <c r="A20062" s="4">
        <v>22898</v>
      </c>
    </row>
    <row r="20063" spans="1:1">
      <c r="A20063" s="4">
        <v>22899</v>
      </c>
    </row>
    <row r="20064" spans="1:1">
      <c r="A20064" s="4">
        <v>22900</v>
      </c>
    </row>
    <row r="20065" spans="1:1">
      <c r="A20065" s="4">
        <v>22901</v>
      </c>
    </row>
    <row r="20066" spans="1:1">
      <c r="A20066" s="4">
        <v>22902</v>
      </c>
    </row>
    <row r="20067" spans="1:1">
      <c r="A20067" s="4">
        <v>22903</v>
      </c>
    </row>
    <row r="20068" spans="1:1">
      <c r="A20068" s="4">
        <v>22904</v>
      </c>
    </row>
    <row r="20069" spans="1:1">
      <c r="A20069" s="4">
        <v>22905</v>
      </c>
    </row>
    <row r="20070" spans="1:1">
      <c r="A20070" s="4">
        <v>22906</v>
      </c>
    </row>
    <row r="20071" spans="1:1">
      <c r="A20071" s="4">
        <v>22907</v>
      </c>
    </row>
    <row r="20072" spans="1:1">
      <c r="A20072" s="4">
        <v>22908</v>
      </c>
    </row>
    <row r="20073" spans="1:1">
      <c r="A20073" s="4">
        <v>22909</v>
      </c>
    </row>
    <row r="20074" spans="1:1">
      <c r="A20074" s="4">
        <v>22910</v>
      </c>
    </row>
    <row r="20075" spans="1:1">
      <c r="A20075" s="4">
        <v>22911</v>
      </c>
    </row>
    <row r="20076" spans="1:1">
      <c r="A20076" s="4">
        <v>22912</v>
      </c>
    </row>
    <row r="20077" spans="1:1">
      <c r="A20077" s="4">
        <v>22913</v>
      </c>
    </row>
    <row r="20078" spans="1:1">
      <c r="A20078" s="4">
        <v>22914</v>
      </c>
    </row>
    <row r="20079" spans="1:1">
      <c r="A20079" s="4">
        <v>22915</v>
      </c>
    </row>
    <row r="20080" spans="1:1">
      <c r="A20080" s="4">
        <v>22916</v>
      </c>
    </row>
    <row r="20081" spans="1:1">
      <c r="A20081" s="4">
        <v>22917</v>
      </c>
    </row>
    <row r="20082" spans="1:1">
      <c r="A20082" s="4">
        <v>22918</v>
      </c>
    </row>
    <row r="20083" spans="1:1">
      <c r="A20083" s="4">
        <v>22919</v>
      </c>
    </row>
    <row r="20084" spans="1:1">
      <c r="A20084" s="4">
        <v>22920</v>
      </c>
    </row>
    <row r="20085" spans="1:1">
      <c r="A20085" s="4">
        <v>22921</v>
      </c>
    </row>
    <row r="20086" spans="1:1">
      <c r="A20086" s="4">
        <v>22922</v>
      </c>
    </row>
    <row r="20087" spans="1:1">
      <c r="A20087" s="4">
        <v>22923</v>
      </c>
    </row>
    <row r="20088" spans="1:1">
      <c r="A20088" s="4">
        <v>22924</v>
      </c>
    </row>
    <row r="20089" spans="1:1">
      <c r="A20089" s="4">
        <v>22925</v>
      </c>
    </row>
    <row r="20090" spans="1:1">
      <c r="A20090" s="4">
        <v>22926</v>
      </c>
    </row>
    <row r="20091" spans="1:1">
      <c r="A20091" s="4">
        <v>22927</v>
      </c>
    </row>
    <row r="20092" spans="1:1">
      <c r="A20092" s="4">
        <v>22928</v>
      </c>
    </row>
    <row r="20093" spans="1:1">
      <c r="A20093" s="4">
        <v>22929</v>
      </c>
    </row>
    <row r="20094" spans="1:1">
      <c r="A20094" s="4">
        <v>22930</v>
      </c>
    </row>
    <row r="20095" spans="1:1">
      <c r="A20095" s="4">
        <v>22931</v>
      </c>
    </row>
    <row r="20096" spans="1:1">
      <c r="A20096" s="4">
        <v>22932</v>
      </c>
    </row>
    <row r="20097" spans="1:1">
      <c r="A20097" s="4">
        <v>22933</v>
      </c>
    </row>
    <row r="20098" spans="1:1">
      <c r="A20098" s="4">
        <v>22934</v>
      </c>
    </row>
    <row r="20099" spans="1:1">
      <c r="A20099" s="4">
        <v>22935</v>
      </c>
    </row>
    <row r="20100" spans="1:1">
      <c r="A20100" s="4">
        <v>22936</v>
      </c>
    </row>
    <row r="20101" spans="1:1">
      <c r="A20101" s="4">
        <v>22937</v>
      </c>
    </row>
    <row r="20102" spans="1:1">
      <c r="A20102" s="4">
        <v>22938</v>
      </c>
    </row>
    <row r="20103" spans="1:1">
      <c r="A20103" s="4">
        <v>22939</v>
      </c>
    </row>
    <row r="20104" spans="1:1">
      <c r="A20104" s="4">
        <v>22940</v>
      </c>
    </row>
    <row r="20105" spans="1:1">
      <c r="A20105" s="4">
        <v>22941</v>
      </c>
    </row>
    <row r="20106" spans="1:1">
      <c r="A20106" s="4">
        <v>22942</v>
      </c>
    </row>
    <row r="20107" spans="1:1">
      <c r="A20107" s="4">
        <v>22943</v>
      </c>
    </row>
    <row r="20108" spans="1:1">
      <c r="A20108" s="4">
        <v>22944</v>
      </c>
    </row>
    <row r="20109" spans="1:1">
      <c r="A20109" s="4">
        <v>22945</v>
      </c>
    </row>
    <row r="20110" spans="1:1">
      <c r="A20110" s="4">
        <v>22946</v>
      </c>
    </row>
    <row r="20111" spans="1:1">
      <c r="A20111" s="4">
        <v>22947</v>
      </c>
    </row>
    <row r="20112" spans="1:1">
      <c r="A20112" s="4">
        <v>22948</v>
      </c>
    </row>
    <row r="20113" spans="1:1">
      <c r="A20113" s="4">
        <v>22949</v>
      </c>
    </row>
    <row r="20114" spans="1:1">
      <c r="A20114" s="4">
        <v>22950</v>
      </c>
    </row>
    <row r="20115" spans="1:1">
      <c r="A20115" s="4">
        <v>22951</v>
      </c>
    </row>
    <row r="20116" spans="1:1">
      <c r="A20116" s="4">
        <v>22952</v>
      </c>
    </row>
    <row r="20117" spans="1:1">
      <c r="A20117" s="4">
        <v>22953</v>
      </c>
    </row>
    <row r="20118" spans="1:1">
      <c r="A20118" s="4">
        <v>22954</v>
      </c>
    </row>
    <row r="20119" spans="1:1">
      <c r="A20119" s="4">
        <v>22955</v>
      </c>
    </row>
    <row r="20120" spans="1:1">
      <c r="A20120" s="4">
        <v>22956</v>
      </c>
    </row>
    <row r="20121" spans="1:1">
      <c r="A20121" s="4">
        <v>22957</v>
      </c>
    </row>
    <row r="20122" spans="1:1">
      <c r="A20122" s="4">
        <v>22958</v>
      </c>
    </row>
    <row r="20123" spans="1:1">
      <c r="A20123" s="4">
        <v>22959</v>
      </c>
    </row>
    <row r="20124" spans="1:1">
      <c r="A20124" s="4">
        <v>22960</v>
      </c>
    </row>
    <row r="20125" spans="1:1">
      <c r="A20125" s="4">
        <v>22961</v>
      </c>
    </row>
    <row r="20126" spans="1:1">
      <c r="A20126" s="4">
        <v>22962</v>
      </c>
    </row>
    <row r="20127" spans="1:1">
      <c r="A20127" s="4">
        <v>22963</v>
      </c>
    </row>
    <row r="20128" spans="1:1">
      <c r="A20128" s="4">
        <v>22964</v>
      </c>
    </row>
    <row r="20129" spans="1:1">
      <c r="A20129" s="4">
        <v>22965</v>
      </c>
    </row>
    <row r="20130" spans="1:1">
      <c r="A20130" s="4">
        <v>22966</v>
      </c>
    </row>
    <row r="20131" spans="1:1">
      <c r="A20131" s="4">
        <v>22967</v>
      </c>
    </row>
    <row r="20132" spans="1:1">
      <c r="A20132" s="4">
        <v>22968</v>
      </c>
    </row>
    <row r="20133" spans="1:1">
      <c r="A20133" s="4">
        <v>22969</v>
      </c>
    </row>
    <row r="20134" spans="1:1">
      <c r="A20134" s="4">
        <v>22970</v>
      </c>
    </row>
    <row r="20135" spans="1:1">
      <c r="A20135" s="4">
        <v>22971</v>
      </c>
    </row>
    <row r="20136" spans="1:1">
      <c r="A20136" s="4">
        <v>22972</v>
      </c>
    </row>
    <row r="20137" spans="1:1">
      <c r="A20137" s="4">
        <v>22973</v>
      </c>
    </row>
    <row r="20138" spans="1:1">
      <c r="A20138" s="4">
        <v>22974</v>
      </c>
    </row>
    <row r="20139" spans="1:1">
      <c r="A20139" s="4">
        <v>22975</v>
      </c>
    </row>
    <row r="20140" spans="1:1">
      <c r="A20140" s="4">
        <v>22976</v>
      </c>
    </row>
    <row r="20141" spans="1:1">
      <c r="A20141" s="4">
        <v>22977</v>
      </c>
    </row>
    <row r="20142" spans="1:1">
      <c r="A20142" s="4">
        <v>22978</v>
      </c>
    </row>
    <row r="20143" spans="1:1">
      <c r="A20143" s="4">
        <v>22979</v>
      </c>
    </row>
    <row r="20144" spans="1:1">
      <c r="A20144" s="4">
        <v>22980</v>
      </c>
    </row>
    <row r="20145" spans="1:1">
      <c r="A20145" s="4">
        <v>22981</v>
      </c>
    </row>
    <row r="20146" spans="1:1">
      <c r="A20146" s="4">
        <v>22982</v>
      </c>
    </row>
    <row r="20147" spans="1:1">
      <c r="A20147" s="4">
        <v>22983</v>
      </c>
    </row>
    <row r="20148" spans="1:1">
      <c r="A20148" s="4">
        <v>22984</v>
      </c>
    </row>
    <row r="20149" spans="1:1">
      <c r="A20149" s="4">
        <v>22985</v>
      </c>
    </row>
    <row r="20150" spans="1:1">
      <c r="A20150" s="4">
        <v>22986</v>
      </c>
    </row>
    <row r="20151" spans="1:1">
      <c r="A20151" s="4">
        <v>22987</v>
      </c>
    </row>
    <row r="20152" spans="1:1">
      <c r="A20152" s="4">
        <v>22988</v>
      </c>
    </row>
    <row r="20153" spans="1:1">
      <c r="A20153" s="4">
        <v>22989</v>
      </c>
    </row>
    <row r="20154" spans="1:1">
      <c r="A20154" s="4">
        <v>22990</v>
      </c>
    </row>
    <row r="20155" spans="1:1">
      <c r="A20155" s="4">
        <v>22991</v>
      </c>
    </row>
    <row r="20156" spans="1:1">
      <c r="A20156" s="4">
        <v>22992</v>
      </c>
    </row>
    <row r="20157" spans="1:1">
      <c r="A20157" s="4">
        <v>22993</v>
      </c>
    </row>
    <row r="20158" spans="1:1">
      <c r="A20158" s="4">
        <v>22994</v>
      </c>
    </row>
    <row r="20159" spans="1:1">
      <c r="A20159" s="4">
        <v>22995</v>
      </c>
    </row>
    <row r="20160" spans="1:1">
      <c r="A20160" s="4">
        <v>22996</v>
      </c>
    </row>
    <row r="20161" spans="1:1">
      <c r="A20161" s="4">
        <v>22997</v>
      </c>
    </row>
    <row r="20162" spans="1:1">
      <c r="A20162" s="4">
        <v>22998</v>
      </c>
    </row>
    <row r="20163" spans="1:1">
      <c r="A20163" s="4">
        <v>22999</v>
      </c>
    </row>
    <row r="20164" spans="1:1">
      <c r="A20164" s="4">
        <v>23000</v>
      </c>
    </row>
    <row r="20165" spans="1:1">
      <c r="A20165" s="4">
        <v>23001</v>
      </c>
    </row>
    <row r="20166" spans="1:1">
      <c r="A20166" s="4">
        <v>23002</v>
      </c>
    </row>
    <row r="20167" spans="1:1">
      <c r="A20167" s="4">
        <v>23003</v>
      </c>
    </row>
    <row r="20168" spans="1:1">
      <c r="A20168" s="4">
        <v>23004</v>
      </c>
    </row>
    <row r="20169" spans="1:1">
      <c r="A20169" s="4">
        <v>23005</v>
      </c>
    </row>
    <row r="20170" spans="1:1">
      <c r="A20170" s="4">
        <v>23006</v>
      </c>
    </row>
    <row r="20171" spans="1:1">
      <c r="A20171" s="4">
        <v>23007</v>
      </c>
    </row>
    <row r="20172" spans="1:1">
      <c r="A20172" s="4">
        <v>23008</v>
      </c>
    </row>
    <row r="20173" spans="1:1">
      <c r="A20173" s="4">
        <v>23009</v>
      </c>
    </row>
    <row r="20174" spans="1:1">
      <c r="A20174" s="4">
        <v>23010</v>
      </c>
    </row>
    <row r="20175" spans="1:1">
      <c r="A20175" s="4">
        <v>23011</v>
      </c>
    </row>
    <row r="20176" spans="1:1">
      <c r="A20176" s="4">
        <v>23012</v>
      </c>
    </row>
    <row r="20177" spans="1:1">
      <c r="A20177" s="4">
        <v>23013</v>
      </c>
    </row>
    <row r="20178" spans="1:1">
      <c r="A20178" s="4">
        <v>23014</v>
      </c>
    </row>
    <row r="20179" spans="1:1">
      <c r="A20179" s="4">
        <v>23015</v>
      </c>
    </row>
    <row r="20180" spans="1:1">
      <c r="A20180" s="4">
        <v>23016</v>
      </c>
    </row>
    <row r="20181" spans="1:1">
      <c r="A20181" s="4">
        <v>23017</v>
      </c>
    </row>
    <row r="20182" spans="1:1">
      <c r="A20182" s="4">
        <v>23018</v>
      </c>
    </row>
    <row r="20183" spans="1:1">
      <c r="A20183" s="4">
        <v>23019</v>
      </c>
    </row>
    <row r="20184" spans="1:1">
      <c r="A20184" s="4">
        <v>23020</v>
      </c>
    </row>
    <row r="20185" spans="1:1">
      <c r="A20185" s="4">
        <v>23021</v>
      </c>
    </row>
    <row r="20186" spans="1:1">
      <c r="A20186" s="4">
        <v>23022</v>
      </c>
    </row>
    <row r="20187" spans="1:1">
      <c r="A20187" s="4">
        <v>23023</v>
      </c>
    </row>
    <row r="20188" spans="1:1">
      <c r="A20188" s="4">
        <v>23024</v>
      </c>
    </row>
    <row r="20189" spans="1:1">
      <c r="A20189" s="4">
        <v>23025</v>
      </c>
    </row>
    <row r="20190" spans="1:1">
      <c r="A20190" s="4">
        <v>23026</v>
      </c>
    </row>
    <row r="20191" spans="1:1">
      <c r="A20191" s="4">
        <v>23027</v>
      </c>
    </row>
    <row r="20192" spans="1:1">
      <c r="A20192" s="4">
        <v>23028</v>
      </c>
    </row>
    <row r="20193" spans="1:1">
      <c r="A20193" s="4">
        <v>23029</v>
      </c>
    </row>
    <row r="20194" spans="1:1">
      <c r="A20194" s="4">
        <v>23030</v>
      </c>
    </row>
    <row r="20195" spans="1:1">
      <c r="A20195" s="4">
        <v>23031</v>
      </c>
    </row>
    <row r="20196" spans="1:1">
      <c r="A20196" s="4">
        <v>23032</v>
      </c>
    </row>
    <row r="20197" spans="1:1">
      <c r="A20197" s="4">
        <v>23033</v>
      </c>
    </row>
    <row r="20198" spans="1:1">
      <c r="A20198" s="4">
        <v>23034</v>
      </c>
    </row>
    <row r="20199" spans="1:1">
      <c r="A20199" s="4">
        <v>23035</v>
      </c>
    </row>
    <row r="20200" spans="1:1">
      <c r="A20200" s="4">
        <v>23036</v>
      </c>
    </row>
    <row r="20201" spans="1:1">
      <c r="A20201" s="4">
        <v>23037</v>
      </c>
    </row>
    <row r="20202" spans="1:1">
      <c r="A20202" s="4">
        <v>23038</v>
      </c>
    </row>
    <row r="20203" spans="1:1">
      <c r="A20203" s="4">
        <v>23039</v>
      </c>
    </row>
    <row r="20204" spans="1:1">
      <c r="A20204" s="4">
        <v>23040</v>
      </c>
    </row>
    <row r="20205" spans="1:1">
      <c r="A20205" s="4">
        <v>23041</v>
      </c>
    </row>
    <row r="20206" spans="1:1">
      <c r="A20206" s="4">
        <v>23042</v>
      </c>
    </row>
    <row r="20207" spans="1:1">
      <c r="A20207" s="4">
        <v>23043</v>
      </c>
    </row>
    <row r="20208" spans="1:1">
      <c r="A20208" s="4">
        <v>23044</v>
      </c>
    </row>
    <row r="20209" spans="1:1">
      <c r="A20209" s="4">
        <v>23045</v>
      </c>
    </row>
    <row r="20210" spans="1:1">
      <c r="A20210" s="4">
        <v>23046</v>
      </c>
    </row>
    <row r="20211" spans="1:1">
      <c r="A20211" s="4">
        <v>23047</v>
      </c>
    </row>
    <row r="20212" spans="1:1">
      <c r="A20212" s="4">
        <v>23048</v>
      </c>
    </row>
    <row r="20213" spans="1:1">
      <c r="A20213" s="4">
        <v>23049</v>
      </c>
    </row>
    <row r="20214" spans="1:1">
      <c r="A20214" s="4">
        <v>23050</v>
      </c>
    </row>
    <row r="20215" spans="1:1">
      <c r="A20215" s="4">
        <v>23051</v>
      </c>
    </row>
    <row r="20216" spans="1:1">
      <c r="A20216" s="4">
        <v>23052</v>
      </c>
    </row>
    <row r="20217" spans="1:1">
      <c r="A20217" s="4">
        <v>23053</v>
      </c>
    </row>
    <row r="20218" spans="1:1">
      <c r="A20218" s="4">
        <v>23054</v>
      </c>
    </row>
    <row r="20219" spans="1:1">
      <c r="A20219" s="4">
        <v>23055</v>
      </c>
    </row>
    <row r="20220" spans="1:1">
      <c r="A20220" s="4">
        <v>23056</v>
      </c>
    </row>
    <row r="20221" spans="1:1">
      <c r="A20221" s="4">
        <v>23057</v>
      </c>
    </row>
    <row r="20222" spans="1:1">
      <c r="A20222" s="4">
        <v>23058</v>
      </c>
    </row>
    <row r="20223" spans="1:1">
      <c r="A20223" s="4">
        <v>23059</v>
      </c>
    </row>
    <row r="20224" spans="1:1">
      <c r="A20224" s="4">
        <v>23060</v>
      </c>
    </row>
    <row r="20225" spans="1:1">
      <c r="A20225" s="4">
        <v>23061</v>
      </c>
    </row>
    <row r="20226" spans="1:1">
      <c r="A20226" s="4">
        <v>23062</v>
      </c>
    </row>
    <row r="20227" spans="1:1">
      <c r="A20227" s="4">
        <v>23063</v>
      </c>
    </row>
    <row r="20228" spans="1:1">
      <c r="A20228" s="4">
        <v>23064</v>
      </c>
    </row>
    <row r="20229" spans="1:1">
      <c r="A20229" s="4">
        <v>23065</v>
      </c>
    </row>
    <row r="20230" spans="1:1">
      <c r="A20230" s="4">
        <v>23066</v>
      </c>
    </row>
    <row r="20231" spans="1:1">
      <c r="A20231" s="4">
        <v>23067</v>
      </c>
    </row>
    <row r="20232" spans="1:1">
      <c r="A20232" s="4">
        <v>23068</v>
      </c>
    </row>
    <row r="20233" spans="1:1">
      <c r="A20233" s="4">
        <v>23069</v>
      </c>
    </row>
    <row r="20234" spans="1:1">
      <c r="A20234" s="4">
        <v>23070</v>
      </c>
    </row>
    <row r="20235" spans="1:1">
      <c r="A20235" s="4">
        <v>23071</v>
      </c>
    </row>
    <row r="20236" spans="1:1">
      <c r="A20236" s="4">
        <v>23072</v>
      </c>
    </row>
    <row r="20237" spans="1:1">
      <c r="A20237" s="4">
        <v>23073</v>
      </c>
    </row>
    <row r="20238" spans="1:1">
      <c r="A20238" s="4">
        <v>23074</v>
      </c>
    </row>
    <row r="20239" spans="1:1">
      <c r="A20239" s="4">
        <v>23075</v>
      </c>
    </row>
    <row r="20240" spans="1:1">
      <c r="A20240" s="4">
        <v>23076</v>
      </c>
    </row>
    <row r="20241" spans="1:1">
      <c r="A20241" s="4">
        <v>23077</v>
      </c>
    </row>
    <row r="20242" spans="1:1">
      <c r="A20242" s="4">
        <v>23078</v>
      </c>
    </row>
    <row r="20243" spans="1:1">
      <c r="A20243" s="4">
        <v>23079</v>
      </c>
    </row>
    <row r="20244" spans="1:1">
      <c r="A20244" s="4">
        <v>23080</v>
      </c>
    </row>
    <row r="20245" spans="1:1">
      <c r="A20245" s="4">
        <v>23081</v>
      </c>
    </row>
    <row r="20246" spans="1:1">
      <c r="A20246" s="4">
        <v>23082</v>
      </c>
    </row>
    <row r="20247" spans="1:1">
      <c r="A20247" s="4">
        <v>23083</v>
      </c>
    </row>
    <row r="20248" spans="1:1">
      <c r="A20248" s="4">
        <v>23084</v>
      </c>
    </row>
    <row r="20249" spans="1:1">
      <c r="A20249" s="4">
        <v>23085</v>
      </c>
    </row>
    <row r="20250" spans="1:1">
      <c r="A20250" s="4">
        <v>23086</v>
      </c>
    </row>
    <row r="20251" spans="1:1">
      <c r="A20251" s="4">
        <v>23087</v>
      </c>
    </row>
    <row r="20252" spans="1:1">
      <c r="A20252" s="4">
        <v>23088</v>
      </c>
    </row>
    <row r="20253" spans="1:1">
      <c r="A20253" s="4">
        <v>23089</v>
      </c>
    </row>
    <row r="20254" spans="1:1">
      <c r="A20254" s="4">
        <v>23090</v>
      </c>
    </row>
    <row r="20255" spans="1:1">
      <c r="A20255" s="4">
        <v>23091</v>
      </c>
    </row>
    <row r="20256" spans="1:1">
      <c r="A20256" s="4">
        <v>23092</v>
      </c>
    </row>
    <row r="20257" spans="1:1">
      <c r="A20257" s="4">
        <v>23093</v>
      </c>
    </row>
    <row r="20258" spans="1:1">
      <c r="A20258" s="4">
        <v>23094</v>
      </c>
    </row>
    <row r="20259" spans="1:1">
      <c r="A20259" s="4">
        <v>23095</v>
      </c>
    </row>
    <row r="20260" spans="1:1">
      <c r="A20260" s="4">
        <v>23096</v>
      </c>
    </row>
    <row r="20261" spans="1:1">
      <c r="A20261" s="4">
        <v>23097</v>
      </c>
    </row>
    <row r="20262" spans="1:1">
      <c r="A20262" s="4">
        <v>23098</v>
      </c>
    </row>
    <row r="20263" spans="1:1">
      <c r="A20263" s="4">
        <v>23099</v>
      </c>
    </row>
    <row r="20264" spans="1:1">
      <c r="A20264" s="4">
        <v>23100</v>
      </c>
    </row>
    <row r="20265" spans="1:1">
      <c r="A20265" s="4">
        <v>23101</v>
      </c>
    </row>
    <row r="20266" spans="1:1">
      <c r="A20266" s="4">
        <v>23102</v>
      </c>
    </row>
    <row r="20267" spans="1:1">
      <c r="A20267" s="4">
        <v>23103</v>
      </c>
    </row>
    <row r="20268" spans="1:1">
      <c r="A20268" s="4">
        <v>23104</v>
      </c>
    </row>
    <row r="20269" spans="1:1">
      <c r="A20269" s="4">
        <v>23105</v>
      </c>
    </row>
    <row r="20270" spans="1:1">
      <c r="A20270" s="4">
        <v>23106</v>
      </c>
    </row>
    <row r="20271" spans="1:1">
      <c r="A20271" s="4">
        <v>23107</v>
      </c>
    </row>
    <row r="20272" spans="1:1">
      <c r="A20272" s="4">
        <v>23108</v>
      </c>
    </row>
    <row r="20273" spans="1:1">
      <c r="A20273" s="4">
        <v>23109</v>
      </c>
    </row>
    <row r="20274" spans="1:1">
      <c r="A20274" s="4">
        <v>23110</v>
      </c>
    </row>
    <row r="20275" spans="1:1">
      <c r="A20275" s="4">
        <v>23111</v>
      </c>
    </row>
    <row r="20276" spans="1:1">
      <c r="A20276" s="4">
        <v>23112</v>
      </c>
    </row>
    <row r="20277" spans="1:1">
      <c r="A20277" s="4">
        <v>23113</v>
      </c>
    </row>
    <row r="20278" spans="1:1">
      <c r="A20278" s="4">
        <v>23114</v>
      </c>
    </row>
    <row r="20279" spans="1:1">
      <c r="A20279" s="4">
        <v>23115</v>
      </c>
    </row>
    <row r="20280" spans="1:1">
      <c r="A20280" s="4">
        <v>23116</v>
      </c>
    </row>
    <row r="20281" spans="1:1">
      <c r="A20281" s="4">
        <v>23117</v>
      </c>
    </row>
    <row r="20282" spans="1:1">
      <c r="A20282" s="4">
        <v>23118</v>
      </c>
    </row>
    <row r="20283" spans="1:1">
      <c r="A20283" s="4">
        <v>23119</v>
      </c>
    </row>
    <row r="20284" spans="1:1">
      <c r="A20284" s="4">
        <v>23120</v>
      </c>
    </row>
    <row r="20285" spans="1:1">
      <c r="A20285" s="4">
        <v>23121</v>
      </c>
    </row>
    <row r="20286" spans="1:1">
      <c r="A20286" s="4">
        <v>23122</v>
      </c>
    </row>
    <row r="20287" spans="1:1">
      <c r="A20287" s="4">
        <v>23123</v>
      </c>
    </row>
    <row r="20288" spans="1:1">
      <c r="A20288" s="4">
        <v>23124</v>
      </c>
    </row>
    <row r="20289" spans="1:1">
      <c r="A20289" s="4">
        <v>23125</v>
      </c>
    </row>
    <row r="20290" spans="1:1">
      <c r="A20290" s="4">
        <v>23126</v>
      </c>
    </row>
    <row r="20291" spans="1:1">
      <c r="A20291" s="4">
        <v>23127</v>
      </c>
    </row>
    <row r="20292" spans="1:1">
      <c r="A20292" s="4">
        <v>23128</v>
      </c>
    </row>
    <row r="20293" spans="1:1">
      <c r="A20293" s="4">
        <v>23129</v>
      </c>
    </row>
    <row r="20294" spans="1:1">
      <c r="A20294" s="4">
        <v>23130</v>
      </c>
    </row>
    <row r="20295" spans="1:1">
      <c r="A20295" s="4">
        <v>23131</v>
      </c>
    </row>
    <row r="20296" spans="1:1">
      <c r="A20296" s="4">
        <v>23132</v>
      </c>
    </row>
    <row r="20297" spans="1:1">
      <c r="A20297" s="4">
        <v>23133</v>
      </c>
    </row>
    <row r="20298" spans="1:1">
      <c r="A20298" s="4">
        <v>23134</v>
      </c>
    </row>
    <row r="20299" spans="1:1">
      <c r="A20299" s="4">
        <v>23135</v>
      </c>
    </row>
    <row r="20300" spans="1:1">
      <c r="A20300" s="4">
        <v>23136</v>
      </c>
    </row>
    <row r="20301" spans="1:1">
      <c r="A20301" s="4">
        <v>23137</v>
      </c>
    </row>
    <row r="20302" spans="1:1">
      <c r="A20302" s="4">
        <v>23138</v>
      </c>
    </row>
    <row r="20303" spans="1:1">
      <c r="A20303" s="4">
        <v>23139</v>
      </c>
    </row>
    <row r="20304" spans="1:1">
      <c r="A20304" s="4">
        <v>23140</v>
      </c>
    </row>
    <row r="20305" spans="1:1">
      <c r="A20305" s="4">
        <v>23141</v>
      </c>
    </row>
    <row r="20306" spans="1:1">
      <c r="A20306" s="4">
        <v>23142</v>
      </c>
    </row>
    <row r="20307" spans="1:1">
      <c r="A20307" s="4">
        <v>23143</v>
      </c>
    </row>
    <row r="20308" spans="1:1">
      <c r="A20308" s="4">
        <v>23144</v>
      </c>
    </row>
    <row r="20309" spans="1:1">
      <c r="A20309" s="4">
        <v>23145</v>
      </c>
    </row>
    <row r="20310" spans="1:1">
      <c r="A20310" s="4">
        <v>23146</v>
      </c>
    </row>
    <row r="20311" spans="1:1">
      <c r="A20311" s="4">
        <v>23147</v>
      </c>
    </row>
    <row r="20312" spans="1:1">
      <c r="A20312" s="4">
        <v>23148</v>
      </c>
    </row>
    <row r="20313" spans="1:1">
      <c r="A20313" s="4">
        <v>23149</v>
      </c>
    </row>
    <row r="20314" spans="1:1">
      <c r="A20314" s="4">
        <v>23150</v>
      </c>
    </row>
    <row r="20315" spans="1:1">
      <c r="A20315" s="4">
        <v>23151</v>
      </c>
    </row>
    <row r="20316" spans="1:1">
      <c r="A20316" s="4">
        <v>23152</v>
      </c>
    </row>
    <row r="20317" spans="1:1">
      <c r="A20317" s="4">
        <v>23153</v>
      </c>
    </row>
    <row r="20318" spans="1:1">
      <c r="A20318" s="4">
        <v>23154</v>
      </c>
    </row>
    <row r="20319" spans="1:1">
      <c r="A20319" s="4">
        <v>23155</v>
      </c>
    </row>
    <row r="20320" spans="1:1">
      <c r="A20320" s="4">
        <v>23156</v>
      </c>
    </row>
    <row r="20321" spans="1:1">
      <c r="A20321" s="4">
        <v>23157</v>
      </c>
    </row>
    <row r="20322" spans="1:1">
      <c r="A20322" s="4">
        <v>23158</v>
      </c>
    </row>
    <row r="20323" spans="1:1">
      <c r="A20323" s="4">
        <v>23159</v>
      </c>
    </row>
    <row r="20324" spans="1:1">
      <c r="A20324" s="4">
        <v>23160</v>
      </c>
    </row>
    <row r="20325" spans="1:1">
      <c r="A20325" s="4">
        <v>23161</v>
      </c>
    </row>
    <row r="20326" spans="1:1">
      <c r="A20326" s="4">
        <v>23162</v>
      </c>
    </row>
    <row r="20327" spans="1:1">
      <c r="A20327" s="4">
        <v>23163</v>
      </c>
    </row>
    <row r="20328" spans="1:1">
      <c r="A20328" s="4">
        <v>23164</v>
      </c>
    </row>
    <row r="20329" spans="1:1">
      <c r="A20329" s="4">
        <v>23165</v>
      </c>
    </row>
    <row r="20330" spans="1:1">
      <c r="A20330" s="4">
        <v>23166</v>
      </c>
    </row>
    <row r="20331" spans="1:1">
      <c r="A20331" s="4">
        <v>23167</v>
      </c>
    </row>
    <row r="20332" spans="1:1">
      <c r="A20332" s="4">
        <v>23168</v>
      </c>
    </row>
    <row r="20333" spans="1:1">
      <c r="A20333" s="4">
        <v>23169</v>
      </c>
    </row>
    <row r="20334" spans="1:1">
      <c r="A20334" s="4">
        <v>23170</v>
      </c>
    </row>
    <row r="20335" spans="1:1">
      <c r="A20335" s="4">
        <v>23171</v>
      </c>
    </row>
    <row r="20336" spans="1:1">
      <c r="A20336" s="4">
        <v>23172</v>
      </c>
    </row>
    <row r="20337" spans="1:1">
      <c r="A20337" s="4">
        <v>23173</v>
      </c>
    </row>
    <row r="20338" spans="1:1">
      <c r="A20338" s="4">
        <v>23174</v>
      </c>
    </row>
    <row r="20339" spans="1:1">
      <c r="A20339" s="4">
        <v>23175</v>
      </c>
    </row>
    <row r="20340" spans="1:1">
      <c r="A20340" s="4">
        <v>23176</v>
      </c>
    </row>
    <row r="20341" spans="1:1">
      <c r="A20341" s="4">
        <v>23177</v>
      </c>
    </row>
    <row r="20342" spans="1:1">
      <c r="A20342" s="4">
        <v>23178</v>
      </c>
    </row>
    <row r="20343" spans="1:1">
      <c r="A20343" s="4">
        <v>23179</v>
      </c>
    </row>
    <row r="20344" spans="1:1">
      <c r="A20344" s="4">
        <v>23180</v>
      </c>
    </row>
    <row r="20345" spans="1:1">
      <c r="A20345" s="4">
        <v>23181</v>
      </c>
    </row>
    <row r="20346" spans="1:1">
      <c r="A20346" s="4">
        <v>23182</v>
      </c>
    </row>
    <row r="20347" spans="1:1">
      <c r="A20347" s="4">
        <v>23183</v>
      </c>
    </row>
    <row r="20348" spans="1:1">
      <c r="A20348" s="4">
        <v>23184</v>
      </c>
    </row>
    <row r="20349" spans="1:1">
      <c r="A20349" s="4">
        <v>23185</v>
      </c>
    </row>
    <row r="20350" spans="1:1">
      <c r="A20350" s="4">
        <v>23186</v>
      </c>
    </row>
    <row r="20351" spans="1:1">
      <c r="A20351" s="4">
        <v>23187</v>
      </c>
    </row>
    <row r="20352" spans="1:1">
      <c r="A20352" s="4">
        <v>23188</v>
      </c>
    </row>
    <row r="20353" spans="1:1">
      <c r="A20353" s="4">
        <v>23189</v>
      </c>
    </row>
    <row r="20354" spans="1:1">
      <c r="A20354" s="4">
        <v>23190</v>
      </c>
    </row>
    <row r="20355" spans="1:1">
      <c r="A20355" s="4">
        <v>23191</v>
      </c>
    </row>
    <row r="20356" spans="1:1">
      <c r="A20356" s="4">
        <v>23192</v>
      </c>
    </row>
    <row r="20357" spans="1:1">
      <c r="A20357" s="4">
        <v>23193</v>
      </c>
    </row>
    <row r="20358" spans="1:1">
      <c r="A20358" s="4">
        <v>23194</v>
      </c>
    </row>
    <row r="20359" spans="1:1">
      <c r="A20359" s="4">
        <v>23195</v>
      </c>
    </row>
    <row r="20360" spans="1:1">
      <c r="A20360" s="4">
        <v>23196</v>
      </c>
    </row>
    <row r="20361" spans="1:1">
      <c r="A20361" s="4">
        <v>23197</v>
      </c>
    </row>
    <row r="20362" spans="1:1">
      <c r="A20362" s="4">
        <v>23198</v>
      </c>
    </row>
    <row r="20363" spans="1:1">
      <c r="A20363" s="4">
        <v>23199</v>
      </c>
    </row>
    <row r="20364" spans="1:1">
      <c r="A20364" s="4">
        <v>23200</v>
      </c>
    </row>
    <row r="20365" spans="1:1">
      <c r="A20365" s="4">
        <v>23201</v>
      </c>
    </row>
    <row r="20366" spans="1:1">
      <c r="A20366" s="4">
        <v>23202</v>
      </c>
    </row>
    <row r="20367" spans="1:1">
      <c r="A20367" s="4">
        <v>23203</v>
      </c>
    </row>
    <row r="20368" spans="1:1">
      <c r="A20368" s="4">
        <v>23204</v>
      </c>
    </row>
    <row r="20369" spans="1:1">
      <c r="A20369" s="4">
        <v>23205</v>
      </c>
    </row>
    <row r="20370" spans="1:1">
      <c r="A20370" s="4">
        <v>23206</v>
      </c>
    </row>
    <row r="20371" spans="1:1">
      <c r="A20371" s="4">
        <v>23207</v>
      </c>
    </row>
    <row r="20372" spans="1:1">
      <c r="A20372" s="4">
        <v>23208</v>
      </c>
    </row>
    <row r="20373" spans="1:1">
      <c r="A20373" s="4">
        <v>23209</v>
      </c>
    </row>
    <row r="20374" spans="1:1">
      <c r="A20374" s="4">
        <v>23210</v>
      </c>
    </row>
    <row r="20375" spans="1:1">
      <c r="A20375" s="4">
        <v>23211</v>
      </c>
    </row>
    <row r="20376" spans="1:1">
      <c r="A20376" s="4">
        <v>23212</v>
      </c>
    </row>
    <row r="20377" spans="1:1">
      <c r="A20377" s="4">
        <v>23213</v>
      </c>
    </row>
    <row r="20378" spans="1:1">
      <c r="A20378" s="4">
        <v>23214</v>
      </c>
    </row>
    <row r="20379" spans="1:1">
      <c r="A20379" s="4">
        <v>23215</v>
      </c>
    </row>
    <row r="20380" spans="1:1">
      <c r="A20380" s="4">
        <v>23216</v>
      </c>
    </row>
    <row r="20381" spans="1:1">
      <c r="A20381" s="4">
        <v>23217</v>
      </c>
    </row>
    <row r="20382" spans="1:1">
      <c r="A20382" s="4">
        <v>23218</v>
      </c>
    </row>
    <row r="20383" spans="1:1">
      <c r="A20383" s="4">
        <v>23219</v>
      </c>
    </row>
    <row r="20384" spans="1:1">
      <c r="A20384" s="4">
        <v>23220</v>
      </c>
    </row>
    <row r="20385" spans="1:1">
      <c r="A20385" s="4">
        <v>23221</v>
      </c>
    </row>
    <row r="20386" spans="1:1">
      <c r="A20386" s="4">
        <v>23222</v>
      </c>
    </row>
    <row r="20387" spans="1:1">
      <c r="A20387" s="4">
        <v>23223</v>
      </c>
    </row>
    <row r="20388" spans="1:1">
      <c r="A20388" s="4">
        <v>23224</v>
      </c>
    </row>
    <row r="20389" spans="1:1">
      <c r="A20389" s="4">
        <v>23225</v>
      </c>
    </row>
    <row r="20390" spans="1:1">
      <c r="A20390" s="4">
        <v>23226</v>
      </c>
    </row>
    <row r="20391" spans="1:1">
      <c r="A20391" s="4">
        <v>23227</v>
      </c>
    </row>
    <row r="20392" spans="1:1">
      <c r="A20392" s="4">
        <v>23228</v>
      </c>
    </row>
    <row r="20393" spans="1:1">
      <c r="A20393" s="4">
        <v>23229</v>
      </c>
    </row>
    <row r="20394" spans="1:1">
      <c r="A20394" s="4">
        <v>23230</v>
      </c>
    </row>
    <row r="20395" spans="1:1">
      <c r="A20395" s="4">
        <v>23231</v>
      </c>
    </row>
    <row r="20396" spans="1:1">
      <c r="A20396" s="4">
        <v>23232</v>
      </c>
    </row>
    <row r="20397" spans="1:1">
      <c r="A20397" s="4">
        <v>23233</v>
      </c>
    </row>
    <row r="20398" spans="1:1">
      <c r="A20398" s="4">
        <v>23234</v>
      </c>
    </row>
    <row r="20399" spans="1:1">
      <c r="A20399" s="4">
        <v>23235</v>
      </c>
    </row>
    <row r="20400" spans="1:1">
      <c r="A20400" s="4">
        <v>23236</v>
      </c>
    </row>
    <row r="20401" spans="1:1">
      <c r="A20401" s="4">
        <v>23237</v>
      </c>
    </row>
    <row r="20402" spans="1:1">
      <c r="A20402" s="4">
        <v>23238</v>
      </c>
    </row>
    <row r="20403" spans="1:1">
      <c r="A20403" s="4">
        <v>23239</v>
      </c>
    </row>
    <row r="20404" spans="1:1">
      <c r="A20404" s="4">
        <v>23240</v>
      </c>
    </row>
    <row r="20405" spans="1:1">
      <c r="A20405" s="4">
        <v>23241</v>
      </c>
    </row>
    <row r="20406" spans="1:1">
      <c r="A20406" s="4">
        <v>23242</v>
      </c>
    </row>
    <row r="20407" spans="1:1">
      <c r="A20407" s="4">
        <v>23243</v>
      </c>
    </row>
    <row r="20408" spans="1:1">
      <c r="A20408" s="4">
        <v>23244</v>
      </c>
    </row>
    <row r="20409" spans="1:1">
      <c r="A20409" s="4">
        <v>23245</v>
      </c>
    </row>
    <row r="20410" spans="1:1">
      <c r="A20410" s="4">
        <v>23246</v>
      </c>
    </row>
    <row r="20411" spans="1:1">
      <c r="A20411" s="4">
        <v>23247</v>
      </c>
    </row>
    <row r="20412" spans="1:1">
      <c r="A20412" s="4">
        <v>23248</v>
      </c>
    </row>
    <row r="20413" spans="1:1">
      <c r="A20413" s="4">
        <v>23249</v>
      </c>
    </row>
    <row r="20414" spans="1:1">
      <c r="A20414" s="4">
        <v>23250</v>
      </c>
    </row>
    <row r="20415" spans="1:1">
      <c r="A20415" s="4">
        <v>23251</v>
      </c>
    </row>
    <row r="20416" spans="1:1">
      <c r="A20416" s="4">
        <v>23252</v>
      </c>
    </row>
    <row r="20417" spans="1:1">
      <c r="A20417" s="4">
        <v>23253</v>
      </c>
    </row>
    <row r="20418" spans="1:1">
      <c r="A20418" s="4">
        <v>23254</v>
      </c>
    </row>
    <row r="20419" spans="1:1">
      <c r="A20419" s="4">
        <v>23255</v>
      </c>
    </row>
    <row r="20420" spans="1:1">
      <c r="A20420" s="4">
        <v>23256</v>
      </c>
    </row>
    <row r="20421" spans="1:1">
      <c r="A20421" s="4">
        <v>23257</v>
      </c>
    </row>
    <row r="20422" spans="1:1">
      <c r="A20422" s="4">
        <v>23258</v>
      </c>
    </row>
    <row r="20423" spans="1:1">
      <c r="A20423" s="4">
        <v>23259</v>
      </c>
    </row>
    <row r="20424" spans="1:1">
      <c r="A20424" s="4">
        <v>23260</v>
      </c>
    </row>
    <row r="20425" spans="1:1">
      <c r="A20425" s="4">
        <v>23261</v>
      </c>
    </row>
    <row r="20426" spans="1:1">
      <c r="A20426" s="4">
        <v>23262</v>
      </c>
    </row>
    <row r="20427" spans="1:1">
      <c r="A20427" s="4">
        <v>23263</v>
      </c>
    </row>
    <row r="20428" spans="1:1">
      <c r="A20428" s="4">
        <v>23264</v>
      </c>
    </row>
    <row r="20429" spans="1:1">
      <c r="A20429" s="4">
        <v>23265</v>
      </c>
    </row>
    <row r="20430" spans="1:1">
      <c r="A20430" s="4">
        <v>23266</v>
      </c>
    </row>
    <row r="20431" spans="1:1">
      <c r="A20431" s="4">
        <v>23267</v>
      </c>
    </row>
    <row r="20432" spans="1:1">
      <c r="A20432" s="4">
        <v>23268</v>
      </c>
    </row>
    <row r="20433" spans="1:1">
      <c r="A20433" s="4">
        <v>23269</v>
      </c>
    </row>
    <row r="20434" spans="1:1">
      <c r="A20434" s="4">
        <v>23270</v>
      </c>
    </row>
    <row r="20435" spans="1:1">
      <c r="A20435" s="4">
        <v>23271</v>
      </c>
    </row>
    <row r="20436" spans="1:1">
      <c r="A20436" s="4">
        <v>23272</v>
      </c>
    </row>
    <row r="20437" spans="1:1">
      <c r="A20437" s="4">
        <v>23273</v>
      </c>
    </row>
    <row r="20438" spans="1:1">
      <c r="A20438" s="4">
        <v>23274</v>
      </c>
    </row>
    <row r="20439" spans="1:1">
      <c r="A20439" s="4">
        <v>23275</v>
      </c>
    </row>
    <row r="20440" spans="1:1">
      <c r="A20440" s="4">
        <v>23276</v>
      </c>
    </row>
    <row r="20441" spans="1:1">
      <c r="A20441" s="4">
        <v>23277</v>
      </c>
    </row>
    <row r="20442" spans="1:1">
      <c r="A20442" s="4">
        <v>23278</v>
      </c>
    </row>
    <row r="20443" spans="1:1">
      <c r="A20443" s="4">
        <v>23279</v>
      </c>
    </row>
    <row r="20444" spans="1:1">
      <c r="A20444" s="4">
        <v>23280</v>
      </c>
    </row>
    <row r="20445" spans="1:1">
      <c r="A20445" s="4">
        <v>23281</v>
      </c>
    </row>
    <row r="20446" spans="1:1">
      <c r="A20446" s="4">
        <v>23282</v>
      </c>
    </row>
    <row r="20447" spans="1:1">
      <c r="A20447" s="4">
        <v>23283</v>
      </c>
    </row>
    <row r="20448" spans="1:1">
      <c r="A20448" s="4">
        <v>23284</v>
      </c>
    </row>
    <row r="20449" spans="1:1">
      <c r="A20449" s="4">
        <v>23285</v>
      </c>
    </row>
    <row r="20450" spans="1:1">
      <c r="A20450" s="4">
        <v>23286</v>
      </c>
    </row>
    <row r="20451" spans="1:1">
      <c r="A20451" s="4">
        <v>23287</v>
      </c>
    </row>
    <row r="20452" spans="1:1">
      <c r="A20452" s="4">
        <v>23288</v>
      </c>
    </row>
    <row r="20453" spans="1:1">
      <c r="A20453" s="4">
        <v>23289</v>
      </c>
    </row>
    <row r="20454" spans="1:1">
      <c r="A20454" s="4">
        <v>23290</v>
      </c>
    </row>
    <row r="20455" spans="1:1">
      <c r="A20455" s="4">
        <v>23291</v>
      </c>
    </row>
    <row r="20456" spans="1:1">
      <c r="A20456" s="4">
        <v>23292</v>
      </c>
    </row>
    <row r="20457" spans="1:1">
      <c r="A20457" s="4">
        <v>23293</v>
      </c>
    </row>
    <row r="20458" spans="1:1">
      <c r="A20458" s="4">
        <v>23294</v>
      </c>
    </row>
    <row r="20459" spans="1:1">
      <c r="A20459" s="4">
        <v>23295</v>
      </c>
    </row>
    <row r="20460" spans="1:1">
      <c r="A20460" s="4">
        <v>23296</v>
      </c>
    </row>
    <row r="20461" spans="1:1">
      <c r="A20461" s="4">
        <v>23297</v>
      </c>
    </row>
    <row r="20462" spans="1:1">
      <c r="A20462" s="4">
        <v>23298</v>
      </c>
    </row>
    <row r="20463" spans="1:1">
      <c r="A20463" s="4">
        <v>23299</v>
      </c>
    </row>
    <row r="20464" spans="1:1">
      <c r="A20464" s="4">
        <v>23300</v>
      </c>
    </row>
    <row r="20465" spans="1:1">
      <c r="A20465" s="4">
        <v>23301</v>
      </c>
    </row>
    <row r="20466" spans="1:1">
      <c r="A20466" s="4">
        <v>23302</v>
      </c>
    </row>
    <row r="20467" spans="1:1">
      <c r="A20467" s="4">
        <v>23303</v>
      </c>
    </row>
    <row r="20468" spans="1:1">
      <c r="A20468" s="4">
        <v>23304</v>
      </c>
    </row>
    <row r="20469" spans="1:1">
      <c r="A20469" s="4">
        <v>23305</v>
      </c>
    </row>
    <row r="20470" spans="1:1">
      <c r="A20470" s="4">
        <v>23306</v>
      </c>
    </row>
    <row r="20471" spans="1:1">
      <c r="A20471" s="4">
        <v>23307</v>
      </c>
    </row>
    <row r="20472" spans="1:1">
      <c r="A20472" s="4">
        <v>23308</v>
      </c>
    </row>
    <row r="20473" spans="1:1">
      <c r="A20473" s="4">
        <v>23309</v>
      </c>
    </row>
    <row r="20474" spans="1:1">
      <c r="A20474" s="4">
        <v>23310</v>
      </c>
    </row>
    <row r="20475" spans="1:1">
      <c r="A20475" s="4">
        <v>23311</v>
      </c>
    </row>
    <row r="20476" spans="1:1">
      <c r="A20476" s="4">
        <v>23312</v>
      </c>
    </row>
    <row r="20477" spans="1:1">
      <c r="A20477" s="4">
        <v>23313</v>
      </c>
    </row>
    <row r="20478" spans="1:1">
      <c r="A20478" s="4">
        <v>23314</v>
      </c>
    </row>
    <row r="20479" spans="1:1">
      <c r="A20479" s="4">
        <v>23315</v>
      </c>
    </row>
    <row r="20480" spans="1:1">
      <c r="A20480" s="4">
        <v>23316</v>
      </c>
    </row>
    <row r="20481" spans="1:1">
      <c r="A20481" s="4">
        <v>23317</v>
      </c>
    </row>
    <row r="20482" spans="1:1">
      <c r="A20482" s="4">
        <v>23318</v>
      </c>
    </row>
    <row r="20483" spans="1:1">
      <c r="A20483" s="4">
        <v>23319</v>
      </c>
    </row>
    <row r="20484" spans="1:1">
      <c r="A20484" s="4">
        <v>23320</v>
      </c>
    </row>
    <row r="20485" spans="1:1">
      <c r="A20485" s="4">
        <v>23321</v>
      </c>
    </row>
    <row r="20486" spans="1:1">
      <c r="A20486" s="4">
        <v>23322</v>
      </c>
    </row>
    <row r="20487" spans="1:1">
      <c r="A20487" s="4">
        <v>23323</v>
      </c>
    </row>
    <row r="20488" spans="1:1">
      <c r="A20488" s="4">
        <v>23324</v>
      </c>
    </row>
    <row r="20489" spans="1:1">
      <c r="A20489" s="4">
        <v>23325</v>
      </c>
    </row>
    <row r="20490" spans="1:1">
      <c r="A20490" s="4">
        <v>23326</v>
      </c>
    </row>
    <row r="20491" spans="1:1">
      <c r="A20491" s="4">
        <v>23327</v>
      </c>
    </row>
    <row r="20492" spans="1:1">
      <c r="A20492" s="4">
        <v>23328</v>
      </c>
    </row>
    <row r="20493" spans="1:1">
      <c r="A20493" s="4">
        <v>23329</v>
      </c>
    </row>
    <row r="20494" spans="1:1">
      <c r="A20494" s="4">
        <v>23330</v>
      </c>
    </row>
    <row r="20495" spans="1:1">
      <c r="A20495" s="4">
        <v>23331</v>
      </c>
    </row>
    <row r="20496" spans="1:1">
      <c r="A20496" s="4">
        <v>23332</v>
      </c>
    </row>
    <row r="20497" spans="1:1">
      <c r="A20497" s="4">
        <v>23333</v>
      </c>
    </row>
    <row r="20498" spans="1:1">
      <c r="A20498" s="4">
        <v>23334</v>
      </c>
    </row>
    <row r="20499" spans="1:1">
      <c r="A20499" s="4">
        <v>23335</v>
      </c>
    </row>
    <row r="20500" spans="1:1">
      <c r="A20500" s="4">
        <v>23336</v>
      </c>
    </row>
    <row r="20501" spans="1:1">
      <c r="A20501" s="4">
        <v>23337</v>
      </c>
    </row>
    <row r="20502" spans="1:1">
      <c r="A20502" s="4">
        <v>23338</v>
      </c>
    </row>
    <row r="20503" spans="1:1">
      <c r="A20503" s="4">
        <v>23339</v>
      </c>
    </row>
    <row r="20504" spans="1:1">
      <c r="A20504" s="4">
        <v>23340</v>
      </c>
    </row>
    <row r="20505" spans="1:1">
      <c r="A20505" s="4">
        <v>23341</v>
      </c>
    </row>
    <row r="20506" spans="1:1">
      <c r="A20506" s="4">
        <v>23342</v>
      </c>
    </row>
    <row r="20507" spans="1:1">
      <c r="A20507" s="4">
        <v>23343</v>
      </c>
    </row>
    <row r="20508" spans="1:1">
      <c r="A20508" s="4">
        <v>23344</v>
      </c>
    </row>
    <row r="20509" spans="1:1">
      <c r="A20509" s="4">
        <v>23345</v>
      </c>
    </row>
    <row r="20510" spans="1:1">
      <c r="A20510" s="4">
        <v>23346</v>
      </c>
    </row>
    <row r="20511" spans="1:1">
      <c r="A20511" s="4">
        <v>23347</v>
      </c>
    </row>
    <row r="20512" spans="1:1">
      <c r="A20512" s="4">
        <v>23348</v>
      </c>
    </row>
    <row r="20513" spans="1:1">
      <c r="A20513" s="4">
        <v>23349</v>
      </c>
    </row>
    <row r="20514" spans="1:1">
      <c r="A20514" s="4">
        <v>23350</v>
      </c>
    </row>
    <row r="20515" spans="1:1">
      <c r="A20515" s="4">
        <v>23351</v>
      </c>
    </row>
    <row r="20516" spans="1:1">
      <c r="A20516" s="4">
        <v>23352</v>
      </c>
    </row>
    <row r="20517" spans="1:1">
      <c r="A20517" s="4">
        <v>23353</v>
      </c>
    </row>
    <row r="20518" spans="1:1">
      <c r="A20518" s="4">
        <v>23354</v>
      </c>
    </row>
    <row r="20519" spans="1:1">
      <c r="A20519" s="4">
        <v>23355</v>
      </c>
    </row>
    <row r="20520" spans="1:1">
      <c r="A20520" s="4">
        <v>23356</v>
      </c>
    </row>
    <row r="20521" spans="1:1">
      <c r="A20521" s="4">
        <v>23357</v>
      </c>
    </row>
    <row r="20522" spans="1:1">
      <c r="A20522" s="4">
        <v>23358</v>
      </c>
    </row>
    <row r="20523" spans="1:1">
      <c r="A20523" s="4">
        <v>23359</v>
      </c>
    </row>
    <row r="20524" spans="1:1">
      <c r="A20524" s="4">
        <v>23360</v>
      </c>
    </row>
    <row r="20525" spans="1:1">
      <c r="A20525" s="4">
        <v>23361</v>
      </c>
    </row>
    <row r="20526" spans="1:1">
      <c r="A20526" s="4">
        <v>23362</v>
      </c>
    </row>
    <row r="20527" spans="1:1">
      <c r="A20527" s="4">
        <v>23363</v>
      </c>
    </row>
    <row r="20528" spans="1:1">
      <c r="A20528" s="4">
        <v>23364</v>
      </c>
    </row>
    <row r="20529" spans="1:1">
      <c r="A20529" s="4">
        <v>23365</v>
      </c>
    </row>
    <row r="20530" spans="1:1">
      <c r="A20530" s="4">
        <v>23366</v>
      </c>
    </row>
    <row r="20531" spans="1:1">
      <c r="A20531" s="4">
        <v>23367</v>
      </c>
    </row>
    <row r="20532" spans="1:1">
      <c r="A20532" s="4">
        <v>23368</v>
      </c>
    </row>
    <row r="20533" spans="1:1">
      <c r="A20533" s="4">
        <v>23369</v>
      </c>
    </row>
    <row r="20534" spans="1:1">
      <c r="A20534" s="4">
        <v>23370</v>
      </c>
    </row>
    <row r="20535" spans="1:1">
      <c r="A20535" s="4">
        <v>23371</v>
      </c>
    </row>
    <row r="20536" spans="1:1">
      <c r="A20536" s="4">
        <v>23372</v>
      </c>
    </row>
    <row r="20537" spans="1:1">
      <c r="A20537" s="4">
        <v>23373</v>
      </c>
    </row>
    <row r="20538" spans="1:1">
      <c r="A20538" s="4">
        <v>23374</v>
      </c>
    </row>
    <row r="20539" spans="1:1">
      <c r="A20539" s="4">
        <v>23375</v>
      </c>
    </row>
    <row r="20540" spans="1:1">
      <c r="A20540" s="4">
        <v>23376</v>
      </c>
    </row>
    <row r="20541" spans="1:1">
      <c r="A20541" s="4">
        <v>23377</v>
      </c>
    </row>
    <row r="20542" spans="1:1">
      <c r="A20542" s="4">
        <v>23378</v>
      </c>
    </row>
    <row r="20543" spans="1:1">
      <c r="A20543" s="4">
        <v>23379</v>
      </c>
    </row>
    <row r="20544" spans="1:1">
      <c r="A20544" s="4">
        <v>23380</v>
      </c>
    </row>
    <row r="20545" spans="1:1">
      <c r="A20545" s="4">
        <v>23381</v>
      </c>
    </row>
    <row r="20546" spans="1:1">
      <c r="A20546" s="4">
        <v>23382</v>
      </c>
    </row>
    <row r="20547" spans="1:1">
      <c r="A20547" s="4">
        <v>23383</v>
      </c>
    </row>
    <row r="20548" spans="1:1">
      <c r="A20548" s="4">
        <v>23384</v>
      </c>
    </row>
    <row r="20549" spans="1:1">
      <c r="A20549" s="4">
        <v>23385</v>
      </c>
    </row>
    <row r="20550" spans="1:1">
      <c r="A20550" s="4">
        <v>23386</v>
      </c>
    </row>
    <row r="20551" spans="1:1">
      <c r="A20551" s="4">
        <v>23387</v>
      </c>
    </row>
    <row r="20552" spans="1:1">
      <c r="A20552" s="4">
        <v>23388</v>
      </c>
    </row>
    <row r="20553" spans="1:1">
      <c r="A20553" s="4">
        <v>23389</v>
      </c>
    </row>
    <row r="20554" spans="1:1">
      <c r="A20554" s="4">
        <v>23390</v>
      </c>
    </row>
    <row r="20555" spans="1:1">
      <c r="A20555" s="4">
        <v>23391</v>
      </c>
    </row>
    <row r="20556" spans="1:1">
      <c r="A20556" s="4">
        <v>23392</v>
      </c>
    </row>
    <row r="20557" spans="1:1">
      <c r="A20557" s="4">
        <v>23393</v>
      </c>
    </row>
    <row r="20558" spans="1:1">
      <c r="A20558" s="4">
        <v>23394</v>
      </c>
    </row>
    <row r="20559" spans="1:1">
      <c r="A20559" s="4">
        <v>23395</v>
      </c>
    </row>
    <row r="20560" spans="1:1">
      <c r="A20560" s="4">
        <v>23396</v>
      </c>
    </row>
    <row r="20561" spans="1:1">
      <c r="A20561" s="4">
        <v>23397</v>
      </c>
    </row>
    <row r="20562" spans="1:1">
      <c r="A20562" s="4">
        <v>23398</v>
      </c>
    </row>
    <row r="20563" spans="1:1">
      <c r="A20563" s="4">
        <v>23399</v>
      </c>
    </row>
    <row r="20564" spans="1:1">
      <c r="A20564" s="4">
        <v>23400</v>
      </c>
    </row>
    <row r="20565" spans="1:1">
      <c r="A20565" s="4">
        <v>23401</v>
      </c>
    </row>
    <row r="20566" spans="1:1">
      <c r="A20566" s="4">
        <v>23402</v>
      </c>
    </row>
    <row r="20567" spans="1:1">
      <c r="A20567" s="4">
        <v>23403</v>
      </c>
    </row>
    <row r="20568" spans="1:1">
      <c r="A20568" s="4">
        <v>23404</v>
      </c>
    </row>
    <row r="20569" spans="1:1">
      <c r="A20569" s="4">
        <v>23405</v>
      </c>
    </row>
    <row r="20570" spans="1:1">
      <c r="A20570" s="4">
        <v>23406</v>
      </c>
    </row>
    <row r="20571" spans="1:1">
      <c r="A20571" s="4">
        <v>23407</v>
      </c>
    </row>
    <row r="20572" spans="1:1">
      <c r="A20572" s="4">
        <v>23408</v>
      </c>
    </row>
    <row r="20573" spans="1:1">
      <c r="A20573" s="4">
        <v>23409</v>
      </c>
    </row>
    <row r="20574" spans="1:1">
      <c r="A20574" s="4">
        <v>23410</v>
      </c>
    </row>
    <row r="20575" spans="1:1">
      <c r="A20575" s="4">
        <v>23411</v>
      </c>
    </row>
    <row r="20576" spans="1:1">
      <c r="A20576" s="4">
        <v>23412</v>
      </c>
    </row>
    <row r="20577" spans="1:1">
      <c r="A20577" s="4">
        <v>23413</v>
      </c>
    </row>
    <row r="20578" spans="1:1">
      <c r="A20578" s="4">
        <v>23414</v>
      </c>
    </row>
    <row r="20579" spans="1:1">
      <c r="A20579" s="4">
        <v>23415</v>
      </c>
    </row>
    <row r="20580" spans="1:1">
      <c r="A20580" s="4">
        <v>23416</v>
      </c>
    </row>
    <row r="20581" spans="1:1">
      <c r="A20581" s="4">
        <v>23417</v>
      </c>
    </row>
    <row r="20582" spans="1:1">
      <c r="A20582" s="4">
        <v>23418</v>
      </c>
    </row>
    <row r="20583" spans="1:1">
      <c r="A20583" s="4">
        <v>23419</v>
      </c>
    </row>
    <row r="20584" spans="1:1">
      <c r="A20584" s="4">
        <v>23420</v>
      </c>
    </row>
    <row r="20585" spans="1:1">
      <c r="A20585" s="4">
        <v>23421</v>
      </c>
    </row>
    <row r="20586" spans="1:1">
      <c r="A20586" s="4">
        <v>23422</v>
      </c>
    </row>
    <row r="20587" spans="1:1">
      <c r="A20587" s="4">
        <v>23423</v>
      </c>
    </row>
    <row r="20588" spans="1:1">
      <c r="A20588" s="4">
        <v>23424</v>
      </c>
    </row>
    <row r="20589" spans="1:1">
      <c r="A20589" s="4">
        <v>23425</v>
      </c>
    </row>
    <row r="20590" spans="1:1">
      <c r="A20590" s="4">
        <v>23426</v>
      </c>
    </row>
    <row r="20591" spans="1:1">
      <c r="A20591" s="4">
        <v>23427</v>
      </c>
    </row>
    <row r="20592" spans="1:1">
      <c r="A20592" s="4">
        <v>23428</v>
      </c>
    </row>
    <row r="20593" spans="1:1">
      <c r="A20593" s="4">
        <v>23429</v>
      </c>
    </row>
    <row r="20594" spans="1:1">
      <c r="A20594" s="4">
        <v>23430</v>
      </c>
    </row>
    <row r="20595" spans="1:1">
      <c r="A20595" s="4">
        <v>23431</v>
      </c>
    </row>
    <row r="20596" spans="1:1">
      <c r="A20596" s="4">
        <v>23432</v>
      </c>
    </row>
    <row r="20597" spans="1:1">
      <c r="A20597" s="4">
        <v>23433</v>
      </c>
    </row>
    <row r="20598" spans="1:1">
      <c r="A20598" s="4">
        <v>23434</v>
      </c>
    </row>
    <row r="20599" spans="1:1">
      <c r="A20599" s="4">
        <v>23435</v>
      </c>
    </row>
    <row r="20600" spans="1:1">
      <c r="A20600" s="4">
        <v>23436</v>
      </c>
    </row>
    <row r="20601" spans="1:1">
      <c r="A20601" s="4">
        <v>23437</v>
      </c>
    </row>
    <row r="20602" spans="1:1">
      <c r="A20602" s="4">
        <v>23438</v>
      </c>
    </row>
    <row r="20603" spans="1:1">
      <c r="A20603" s="4">
        <v>23439</v>
      </c>
    </row>
    <row r="20604" spans="1:1">
      <c r="A20604" s="4">
        <v>23440</v>
      </c>
    </row>
    <row r="20605" spans="1:1">
      <c r="A20605" s="4">
        <v>23441</v>
      </c>
    </row>
    <row r="20606" spans="1:1">
      <c r="A20606" s="4">
        <v>23442</v>
      </c>
    </row>
    <row r="20607" spans="1:1">
      <c r="A20607" s="4">
        <v>23443</v>
      </c>
    </row>
    <row r="20608" spans="1:1">
      <c r="A20608" s="4">
        <v>23444</v>
      </c>
    </row>
    <row r="20609" spans="1:1">
      <c r="A20609" s="4">
        <v>23445</v>
      </c>
    </row>
    <row r="20610" spans="1:1">
      <c r="A20610" s="4">
        <v>23446</v>
      </c>
    </row>
    <row r="20611" spans="1:1">
      <c r="A20611" s="4">
        <v>23447</v>
      </c>
    </row>
    <row r="20612" spans="1:1">
      <c r="A20612" s="4">
        <v>23448</v>
      </c>
    </row>
    <row r="20613" spans="1:1">
      <c r="A20613" s="4">
        <v>23449</v>
      </c>
    </row>
    <row r="20614" spans="1:1">
      <c r="A20614" s="4">
        <v>23450</v>
      </c>
    </row>
    <row r="20615" spans="1:1">
      <c r="A20615" s="4">
        <v>23451</v>
      </c>
    </row>
    <row r="20616" spans="1:1">
      <c r="A20616" s="4">
        <v>23452</v>
      </c>
    </row>
    <row r="20617" spans="1:1">
      <c r="A20617" s="4">
        <v>23453</v>
      </c>
    </row>
    <row r="20618" spans="1:1">
      <c r="A20618" s="4">
        <v>23454</v>
      </c>
    </row>
    <row r="20619" spans="1:1">
      <c r="A20619" s="4">
        <v>23455</v>
      </c>
    </row>
    <row r="20620" spans="1:1">
      <c r="A20620" s="4">
        <v>23456</v>
      </c>
    </row>
    <row r="20621" spans="1:1">
      <c r="A20621" s="4">
        <v>23457</v>
      </c>
    </row>
    <row r="20622" spans="1:1">
      <c r="A20622" s="4">
        <v>23458</v>
      </c>
    </row>
    <row r="20623" spans="1:1">
      <c r="A20623" s="4">
        <v>23459</v>
      </c>
    </row>
    <row r="20624" spans="1:1">
      <c r="A20624" s="4">
        <v>23460</v>
      </c>
    </row>
    <row r="20625" spans="1:1">
      <c r="A20625" s="4">
        <v>23461</v>
      </c>
    </row>
    <row r="20626" spans="1:1">
      <c r="A20626" s="4">
        <v>23462</v>
      </c>
    </row>
    <row r="20627" spans="1:1">
      <c r="A20627" s="4">
        <v>23463</v>
      </c>
    </row>
    <row r="20628" spans="1:1">
      <c r="A20628" s="4">
        <v>23464</v>
      </c>
    </row>
    <row r="20629" spans="1:1">
      <c r="A20629" s="4">
        <v>23465</v>
      </c>
    </row>
    <row r="20630" spans="1:1">
      <c r="A20630" s="4">
        <v>23466</v>
      </c>
    </row>
    <row r="20631" spans="1:1">
      <c r="A20631" s="4">
        <v>23467</v>
      </c>
    </row>
    <row r="20632" spans="1:1">
      <c r="A20632" s="4">
        <v>23468</v>
      </c>
    </row>
    <row r="20633" spans="1:1">
      <c r="A20633" s="4">
        <v>23469</v>
      </c>
    </row>
    <row r="20634" spans="1:1">
      <c r="A20634" s="4">
        <v>23470</v>
      </c>
    </row>
    <row r="20635" spans="1:1">
      <c r="A20635" s="4">
        <v>23471</v>
      </c>
    </row>
    <row r="20636" spans="1:1">
      <c r="A20636" s="4">
        <v>23472</v>
      </c>
    </row>
    <row r="20637" spans="1:1">
      <c r="A20637" s="4">
        <v>23473</v>
      </c>
    </row>
    <row r="20638" spans="1:1">
      <c r="A20638" s="4">
        <v>23474</v>
      </c>
    </row>
    <row r="20639" spans="1:1">
      <c r="A20639" s="4">
        <v>23475</v>
      </c>
    </row>
    <row r="20640" spans="1:1">
      <c r="A20640" s="4">
        <v>23476</v>
      </c>
    </row>
    <row r="20641" spans="1:1">
      <c r="A20641" s="4">
        <v>23477</v>
      </c>
    </row>
    <row r="20642" spans="1:1">
      <c r="A20642" s="4">
        <v>23478</v>
      </c>
    </row>
    <row r="20643" spans="1:1">
      <c r="A20643" s="4">
        <v>23479</v>
      </c>
    </row>
    <row r="20644" spans="1:1">
      <c r="A20644" s="4">
        <v>23480</v>
      </c>
    </row>
    <row r="20645" spans="1:1">
      <c r="A20645" s="4">
        <v>23481</v>
      </c>
    </row>
    <row r="20646" spans="1:1">
      <c r="A20646" s="4">
        <v>23482</v>
      </c>
    </row>
    <row r="20647" spans="1:1">
      <c r="A20647" s="4">
        <v>23483</v>
      </c>
    </row>
    <row r="20648" spans="1:1">
      <c r="A20648" s="4">
        <v>23484</v>
      </c>
    </row>
    <row r="20649" spans="1:1">
      <c r="A20649" s="4">
        <v>23485</v>
      </c>
    </row>
    <row r="20650" spans="1:1">
      <c r="A20650" s="4">
        <v>23486</v>
      </c>
    </row>
    <row r="20651" spans="1:1">
      <c r="A20651" s="4">
        <v>23487</v>
      </c>
    </row>
    <row r="20652" spans="1:1">
      <c r="A20652" s="4">
        <v>23488</v>
      </c>
    </row>
    <row r="20653" spans="1:1">
      <c r="A20653" s="4">
        <v>23489</v>
      </c>
    </row>
    <row r="20654" spans="1:1">
      <c r="A20654" s="4">
        <v>23490</v>
      </c>
    </row>
    <row r="20655" spans="1:1">
      <c r="A20655" s="4">
        <v>23491</v>
      </c>
    </row>
    <row r="20656" spans="1:1">
      <c r="A20656" s="4">
        <v>23492</v>
      </c>
    </row>
    <row r="20657" spans="1:1">
      <c r="A20657" s="4">
        <v>23493</v>
      </c>
    </row>
    <row r="20658" spans="1:1">
      <c r="A20658" s="4">
        <v>23494</v>
      </c>
    </row>
    <row r="20659" spans="1:1">
      <c r="A20659" s="4">
        <v>23495</v>
      </c>
    </row>
    <row r="20660" spans="1:1">
      <c r="A20660" s="4">
        <v>23496</v>
      </c>
    </row>
    <row r="20661" spans="1:1">
      <c r="A20661" s="4">
        <v>23497</v>
      </c>
    </row>
    <row r="20662" spans="1:1">
      <c r="A20662" s="4">
        <v>23498</v>
      </c>
    </row>
    <row r="20663" spans="1:1">
      <c r="A20663" s="4">
        <v>23499</v>
      </c>
    </row>
    <row r="20664" spans="1:1">
      <c r="A20664" s="4">
        <v>23500</v>
      </c>
    </row>
    <row r="20665" spans="1:1">
      <c r="A20665" s="4">
        <v>23501</v>
      </c>
    </row>
    <row r="20666" spans="1:1">
      <c r="A20666" s="4">
        <v>23502</v>
      </c>
    </row>
    <row r="20667" spans="1:1">
      <c r="A20667" s="4">
        <v>23503</v>
      </c>
    </row>
    <row r="20668" spans="1:1">
      <c r="A20668" s="4">
        <v>23504</v>
      </c>
    </row>
    <row r="20669" spans="1:1">
      <c r="A20669" s="4">
        <v>23505</v>
      </c>
    </row>
    <row r="20670" spans="1:1">
      <c r="A20670" s="4">
        <v>23506</v>
      </c>
    </row>
    <row r="20671" spans="1:1">
      <c r="A20671" s="4">
        <v>23507</v>
      </c>
    </row>
    <row r="20672" spans="1:1">
      <c r="A20672" s="4">
        <v>23508</v>
      </c>
    </row>
    <row r="20673" spans="1:1">
      <c r="A20673" s="4">
        <v>23509</v>
      </c>
    </row>
    <row r="20674" spans="1:1">
      <c r="A20674" s="4">
        <v>23510</v>
      </c>
    </row>
    <row r="20675" spans="1:1">
      <c r="A20675" s="4">
        <v>23511</v>
      </c>
    </row>
    <row r="20676" spans="1:1">
      <c r="A20676" s="4">
        <v>23512</v>
      </c>
    </row>
    <row r="20677" spans="1:1">
      <c r="A20677" s="4">
        <v>23513</v>
      </c>
    </row>
    <row r="20678" spans="1:1">
      <c r="A20678" s="4">
        <v>23514</v>
      </c>
    </row>
    <row r="20679" spans="1:1">
      <c r="A20679" s="4">
        <v>23515</v>
      </c>
    </row>
    <row r="20680" spans="1:1">
      <c r="A20680" s="4">
        <v>23516</v>
      </c>
    </row>
    <row r="20681" spans="1:1">
      <c r="A20681" s="4">
        <v>23517</v>
      </c>
    </row>
    <row r="20682" spans="1:1">
      <c r="A20682" s="4">
        <v>23518</v>
      </c>
    </row>
    <row r="20683" spans="1:1">
      <c r="A20683" s="4">
        <v>23519</v>
      </c>
    </row>
    <row r="20684" spans="1:1">
      <c r="A20684" s="4">
        <v>23520</v>
      </c>
    </row>
    <row r="20685" spans="1:1">
      <c r="A20685" s="4">
        <v>23521</v>
      </c>
    </row>
    <row r="20686" spans="1:1">
      <c r="A20686" s="4">
        <v>23522</v>
      </c>
    </row>
    <row r="20687" spans="1:1">
      <c r="A20687" s="4">
        <v>23523</v>
      </c>
    </row>
    <row r="20688" spans="1:1">
      <c r="A20688" s="4">
        <v>23524</v>
      </c>
    </row>
    <row r="20689" spans="1:1">
      <c r="A20689" s="4">
        <v>23525</v>
      </c>
    </row>
    <row r="20690" spans="1:1">
      <c r="A20690" s="4">
        <v>23526</v>
      </c>
    </row>
    <row r="20691" spans="1:1">
      <c r="A20691" s="4">
        <v>23527</v>
      </c>
    </row>
    <row r="20692" spans="1:1">
      <c r="A20692" s="4">
        <v>23528</v>
      </c>
    </row>
    <row r="20693" spans="1:1">
      <c r="A20693" s="4">
        <v>23529</v>
      </c>
    </row>
    <row r="20694" spans="1:1">
      <c r="A20694" s="4">
        <v>23530</v>
      </c>
    </row>
    <row r="20695" spans="1:1">
      <c r="A20695" s="4">
        <v>23531</v>
      </c>
    </row>
    <row r="20696" spans="1:1">
      <c r="A20696" s="4">
        <v>23532</v>
      </c>
    </row>
    <row r="20697" spans="1:1">
      <c r="A20697" s="4">
        <v>23533</v>
      </c>
    </row>
    <row r="20698" spans="1:1">
      <c r="A20698" s="4">
        <v>23534</v>
      </c>
    </row>
    <row r="20699" spans="1:1">
      <c r="A20699" s="4">
        <v>23535</v>
      </c>
    </row>
    <row r="20700" spans="1:1">
      <c r="A20700" s="4">
        <v>23536</v>
      </c>
    </row>
    <row r="20701" spans="1:1">
      <c r="A20701" s="4">
        <v>23537</v>
      </c>
    </row>
    <row r="20702" spans="1:1">
      <c r="A20702" s="4">
        <v>23538</v>
      </c>
    </row>
    <row r="20703" spans="1:1">
      <c r="A20703" s="4">
        <v>23539</v>
      </c>
    </row>
    <row r="20704" spans="1:1">
      <c r="A20704" s="4">
        <v>23540</v>
      </c>
    </row>
    <row r="20705" spans="1:1">
      <c r="A20705" s="4">
        <v>23541</v>
      </c>
    </row>
    <row r="20706" spans="1:1">
      <c r="A20706" s="4">
        <v>23542</v>
      </c>
    </row>
    <row r="20707" spans="1:1">
      <c r="A20707" s="4">
        <v>23543</v>
      </c>
    </row>
    <row r="20708" spans="1:1">
      <c r="A20708" s="4">
        <v>23544</v>
      </c>
    </row>
    <row r="20709" spans="1:1">
      <c r="A20709" s="4">
        <v>23545</v>
      </c>
    </row>
    <row r="20710" spans="1:1">
      <c r="A20710" s="4">
        <v>23546</v>
      </c>
    </row>
    <row r="20711" spans="1:1">
      <c r="A20711" s="4">
        <v>23547</v>
      </c>
    </row>
    <row r="20712" spans="1:1">
      <c r="A20712" s="4">
        <v>23548</v>
      </c>
    </row>
    <row r="20713" spans="1:1">
      <c r="A20713" s="4">
        <v>23549</v>
      </c>
    </row>
    <row r="20714" spans="1:1">
      <c r="A20714" s="4">
        <v>23550</v>
      </c>
    </row>
    <row r="20715" spans="1:1">
      <c r="A20715" s="4">
        <v>23551</v>
      </c>
    </row>
    <row r="20716" spans="1:1">
      <c r="A20716" s="4">
        <v>23552</v>
      </c>
    </row>
    <row r="20717" spans="1:1">
      <c r="A20717" s="4">
        <v>23553</v>
      </c>
    </row>
    <row r="20718" spans="1:1">
      <c r="A20718" s="4">
        <v>23554</v>
      </c>
    </row>
    <row r="20719" spans="1:1">
      <c r="A20719" s="4">
        <v>23555</v>
      </c>
    </row>
    <row r="20720" spans="1:1">
      <c r="A20720" s="4">
        <v>23556</v>
      </c>
    </row>
    <row r="20721" spans="1:1">
      <c r="A20721" s="4">
        <v>23557</v>
      </c>
    </row>
    <row r="20722" spans="1:1">
      <c r="A20722" s="4">
        <v>23558</v>
      </c>
    </row>
    <row r="20723" spans="1:1">
      <c r="A20723" s="4">
        <v>23559</v>
      </c>
    </row>
    <row r="20724" spans="1:1">
      <c r="A20724" s="4">
        <v>23560</v>
      </c>
    </row>
    <row r="20725" spans="1:1">
      <c r="A20725" s="4">
        <v>23561</v>
      </c>
    </row>
    <row r="20726" spans="1:1">
      <c r="A20726" s="4">
        <v>23562</v>
      </c>
    </row>
    <row r="20727" spans="1:1">
      <c r="A20727" s="4">
        <v>23563</v>
      </c>
    </row>
    <row r="20728" spans="1:1">
      <c r="A20728" s="4">
        <v>23564</v>
      </c>
    </row>
    <row r="20729" spans="1:1">
      <c r="A20729" s="4">
        <v>23565</v>
      </c>
    </row>
    <row r="20730" spans="1:1">
      <c r="A20730" s="4">
        <v>23566</v>
      </c>
    </row>
    <row r="20731" spans="1:1">
      <c r="A20731" s="4">
        <v>23567</v>
      </c>
    </row>
    <row r="20732" spans="1:1">
      <c r="A20732" s="4">
        <v>23568</v>
      </c>
    </row>
    <row r="20733" spans="1:1">
      <c r="A20733" s="4">
        <v>23569</v>
      </c>
    </row>
    <row r="20734" spans="1:1">
      <c r="A20734" s="4">
        <v>23570</v>
      </c>
    </row>
    <row r="20735" spans="1:1">
      <c r="A20735" s="4">
        <v>23571</v>
      </c>
    </row>
    <row r="20736" spans="1:1">
      <c r="A20736" s="4">
        <v>23572</v>
      </c>
    </row>
    <row r="20737" spans="1:1">
      <c r="A20737" s="4">
        <v>23573</v>
      </c>
    </row>
    <row r="20738" spans="1:1">
      <c r="A20738" s="4">
        <v>23574</v>
      </c>
    </row>
    <row r="20739" spans="1:1">
      <c r="A20739" s="4">
        <v>23575</v>
      </c>
    </row>
    <row r="20740" spans="1:1">
      <c r="A20740" s="4">
        <v>23576</v>
      </c>
    </row>
    <row r="20741" spans="1:1">
      <c r="A20741" s="4">
        <v>23577</v>
      </c>
    </row>
    <row r="20742" spans="1:1">
      <c r="A20742" s="4">
        <v>23578</v>
      </c>
    </row>
    <row r="20743" spans="1:1">
      <c r="A20743" s="4">
        <v>23579</v>
      </c>
    </row>
    <row r="20744" spans="1:1">
      <c r="A20744" s="4">
        <v>23580</v>
      </c>
    </row>
    <row r="20745" spans="1:1">
      <c r="A20745" s="4">
        <v>23581</v>
      </c>
    </row>
    <row r="20746" spans="1:1">
      <c r="A20746" s="4">
        <v>23582</v>
      </c>
    </row>
    <row r="20747" spans="1:1">
      <c r="A20747" s="4">
        <v>23583</v>
      </c>
    </row>
    <row r="20748" spans="1:1">
      <c r="A20748" s="4">
        <v>23584</v>
      </c>
    </row>
    <row r="20749" spans="1:1">
      <c r="A20749" s="4">
        <v>23585</v>
      </c>
    </row>
    <row r="20750" spans="1:1">
      <c r="A20750" s="4">
        <v>23586</v>
      </c>
    </row>
    <row r="20751" spans="1:1">
      <c r="A20751" s="4">
        <v>23587</v>
      </c>
    </row>
    <row r="20752" spans="1:1">
      <c r="A20752" s="4">
        <v>23588</v>
      </c>
    </row>
    <row r="20753" spans="1:1">
      <c r="A20753" s="4">
        <v>23589</v>
      </c>
    </row>
    <row r="20754" spans="1:1">
      <c r="A20754" s="4">
        <v>23590</v>
      </c>
    </row>
    <row r="20755" spans="1:1">
      <c r="A20755" s="4">
        <v>23591</v>
      </c>
    </row>
    <row r="20756" spans="1:1">
      <c r="A20756" s="4">
        <v>23592</v>
      </c>
    </row>
    <row r="20757" spans="1:1">
      <c r="A20757" s="4">
        <v>23593</v>
      </c>
    </row>
    <row r="20758" spans="1:1">
      <c r="A20758" s="4">
        <v>23594</v>
      </c>
    </row>
    <row r="20759" spans="1:1">
      <c r="A20759" s="4">
        <v>23595</v>
      </c>
    </row>
    <row r="20760" spans="1:1">
      <c r="A20760" s="4">
        <v>23596</v>
      </c>
    </row>
    <row r="20761" spans="1:1">
      <c r="A20761" s="4">
        <v>23597</v>
      </c>
    </row>
    <row r="20762" spans="1:1">
      <c r="A20762" s="4">
        <v>23598</v>
      </c>
    </row>
    <row r="20763" spans="1:1">
      <c r="A20763" s="4">
        <v>23599</v>
      </c>
    </row>
    <row r="20764" spans="1:1">
      <c r="A20764" s="4">
        <v>23600</v>
      </c>
    </row>
    <row r="20765" spans="1:1">
      <c r="A20765" s="4">
        <v>23601</v>
      </c>
    </row>
    <row r="20766" spans="1:1">
      <c r="A20766" s="4">
        <v>23602</v>
      </c>
    </row>
    <row r="20767" spans="1:1">
      <c r="A20767" s="4">
        <v>23603</v>
      </c>
    </row>
    <row r="20768" spans="1:1">
      <c r="A20768" s="4">
        <v>23604</v>
      </c>
    </row>
    <row r="20769" spans="1:1">
      <c r="A20769" s="4">
        <v>23605</v>
      </c>
    </row>
    <row r="20770" spans="1:1">
      <c r="A20770" s="4">
        <v>23606</v>
      </c>
    </row>
    <row r="20771" spans="1:1">
      <c r="A20771" s="4">
        <v>23607</v>
      </c>
    </row>
    <row r="20772" spans="1:1">
      <c r="A20772" s="4">
        <v>23608</v>
      </c>
    </row>
    <row r="20773" spans="1:1">
      <c r="A20773" s="4">
        <v>23609</v>
      </c>
    </row>
    <row r="20774" spans="1:1">
      <c r="A20774" s="4">
        <v>23610</v>
      </c>
    </row>
    <row r="20775" spans="1:1">
      <c r="A20775" s="4">
        <v>23611</v>
      </c>
    </row>
    <row r="20776" spans="1:1">
      <c r="A20776" s="4">
        <v>23612</v>
      </c>
    </row>
    <row r="20777" spans="1:1">
      <c r="A20777" s="4">
        <v>23613</v>
      </c>
    </row>
    <row r="20778" spans="1:1">
      <c r="A20778" s="4">
        <v>23614</v>
      </c>
    </row>
    <row r="20779" spans="1:1">
      <c r="A20779" s="4">
        <v>23615</v>
      </c>
    </row>
    <row r="20780" spans="1:1">
      <c r="A20780" s="4">
        <v>23616</v>
      </c>
    </row>
    <row r="20781" spans="1:1">
      <c r="A20781" s="4">
        <v>23617</v>
      </c>
    </row>
    <row r="20782" spans="1:1">
      <c r="A20782" s="4">
        <v>23618</v>
      </c>
    </row>
    <row r="20783" spans="1:1">
      <c r="A20783" s="4">
        <v>23619</v>
      </c>
    </row>
    <row r="20784" spans="1:1">
      <c r="A20784" s="4">
        <v>23620</v>
      </c>
    </row>
    <row r="20785" spans="1:1">
      <c r="A20785" s="4">
        <v>23621</v>
      </c>
    </row>
    <row r="20786" spans="1:1">
      <c r="A20786" s="4">
        <v>23622</v>
      </c>
    </row>
    <row r="20787" spans="1:1">
      <c r="A20787" s="4">
        <v>23623</v>
      </c>
    </row>
    <row r="20788" spans="1:1">
      <c r="A20788" s="4">
        <v>23624</v>
      </c>
    </row>
    <row r="20789" spans="1:1">
      <c r="A20789" s="4">
        <v>23625</v>
      </c>
    </row>
    <row r="20790" spans="1:1">
      <c r="A20790" s="4">
        <v>23626</v>
      </c>
    </row>
    <row r="20791" spans="1:1">
      <c r="A20791" s="4">
        <v>23627</v>
      </c>
    </row>
    <row r="20792" spans="1:1">
      <c r="A20792" s="4">
        <v>23628</v>
      </c>
    </row>
    <row r="20793" spans="1:1">
      <c r="A20793" s="4">
        <v>23629</v>
      </c>
    </row>
    <row r="20794" spans="1:1">
      <c r="A20794" s="4">
        <v>23630</v>
      </c>
    </row>
    <row r="20795" spans="1:1">
      <c r="A20795" s="4">
        <v>23631</v>
      </c>
    </row>
    <row r="20796" spans="1:1">
      <c r="A20796" s="4">
        <v>23632</v>
      </c>
    </row>
    <row r="20797" spans="1:1">
      <c r="A20797" s="4">
        <v>23633</v>
      </c>
    </row>
    <row r="20798" spans="1:1">
      <c r="A20798" s="4">
        <v>23634</v>
      </c>
    </row>
    <row r="20799" spans="1:1">
      <c r="A20799" s="4">
        <v>23635</v>
      </c>
    </row>
    <row r="20800" spans="1:1">
      <c r="A20800" s="4">
        <v>23636</v>
      </c>
    </row>
    <row r="20801" spans="1:1">
      <c r="A20801" s="4">
        <v>23637</v>
      </c>
    </row>
    <row r="20802" spans="1:1">
      <c r="A20802" s="4">
        <v>23638</v>
      </c>
    </row>
    <row r="20803" spans="1:1">
      <c r="A20803" s="4">
        <v>23639</v>
      </c>
    </row>
    <row r="20804" spans="1:1">
      <c r="A20804" s="4">
        <v>23640</v>
      </c>
    </row>
    <row r="20805" spans="1:1">
      <c r="A20805" s="4">
        <v>23641</v>
      </c>
    </row>
    <row r="20806" spans="1:1">
      <c r="A20806" s="4">
        <v>23642</v>
      </c>
    </row>
    <row r="20807" spans="1:1">
      <c r="A20807" s="4">
        <v>23643</v>
      </c>
    </row>
    <row r="20808" spans="1:1">
      <c r="A20808" s="4">
        <v>23644</v>
      </c>
    </row>
    <row r="20809" spans="1:1">
      <c r="A20809" s="4">
        <v>23645</v>
      </c>
    </row>
    <row r="20810" spans="1:1">
      <c r="A20810" s="4">
        <v>23646</v>
      </c>
    </row>
    <row r="20811" spans="1:1">
      <c r="A20811" s="4">
        <v>23647</v>
      </c>
    </row>
    <row r="20812" spans="1:1">
      <c r="A20812" s="4">
        <v>23648</v>
      </c>
    </row>
    <row r="20813" spans="1:1">
      <c r="A20813" s="4">
        <v>23649</v>
      </c>
    </row>
    <row r="20814" spans="1:1">
      <c r="A20814" s="4">
        <v>23650</v>
      </c>
    </row>
    <row r="20815" spans="1:1">
      <c r="A20815" s="4">
        <v>23651</v>
      </c>
    </row>
    <row r="20816" spans="1:1">
      <c r="A20816" s="4">
        <v>23652</v>
      </c>
    </row>
    <row r="20817" spans="1:1">
      <c r="A20817" s="4">
        <v>23653</v>
      </c>
    </row>
    <row r="20818" spans="1:1">
      <c r="A20818" s="4">
        <v>23654</v>
      </c>
    </row>
    <row r="20819" spans="1:1">
      <c r="A20819" s="4">
        <v>23655</v>
      </c>
    </row>
    <row r="20820" spans="1:1">
      <c r="A20820" s="4">
        <v>23656</v>
      </c>
    </row>
    <row r="20821" spans="1:1">
      <c r="A20821" s="4">
        <v>23657</v>
      </c>
    </row>
    <row r="20822" spans="1:1">
      <c r="A20822" s="4">
        <v>23658</v>
      </c>
    </row>
    <row r="20823" spans="1:1">
      <c r="A20823" s="4">
        <v>23659</v>
      </c>
    </row>
    <row r="20824" spans="1:1">
      <c r="A20824" s="4">
        <v>23660</v>
      </c>
    </row>
    <row r="20825" spans="1:1">
      <c r="A20825" s="4">
        <v>23661</v>
      </c>
    </row>
    <row r="20826" spans="1:1">
      <c r="A20826" s="4">
        <v>23662</v>
      </c>
    </row>
    <row r="20827" spans="1:1">
      <c r="A20827" s="4">
        <v>23663</v>
      </c>
    </row>
    <row r="20828" spans="1:1">
      <c r="A20828" s="4">
        <v>23664</v>
      </c>
    </row>
    <row r="20829" spans="1:1">
      <c r="A20829" s="4">
        <v>23665</v>
      </c>
    </row>
    <row r="20830" spans="1:1">
      <c r="A20830" s="4">
        <v>23666</v>
      </c>
    </row>
    <row r="20831" spans="1:1">
      <c r="A20831" s="4">
        <v>23667</v>
      </c>
    </row>
    <row r="20832" spans="1:1">
      <c r="A20832" s="4">
        <v>23668</v>
      </c>
    </row>
    <row r="20833" spans="1:1">
      <c r="A20833" s="4">
        <v>23669</v>
      </c>
    </row>
    <row r="20834" spans="1:1">
      <c r="A20834" s="4">
        <v>23670</v>
      </c>
    </row>
    <row r="20835" spans="1:1">
      <c r="A20835" s="4">
        <v>23671</v>
      </c>
    </row>
    <row r="20836" spans="1:1">
      <c r="A20836" s="4">
        <v>23672</v>
      </c>
    </row>
    <row r="20837" spans="1:1">
      <c r="A20837" s="4">
        <v>23673</v>
      </c>
    </row>
    <row r="20838" spans="1:1">
      <c r="A20838" s="4">
        <v>23674</v>
      </c>
    </row>
    <row r="20839" spans="1:1">
      <c r="A20839" s="4">
        <v>23675</v>
      </c>
    </row>
    <row r="20840" spans="1:1">
      <c r="A20840" s="4">
        <v>23676</v>
      </c>
    </row>
    <row r="20841" spans="1:1">
      <c r="A20841" s="4">
        <v>23677</v>
      </c>
    </row>
    <row r="20842" spans="1:1">
      <c r="A20842" s="4">
        <v>23678</v>
      </c>
    </row>
    <row r="20843" spans="1:1">
      <c r="A20843" s="4">
        <v>23679</v>
      </c>
    </row>
    <row r="20844" spans="1:1">
      <c r="A20844" s="4">
        <v>23680</v>
      </c>
    </row>
    <row r="20845" spans="1:1">
      <c r="A20845" s="4">
        <v>23681</v>
      </c>
    </row>
    <row r="20846" spans="1:1">
      <c r="A20846" s="4">
        <v>23682</v>
      </c>
    </row>
    <row r="20847" spans="1:1">
      <c r="A20847" s="4">
        <v>23683</v>
      </c>
    </row>
    <row r="20848" spans="1:1">
      <c r="A20848" s="4">
        <v>23684</v>
      </c>
    </row>
    <row r="20849" spans="1:1">
      <c r="A20849" s="4">
        <v>23685</v>
      </c>
    </row>
    <row r="20850" spans="1:1">
      <c r="A20850" s="4">
        <v>23686</v>
      </c>
    </row>
    <row r="20851" spans="1:1">
      <c r="A20851" s="4">
        <v>23687</v>
      </c>
    </row>
    <row r="20852" spans="1:1">
      <c r="A20852" s="4">
        <v>23688</v>
      </c>
    </row>
    <row r="20853" spans="1:1">
      <c r="A20853" s="4">
        <v>23689</v>
      </c>
    </row>
    <row r="20854" spans="1:1">
      <c r="A20854" s="4">
        <v>23690</v>
      </c>
    </row>
    <row r="20855" spans="1:1">
      <c r="A20855" s="4">
        <v>23691</v>
      </c>
    </row>
    <row r="20856" spans="1:1">
      <c r="A20856" s="4">
        <v>23692</v>
      </c>
    </row>
    <row r="20857" spans="1:1">
      <c r="A20857" s="4">
        <v>23693</v>
      </c>
    </row>
    <row r="20858" spans="1:1">
      <c r="A20858" s="4">
        <v>23694</v>
      </c>
    </row>
    <row r="20859" spans="1:1">
      <c r="A20859" s="4">
        <v>23695</v>
      </c>
    </row>
    <row r="20860" spans="1:1">
      <c r="A20860" s="4">
        <v>23696</v>
      </c>
    </row>
    <row r="20861" spans="1:1">
      <c r="A20861" s="4">
        <v>23697</v>
      </c>
    </row>
    <row r="20862" spans="1:1">
      <c r="A20862" s="4">
        <v>23698</v>
      </c>
    </row>
    <row r="20863" spans="1:1">
      <c r="A20863" s="4">
        <v>23699</v>
      </c>
    </row>
    <row r="20864" spans="1:1">
      <c r="A20864" s="4">
        <v>23700</v>
      </c>
    </row>
    <row r="20865" spans="1:1">
      <c r="A20865" s="4">
        <v>23701</v>
      </c>
    </row>
    <row r="20866" spans="1:1">
      <c r="A20866" s="4">
        <v>23702</v>
      </c>
    </row>
    <row r="20867" spans="1:1">
      <c r="A20867" s="4">
        <v>23703</v>
      </c>
    </row>
    <row r="20868" spans="1:1">
      <c r="A20868" s="4">
        <v>23704</v>
      </c>
    </row>
    <row r="20869" spans="1:1">
      <c r="A20869" s="4">
        <v>23705</v>
      </c>
    </row>
    <row r="20870" spans="1:1">
      <c r="A20870" s="4">
        <v>23706</v>
      </c>
    </row>
    <row r="20871" spans="1:1">
      <c r="A20871" s="4">
        <v>23707</v>
      </c>
    </row>
    <row r="20872" spans="1:1">
      <c r="A20872" s="4">
        <v>23708</v>
      </c>
    </row>
    <row r="20873" spans="1:1">
      <c r="A20873" s="4">
        <v>23709</v>
      </c>
    </row>
    <row r="20874" spans="1:1">
      <c r="A20874" s="4">
        <v>23710</v>
      </c>
    </row>
    <row r="20875" spans="1:1">
      <c r="A20875" s="4">
        <v>23711</v>
      </c>
    </row>
    <row r="20876" spans="1:1">
      <c r="A20876" s="4">
        <v>23712</v>
      </c>
    </row>
    <row r="20877" spans="1:1">
      <c r="A20877" s="4">
        <v>23713</v>
      </c>
    </row>
    <row r="20878" spans="1:1">
      <c r="A20878" s="4">
        <v>23714</v>
      </c>
    </row>
    <row r="20879" spans="1:1">
      <c r="A20879" s="4">
        <v>23715</v>
      </c>
    </row>
    <row r="20880" spans="1:1">
      <c r="A20880" s="4">
        <v>23716</v>
      </c>
    </row>
    <row r="20881" spans="1:1">
      <c r="A20881" s="4">
        <v>23717</v>
      </c>
    </row>
    <row r="20882" spans="1:1">
      <c r="A20882" s="4">
        <v>23718</v>
      </c>
    </row>
    <row r="20883" spans="1:1">
      <c r="A20883" s="4">
        <v>23719</v>
      </c>
    </row>
    <row r="20884" spans="1:1">
      <c r="A20884" s="4">
        <v>23720</v>
      </c>
    </row>
    <row r="20885" spans="1:1">
      <c r="A20885" s="4">
        <v>23721</v>
      </c>
    </row>
    <row r="20886" spans="1:1">
      <c r="A20886" s="4">
        <v>23722</v>
      </c>
    </row>
    <row r="20887" spans="1:1">
      <c r="A20887" s="4">
        <v>23723</v>
      </c>
    </row>
    <row r="20888" spans="1:1">
      <c r="A20888" s="4">
        <v>23724</v>
      </c>
    </row>
    <row r="20889" spans="1:1">
      <c r="A20889" s="4">
        <v>23725</v>
      </c>
    </row>
    <row r="20890" spans="1:1">
      <c r="A20890" s="4">
        <v>23726</v>
      </c>
    </row>
    <row r="20891" spans="1:1">
      <c r="A20891" s="4">
        <v>23727</v>
      </c>
    </row>
    <row r="20892" spans="1:1">
      <c r="A20892" s="4">
        <v>23728</v>
      </c>
    </row>
    <row r="20893" spans="1:1">
      <c r="A20893" s="4">
        <v>23729</v>
      </c>
    </row>
    <row r="20894" spans="1:1">
      <c r="A20894" s="4">
        <v>23730</v>
      </c>
    </row>
    <row r="20895" spans="1:1">
      <c r="A20895" s="4">
        <v>23731</v>
      </c>
    </row>
    <row r="20896" spans="1:1">
      <c r="A20896" s="4">
        <v>23732</v>
      </c>
    </row>
    <row r="20897" spans="1:1">
      <c r="A20897" s="4">
        <v>23733</v>
      </c>
    </row>
    <row r="20898" spans="1:1">
      <c r="A20898" s="4">
        <v>23734</v>
      </c>
    </row>
    <row r="20899" spans="1:1">
      <c r="A20899" s="4">
        <v>23735</v>
      </c>
    </row>
    <row r="20900" spans="1:1">
      <c r="A20900" s="4">
        <v>23736</v>
      </c>
    </row>
    <row r="20901" spans="1:1">
      <c r="A20901" s="4">
        <v>23737</v>
      </c>
    </row>
    <row r="20902" spans="1:1">
      <c r="A20902" s="4">
        <v>23738</v>
      </c>
    </row>
    <row r="20903" spans="1:1">
      <c r="A20903" s="4">
        <v>23739</v>
      </c>
    </row>
    <row r="20904" spans="1:1">
      <c r="A20904" s="4">
        <v>23740</v>
      </c>
    </row>
    <row r="20905" spans="1:1">
      <c r="A20905" s="4">
        <v>23741</v>
      </c>
    </row>
    <row r="20906" spans="1:1">
      <c r="A20906" s="4">
        <v>23742</v>
      </c>
    </row>
    <row r="20907" spans="1:1">
      <c r="A20907" s="4">
        <v>23743</v>
      </c>
    </row>
    <row r="20908" spans="1:1">
      <c r="A20908" s="4">
        <v>23744</v>
      </c>
    </row>
    <row r="20909" spans="1:1">
      <c r="A20909" s="4">
        <v>23745</v>
      </c>
    </row>
    <row r="20910" spans="1:1">
      <c r="A20910" s="4">
        <v>23746</v>
      </c>
    </row>
    <row r="20911" spans="1:1">
      <c r="A20911" s="4">
        <v>23747</v>
      </c>
    </row>
    <row r="20912" spans="1:1">
      <c r="A20912" s="4">
        <v>23748</v>
      </c>
    </row>
    <row r="20913" spans="1:1">
      <c r="A20913" s="4">
        <v>23749</v>
      </c>
    </row>
    <row r="20914" spans="1:1">
      <c r="A20914" s="4">
        <v>23750</v>
      </c>
    </row>
    <row r="20915" spans="1:1">
      <c r="A20915" s="4">
        <v>23751</v>
      </c>
    </row>
    <row r="20916" spans="1:1">
      <c r="A20916" s="4">
        <v>23752</v>
      </c>
    </row>
    <row r="20917" spans="1:1">
      <c r="A20917" s="4">
        <v>23753</v>
      </c>
    </row>
    <row r="20918" spans="1:1">
      <c r="A20918" s="4">
        <v>23754</v>
      </c>
    </row>
    <row r="20919" spans="1:1">
      <c r="A20919" s="4">
        <v>23755</v>
      </c>
    </row>
    <row r="20920" spans="1:1">
      <c r="A20920" s="4">
        <v>23756</v>
      </c>
    </row>
    <row r="20921" spans="1:1">
      <c r="A20921" s="4">
        <v>23757</v>
      </c>
    </row>
    <row r="20922" spans="1:1">
      <c r="A20922" s="4">
        <v>23758</v>
      </c>
    </row>
    <row r="20923" spans="1:1">
      <c r="A20923" s="4">
        <v>23759</v>
      </c>
    </row>
    <row r="20924" spans="1:1">
      <c r="A20924" s="4">
        <v>23760</v>
      </c>
    </row>
    <row r="20925" spans="1:1">
      <c r="A20925" s="4">
        <v>23761</v>
      </c>
    </row>
    <row r="20926" spans="1:1">
      <c r="A20926" s="4">
        <v>23762</v>
      </c>
    </row>
    <row r="20927" spans="1:1">
      <c r="A20927" s="4">
        <v>23763</v>
      </c>
    </row>
    <row r="20928" spans="1:1">
      <c r="A20928" s="4">
        <v>23764</v>
      </c>
    </row>
    <row r="20929" spans="1:1">
      <c r="A20929" s="4">
        <v>23765</v>
      </c>
    </row>
    <row r="20930" spans="1:1">
      <c r="A20930" s="4">
        <v>23766</v>
      </c>
    </row>
    <row r="20931" spans="1:1">
      <c r="A20931" s="4">
        <v>23767</v>
      </c>
    </row>
    <row r="20932" spans="1:1">
      <c r="A20932" s="4">
        <v>23768</v>
      </c>
    </row>
    <row r="20933" spans="1:1">
      <c r="A20933" s="4">
        <v>23769</v>
      </c>
    </row>
    <row r="20934" spans="1:1">
      <c r="A20934" s="4">
        <v>23770</v>
      </c>
    </row>
    <row r="20935" spans="1:1">
      <c r="A20935" s="4">
        <v>23771</v>
      </c>
    </row>
    <row r="20936" spans="1:1">
      <c r="A20936" s="4">
        <v>23772</v>
      </c>
    </row>
    <row r="20937" spans="1:1">
      <c r="A20937" s="4">
        <v>23773</v>
      </c>
    </row>
    <row r="20938" spans="1:1">
      <c r="A20938" s="4">
        <v>23774</v>
      </c>
    </row>
    <row r="20939" spans="1:1">
      <c r="A20939" s="4">
        <v>23775</v>
      </c>
    </row>
    <row r="20940" spans="1:1">
      <c r="A20940" s="4">
        <v>23776</v>
      </c>
    </row>
    <row r="20941" spans="1:1">
      <c r="A20941" s="4">
        <v>23777</v>
      </c>
    </row>
    <row r="20942" spans="1:1">
      <c r="A20942" s="4">
        <v>23778</v>
      </c>
    </row>
    <row r="20943" spans="1:1">
      <c r="A20943" s="4">
        <v>23779</v>
      </c>
    </row>
    <row r="20944" spans="1:1">
      <c r="A20944" s="4">
        <v>23780</v>
      </c>
    </row>
    <row r="20945" spans="1:1">
      <c r="A20945" s="4">
        <v>23781</v>
      </c>
    </row>
    <row r="20946" spans="1:1">
      <c r="A20946" s="4">
        <v>23782</v>
      </c>
    </row>
    <row r="20947" spans="1:1">
      <c r="A20947" s="4">
        <v>23783</v>
      </c>
    </row>
    <row r="20948" spans="1:1">
      <c r="A20948" s="4">
        <v>23784</v>
      </c>
    </row>
    <row r="20949" spans="1:1">
      <c r="A20949" s="4">
        <v>23785</v>
      </c>
    </row>
    <row r="20950" spans="1:1">
      <c r="A20950" s="4">
        <v>23786</v>
      </c>
    </row>
    <row r="20951" spans="1:1">
      <c r="A20951" s="4">
        <v>23787</v>
      </c>
    </row>
    <row r="20952" spans="1:1">
      <c r="A20952" s="4">
        <v>23788</v>
      </c>
    </row>
    <row r="20953" spans="1:1">
      <c r="A20953" s="4">
        <v>23789</v>
      </c>
    </row>
    <row r="20954" spans="1:1">
      <c r="A20954" s="4">
        <v>23790</v>
      </c>
    </row>
    <row r="20955" spans="1:1">
      <c r="A20955" s="4">
        <v>23791</v>
      </c>
    </row>
    <row r="20956" spans="1:1">
      <c r="A20956" s="4">
        <v>23792</v>
      </c>
    </row>
    <row r="20957" spans="1:1">
      <c r="A20957" s="4">
        <v>23793</v>
      </c>
    </row>
    <row r="20958" spans="1:1">
      <c r="A20958" s="4">
        <v>23794</v>
      </c>
    </row>
    <row r="20959" spans="1:1">
      <c r="A20959" s="4">
        <v>23795</v>
      </c>
    </row>
    <row r="20960" spans="1:1">
      <c r="A20960" s="4">
        <v>23796</v>
      </c>
    </row>
    <row r="20961" spans="1:1">
      <c r="A20961" s="4">
        <v>23797</v>
      </c>
    </row>
    <row r="20962" spans="1:1">
      <c r="A20962" s="4">
        <v>23798</v>
      </c>
    </row>
    <row r="20963" spans="1:1">
      <c r="A20963" s="4">
        <v>23799</v>
      </c>
    </row>
    <row r="20964" spans="1:1">
      <c r="A20964" s="4">
        <v>23800</v>
      </c>
    </row>
    <row r="20965" spans="1:1">
      <c r="A20965" s="4">
        <v>23801</v>
      </c>
    </row>
    <row r="20966" spans="1:1">
      <c r="A20966" s="4">
        <v>23802</v>
      </c>
    </row>
    <row r="20967" spans="1:1">
      <c r="A20967" s="4">
        <v>23803</v>
      </c>
    </row>
    <row r="20968" spans="1:1">
      <c r="A20968" s="4">
        <v>23804</v>
      </c>
    </row>
    <row r="20969" spans="1:1">
      <c r="A20969" s="4">
        <v>23805</v>
      </c>
    </row>
    <row r="20970" spans="1:1">
      <c r="A20970" s="4">
        <v>23806</v>
      </c>
    </row>
    <row r="20971" spans="1:1">
      <c r="A20971" s="4">
        <v>23807</v>
      </c>
    </row>
    <row r="20972" spans="1:1">
      <c r="A20972" s="4">
        <v>23808</v>
      </c>
    </row>
    <row r="20973" spans="1:1">
      <c r="A20973" s="4">
        <v>23809</v>
      </c>
    </row>
    <row r="20974" spans="1:1">
      <c r="A20974" s="4">
        <v>23810</v>
      </c>
    </row>
    <row r="20975" spans="1:1">
      <c r="A20975" s="4">
        <v>23811</v>
      </c>
    </row>
    <row r="20976" spans="1:1">
      <c r="A20976" s="4">
        <v>23812</v>
      </c>
    </row>
    <row r="20977" spans="1:1">
      <c r="A20977" s="4">
        <v>23813</v>
      </c>
    </row>
    <row r="20978" spans="1:1">
      <c r="A20978" s="4">
        <v>23814</v>
      </c>
    </row>
    <row r="20979" spans="1:1">
      <c r="A20979" s="4">
        <v>23815</v>
      </c>
    </row>
    <row r="20980" spans="1:1">
      <c r="A20980" s="4">
        <v>23816</v>
      </c>
    </row>
    <row r="20981" spans="1:1">
      <c r="A20981" s="4">
        <v>23817</v>
      </c>
    </row>
    <row r="20982" spans="1:1">
      <c r="A20982" s="4">
        <v>23818</v>
      </c>
    </row>
    <row r="20983" spans="1:1">
      <c r="A20983" s="4">
        <v>23819</v>
      </c>
    </row>
    <row r="20984" spans="1:1">
      <c r="A20984" s="4">
        <v>23820</v>
      </c>
    </row>
    <row r="20985" spans="1:1">
      <c r="A20985" s="4">
        <v>23821</v>
      </c>
    </row>
    <row r="20986" spans="1:1">
      <c r="A20986" s="4">
        <v>23822</v>
      </c>
    </row>
    <row r="20987" spans="1:1">
      <c r="A20987" s="4">
        <v>23823</v>
      </c>
    </row>
    <row r="20988" spans="1:1">
      <c r="A20988" s="4">
        <v>23824</v>
      </c>
    </row>
    <row r="20989" spans="1:1">
      <c r="A20989" s="4">
        <v>23825</v>
      </c>
    </row>
    <row r="20990" spans="1:1">
      <c r="A20990" s="4">
        <v>23826</v>
      </c>
    </row>
    <row r="20991" spans="1:1">
      <c r="A20991" s="4">
        <v>23827</v>
      </c>
    </row>
    <row r="20992" spans="1:1">
      <c r="A20992" s="4">
        <v>23828</v>
      </c>
    </row>
    <row r="20993" spans="1:1">
      <c r="A20993" s="4">
        <v>23829</v>
      </c>
    </row>
    <row r="20994" spans="1:1">
      <c r="A20994" s="4">
        <v>23830</v>
      </c>
    </row>
    <row r="20995" spans="1:1">
      <c r="A20995" s="4">
        <v>23831</v>
      </c>
    </row>
    <row r="20996" spans="1:1">
      <c r="A20996" s="4">
        <v>23832</v>
      </c>
    </row>
    <row r="20997" spans="1:1">
      <c r="A20997" s="4">
        <v>23833</v>
      </c>
    </row>
    <row r="20998" spans="1:1">
      <c r="A20998" s="4">
        <v>23834</v>
      </c>
    </row>
    <row r="20999" spans="1:1">
      <c r="A20999" s="4">
        <v>23835</v>
      </c>
    </row>
    <row r="21000" spans="1:1">
      <c r="A21000" s="4">
        <v>23836</v>
      </c>
    </row>
    <row r="21001" spans="1:1">
      <c r="A21001" s="4">
        <v>23837</v>
      </c>
    </row>
    <row r="21002" spans="1:1">
      <c r="A21002" s="4">
        <v>23838</v>
      </c>
    </row>
    <row r="21003" spans="1:1">
      <c r="A21003" s="4">
        <v>23839</v>
      </c>
    </row>
    <row r="21004" spans="1:1">
      <c r="A21004" s="4">
        <v>23840</v>
      </c>
    </row>
    <row r="21005" spans="1:1">
      <c r="A21005" s="4">
        <v>23841</v>
      </c>
    </row>
    <row r="21006" spans="1:1">
      <c r="A21006" s="4">
        <v>23842</v>
      </c>
    </row>
    <row r="21007" spans="1:1">
      <c r="A21007" s="4">
        <v>23843</v>
      </c>
    </row>
    <row r="21008" spans="1:1">
      <c r="A21008" s="4">
        <v>23844</v>
      </c>
    </row>
    <row r="21009" spans="1:1">
      <c r="A21009" s="4">
        <v>23845</v>
      </c>
    </row>
    <row r="21010" spans="1:1">
      <c r="A21010" s="4">
        <v>23846</v>
      </c>
    </row>
    <row r="21011" spans="1:1">
      <c r="A21011" s="4">
        <v>23847</v>
      </c>
    </row>
    <row r="21012" spans="1:1">
      <c r="A21012" s="4">
        <v>23848</v>
      </c>
    </row>
    <row r="21013" spans="1:1">
      <c r="A21013" s="4">
        <v>23849</v>
      </c>
    </row>
    <row r="21014" spans="1:1">
      <c r="A21014" s="4">
        <v>23850</v>
      </c>
    </row>
    <row r="21015" spans="1:1">
      <c r="A21015" s="4">
        <v>23851</v>
      </c>
    </row>
    <row r="21016" spans="1:1">
      <c r="A21016" s="4">
        <v>23852</v>
      </c>
    </row>
    <row r="21017" spans="1:1">
      <c r="A21017" s="4">
        <v>23853</v>
      </c>
    </row>
    <row r="21018" spans="1:1">
      <c r="A21018" s="4">
        <v>23854</v>
      </c>
    </row>
    <row r="21019" spans="1:1">
      <c r="A21019" s="4">
        <v>23855</v>
      </c>
    </row>
    <row r="21020" spans="1:1">
      <c r="A21020" s="4">
        <v>23856</v>
      </c>
    </row>
    <row r="21021" spans="1:1">
      <c r="A21021" s="4">
        <v>23857</v>
      </c>
    </row>
    <row r="21022" spans="1:1">
      <c r="A21022" s="4">
        <v>23858</v>
      </c>
    </row>
    <row r="21023" spans="1:1">
      <c r="A21023" s="4">
        <v>23859</v>
      </c>
    </row>
    <row r="21024" spans="1:1">
      <c r="A21024" s="4">
        <v>23860</v>
      </c>
    </row>
    <row r="21025" spans="1:1">
      <c r="A21025" s="4">
        <v>23861</v>
      </c>
    </row>
    <row r="21026" spans="1:1">
      <c r="A21026" s="4">
        <v>23862</v>
      </c>
    </row>
    <row r="21027" spans="1:1">
      <c r="A21027" s="4">
        <v>23863</v>
      </c>
    </row>
    <row r="21028" spans="1:1">
      <c r="A21028" s="4">
        <v>23864</v>
      </c>
    </row>
    <row r="21029" spans="1:1">
      <c r="A21029" s="4">
        <v>23865</v>
      </c>
    </row>
    <row r="21030" spans="1:1">
      <c r="A21030" s="4">
        <v>23866</v>
      </c>
    </row>
    <row r="21031" spans="1:1">
      <c r="A21031" s="4">
        <v>23867</v>
      </c>
    </row>
    <row r="21032" spans="1:1">
      <c r="A21032" s="4">
        <v>23868</v>
      </c>
    </row>
    <row r="21033" spans="1:1">
      <c r="A21033" s="4">
        <v>23869</v>
      </c>
    </row>
    <row r="21034" spans="1:1">
      <c r="A21034" s="4">
        <v>23870</v>
      </c>
    </row>
    <row r="21035" spans="1:1">
      <c r="A21035" s="4">
        <v>23871</v>
      </c>
    </row>
    <row r="21036" spans="1:1">
      <c r="A21036" s="4">
        <v>23872</v>
      </c>
    </row>
    <row r="21037" spans="1:1">
      <c r="A21037" s="4">
        <v>23873</v>
      </c>
    </row>
    <row r="21038" spans="1:1">
      <c r="A21038" s="4">
        <v>23874</v>
      </c>
    </row>
    <row r="21039" spans="1:1">
      <c r="A21039" s="4">
        <v>23875</v>
      </c>
    </row>
    <row r="21040" spans="1:1">
      <c r="A21040" s="4">
        <v>23876</v>
      </c>
    </row>
    <row r="21041" spans="1:1">
      <c r="A21041" s="4">
        <v>23877</v>
      </c>
    </row>
    <row r="21042" spans="1:1">
      <c r="A21042" s="4">
        <v>23878</v>
      </c>
    </row>
    <row r="21043" spans="1:1">
      <c r="A21043" s="4">
        <v>23879</v>
      </c>
    </row>
    <row r="21044" spans="1:1">
      <c r="A21044" s="4">
        <v>23880</v>
      </c>
    </row>
    <row r="21045" spans="1:1">
      <c r="A21045" s="4">
        <v>23881</v>
      </c>
    </row>
    <row r="21046" spans="1:1">
      <c r="A21046" s="4">
        <v>23882</v>
      </c>
    </row>
    <row r="21047" spans="1:1">
      <c r="A21047" s="4">
        <v>23883</v>
      </c>
    </row>
    <row r="21048" spans="1:1">
      <c r="A21048" s="4">
        <v>23884</v>
      </c>
    </row>
    <row r="21049" spans="1:1">
      <c r="A21049" s="4">
        <v>23885</v>
      </c>
    </row>
    <row r="21050" spans="1:1">
      <c r="A21050" s="4">
        <v>23886</v>
      </c>
    </row>
    <row r="21051" spans="1:1">
      <c r="A21051" s="4">
        <v>23887</v>
      </c>
    </row>
    <row r="21052" spans="1:1">
      <c r="A21052" s="4">
        <v>23888</v>
      </c>
    </row>
    <row r="21053" spans="1:1">
      <c r="A21053" s="4">
        <v>23889</v>
      </c>
    </row>
    <row r="21054" spans="1:1">
      <c r="A21054" s="4">
        <v>23890</v>
      </c>
    </row>
    <row r="21055" spans="1:1">
      <c r="A21055" s="4">
        <v>23891</v>
      </c>
    </row>
    <row r="21056" spans="1:1">
      <c r="A21056" s="4">
        <v>23892</v>
      </c>
    </row>
    <row r="21057" spans="1:1">
      <c r="A21057" s="4">
        <v>23893</v>
      </c>
    </row>
    <row r="21058" spans="1:1">
      <c r="A21058" s="4">
        <v>23894</v>
      </c>
    </row>
    <row r="21059" spans="1:1">
      <c r="A21059" s="4">
        <v>23895</v>
      </c>
    </row>
    <row r="21060" spans="1:1">
      <c r="A21060" s="4">
        <v>23896</v>
      </c>
    </row>
    <row r="21061" spans="1:1">
      <c r="A21061" s="4">
        <v>23897</v>
      </c>
    </row>
    <row r="21062" spans="1:1">
      <c r="A21062" s="4">
        <v>23898</v>
      </c>
    </row>
    <row r="21063" spans="1:1">
      <c r="A21063" s="4">
        <v>23899</v>
      </c>
    </row>
    <row r="21064" spans="1:1">
      <c r="A21064" s="4">
        <v>23900</v>
      </c>
    </row>
    <row r="21065" spans="1:1">
      <c r="A21065" s="4">
        <v>23901</v>
      </c>
    </row>
    <row r="21066" spans="1:1">
      <c r="A21066" s="4">
        <v>23902</v>
      </c>
    </row>
    <row r="21067" spans="1:1">
      <c r="A21067" s="4">
        <v>23903</v>
      </c>
    </row>
    <row r="21068" spans="1:1">
      <c r="A21068" s="4">
        <v>23904</v>
      </c>
    </row>
    <row r="21069" spans="1:1">
      <c r="A21069" s="4">
        <v>23905</v>
      </c>
    </row>
    <row r="21070" spans="1:1">
      <c r="A21070" s="4">
        <v>23906</v>
      </c>
    </row>
    <row r="21071" spans="1:1">
      <c r="A21071" s="4">
        <v>23907</v>
      </c>
    </row>
    <row r="21072" spans="1:1">
      <c r="A21072" s="4">
        <v>23908</v>
      </c>
    </row>
    <row r="21073" spans="1:1">
      <c r="A21073" s="4">
        <v>23909</v>
      </c>
    </row>
    <row r="21074" spans="1:1">
      <c r="A21074" s="4">
        <v>23910</v>
      </c>
    </row>
    <row r="21075" spans="1:1">
      <c r="A21075" s="4">
        <v>23911</v>
      </c>
    </row>
    <row r="21076" spans="1:1">
      <c r="A21076" s="4">
        <v>23912</v>
      </c>
    </row>
    <row r="21077" spans="1:1">
      <c r="A21077" s="4">
        <v>23913</v>
      </c>
    </row>
    <row r="21078" spans="1:1">
      <c r="A21078" s="4">
        <v>23914</v>
      </c>
    </row>
    <row r="21079" spans="1:1">
      <c r="A21079" s="4">
        <v>23915</v>
      </c>
    </row>
    <row r="21080" spans="1:1">
      <c r="A21080" s="4">
        <v>23916</v>
      </c>
    </row>
    <row r="21081" spans="1:1">
      <c r="A21081" s="4">
        <v>23917</v>
      </c>
    </row>
    <row r="21082" spans="1:1">
      <c r="A21082" s="4">
        <v>23918</v>
      </c>
    </row>
    <row r="21083" spans="1:1">
      <c r="A21083" s="4">
        <v>23919</v>
      </c>
    </row>
    <row r="21084" spans="1:1">
      <c r="A21084" s="4">
        <v>23920</v>
      </c>
    </row>
    <row r="21085" spans="1:1">
      <c r="A21085" s="4">
        <v>23921</v>
      </c>
    </row>
    <row r="21086" spans="1:1">
      <c r="A21086" s="4">
        <v>23922</v>
      </c>
    </row>
    <row r="21087" spans="1:1">
      <c r="A21087" s="4">
        <v>23923</v>
      </c>
    </row>
    <row r="21088" spans="1:1">
      <c r="A21088" s="4">
        <v>23924</v>
      </c>
    </row>
    <row r="21089" spans="1:1">
      <c r="A21089" s="4">
        <v>23925</v>
      </c>
    </row>
    <row r="21090" spans="1:1">
      <c r="A21090" s="4">
        <v>23926</v>
      </c>
    </row>
    <row r="21091" spans="1:1">
      <c r="A21091" s="4">
        <v>23927</v>
      </c>
    </row>
    <row r="21092" spans="1:1">
      <c r="A21092" s="4">
        <v>23928</v>
      </c>
    </row>
    <row r="21093" spans="1:1">
      <c r="A21093" s="4">
        <v>23929</v>
      </c>
    </row>
    <row r="21094" spans="1:1">
      <c r="A21094" s="4">
        <v>23930</v>
      </c>
    </row>
    <row r="21095" spans="1:1">
      <c r="A21095" s="4">
        <v>23931</v>
      </c>
    </row>
    <row r="21096" spans="1:1">
      <c r="A21096" s="4">
        <v>23932</v>
      </c>
    </row>
    <row r="21097" spans="1:1">
      <c r="A21097" s="4">
        <v>23933</v>
      </c>
    </row>
    <row r="21098" spans="1:1">
      <c r="A21098" s="4">
        <v>23934</v>
      </c>
    </row>
    <row r="21099" spans="1:1">
      <c r="A21099" s="4">
        <v>23935</v>
      </c>
    </row>
    <row r="21100" spans="1:1">
      <c r="A21100" s="4">
        <v>23936</v>
      </c>
    </row>
    <row r="21101" spans="1:1">
      <c r="A21101" s="4">
        <v>23937</v>
      </c>
    </row>
    <row r="21102" spans="1:1">
      <c r="A21102" s="4">
        <v>23938</v>
      </c>
    </row>
    <row r="21103" spans="1:1">
      <c r="A21103" s="4">
        <v>23939</v>
      </c>
    </row>
    <row r="21104" spans="1:1">
      <c r="A21104" s="4">
        <v>23940</v>
      </c>
    </row>
    <row r="21105" spans="1:1">
      <c r="A21105" s="4">
        <v>23941</v>
      </c>
    </row>
    <row r="21106" spans="1:1">
      <c r="A21106" s="4">
        <v>23942</v>
      </c>
    </row>
    <row r="21107" spans="1:1">
      <c r="A21107" s="4">
        <v>23943</v>
      </c>
    </row>
    <row r="21108" spans="1:1">
      <c r="A21108" s="4">
        <v>23944</v>
      </c>
    </row>
    <row r="21109" spans="1:1">
      <c r="A21109" s="4">
        <v>23945</v>
      </c>
    </row>
    <row r="21110" spans="1:1">
      <c r="A21110" s="4">
        <v>23946</v>
      </c>
    </row>
    <row r="21111" spans="1:1">
      <c r="A21111" s="4">
        <v>23947</v>
      </c>
    </row>
    <row r="21112" spans="1:1">
      <c r="A21112" s="4">
        <v>23948</v>
      </c>
    </row>
    <row r="21113" spans="1:1">
      <c r="A21113" s="4">
        <v>23949</v>
      </c>
    </row>
    <row r="21114" spans="1:1">
      <c r="A21114" s="4">
        <v>23950</v>
      </c>
    </row>
    <row r="21115" spans="1:1">
      <c r="A21115" s="4">
        <v>23951</v>
      </c>
    </row>
    <row r="21116" spans="1:1">
      <c r="A21116" s="4">
        <v>23952</v>
      </c>
    </row>
    <row r="21117" spans="1:1">
      <c r="A21117" s="4">
        <v>23953</v>
      </c>
    </row>
    <row r="21118" spans="1:1">
      <c r="A21118" s="4">
        <v>23954</v>
      </c>
    </row>
    <row r="21119" spans="1:1">
      <c r="A21119" s="4">
        <v>23955</v>
      </c>
    </row>
    <row r="21120" spans="1:1">
      <c r="A21120" s="4">
        <v>23956</v>
      </c>
    </row>
    <row r="21121" spans="1:1">
      <c r="A21121" s="4">
        <v>23957</v>
      </c>
    </row>
    <row r="21122" spans="1:1">
      <c r="A21122" s="4">
        <v>23958</v>
      </c>
    </row>
    <row r="21123" spans="1:1">
      <c r="A21123" s="4">
        <v>23959</v>
      </c>
    </row>
    <row r="21124" spans="1:1">
      <c r="A21124" s="4">
        <v>23960</v>
      </c>
    </row>
    <row r="21125" spans="1:1">
      <c r="A21125" s="4">
        <v>23961</v>
      </c>
    </row>
    <row r="21126" spans="1:1">
      <c r="A21126" s="4">
        <v>23962</v>
      </c>
    </row>
    <row r="21127" spans="1:1">
      <c r="A21127" s="4">
        <v>23963</v>
      </c>
    </row>
    <row r="21128" spans="1:1">
      <c r="A21128" s="4">
        <v>23964</v>
      </c>
    </row>
    <row r="21129" spans="1:1">
      <c r="A21129" s="4">
        <v>23965</v>
      </c>
    </row>
    <row r="21130" spans="1:1">
      <c r="A21130" s="4">
        <v>23966</v>
      </c>
    </row>
    <row r="21131" spans="1:1">
      <c r="A21131" s="4">
        <v>23967</v>
      </c>
    </row>
    <row r="21132" spans="1:1">
      <c r="A21132" s="4">
        <v>23968</v>
      </c>
    </row>
    <row r="21133" spans="1:1">
      <c r="A21133" s="4">
        <v>23969</v>
      </c>
    </row>
    <row r="21134" spans="1:1">
      <c r="A21134" s="4">
        <v>23970</v>
      </c>
    </row>
    <row r="21135" spans="1:1">
      <c r="A21135" s="4">
        <v>23971</v>
      </c>
    </row>
    <row r="21136" spans="1:1">
      <c r="A21136" s="4">
        <v>23972</v>
      </c>
    </row>
    <row r="21137" spans="1:1">
      <c r="A21137" s="4">
        <v>23973</v>
      </c>
    </row>
    <row r="21138" spans="1:1">
      <c r="A21138" s="4">
        <v>23974</v>
      </c>
    </row>
    <row r="21139" spans="1:1">
      <c r="A21139" s="4">
        <v>23975</v>
      </c>
    </row>
    <row r="21140" spans="1:1">
      <c r="A21140" s="4">
        <v>23976</v>
      </c>
    </row>
    <row r="21141" spans="1:1">
      <c r="A21141" s="4">
        <v>23977</v>
      </c>
    </row>
    <row r="21142" spans="1:1">
      <c r="A21142" s="4">
        <v>23978</v>
      </c>
    </row>
    <row r="21143" spans="1:1">
      <c r="A21143" s="4">
        <v>23979</v>
      </c>
    </row>
    <row r="21144" spans="1:1">
      <c r="A21144" s="4">
        <v>23980</v>
      </c>
    </row>
    <row r="21145" spans="1:1">
      <c r="A21145" s="4">
        <v>23981</v>
      </c>
    </row>
    <row r="21146" spans="1:1">
      <c r="A21146" s="4">
        <v>23982</v>
      </c>
    </row>
    <row r="21147" spans="1:1">
      <c r="A21147" s="4">
        <v>23983</v>
      </c>
    </row>
    <row r="21148" spans="1:1">
      <c r="A21148" s="4">
        <v>23984</v>
      </c>
    </row>
    <row r="21149" spans="1:1">
      <c r="A21149" s="4">
        <v>23985</v>
      </c>
    </row>
    <row r="21150" spans="1:1">
      <c r="A21150" s="4">
        <v>23986</v>
      </c>
    </row>
    <row r="21151" spans="1:1">
      <c r="A21151" s="4">
        <v>23987</v>
      </c>
    </row>
    <row r="21152" spans="1:1">
      <c r="A21152" s="4">
        <v>23988</v>
      </c>
    </row>
    <row r="21153" spans="1:1">
      <c r="A21153" s="4">
        <v>23989</v>
      </c>
    </row>
    <row r="21154" spans="1:1">
      <c r="A21154" s="4">
        <v>23990</v>
      </c>
    </row>
    <row r="21155" spans="1:1">
      <c r="A21155" s="4">
        <v>23991</v>
      </c>
    </row>
    <row r="21156" spans="1:1">
      <c r="A21156" s="4">
        <v>23992</v>
      </c>
    </row>
    <row r="21157" spans="1:1">
      <c r="A21157" s="4">
        <v>23993</v>
      </c>
    </row>
    <row r="21158" spans="1:1">
      <c r="A21158" s="4">
        <v>23994</v>
      </c>
    </row>
    <row r="21159" spans="1:1">
      <c r="A21159" s="4">
        <v>23995</v>
      </c>
    </row>
    <row r="21160" spans="1:1">
      <c r="A21160" s="4">
        <v>23996</v>
      </c>
    </row>
    <row r="21161" spans="1:1">
      <c r="A21161" s="4">
        <v>23997</v>
      </c>
    </row>
    <row r="21162" spans="1:1">
      <c r="A21162" s="4">
        <v>23998</v>
      </c>
    </row>
    <row r="21163" spans="1:1">
      <c r="A21163" s="4">
        <v>23999</v>
      </c>
    </row>
    <row r="21164" spans="1:1">
      <c r="A21164" s="4">
        <v>24000</v>
      </c>
    </row>
    <row r="21165" spans="1:1">
      <c r="A21165" s="4">
        <v>24001</v>
      </c>
    </row>
    <row r="21166" spans="1:1">
      <c r="A21166" s="4">
        <v>24002</v>
      </c>
    </row>
    <row r="21167" spans="1:1">
      <c r="A21167" s="4">
        <v>24003</v>
      </c>
    </row>
    <row r="21168" spans="1:1">
      <c r="A21168" s="4">
        <v>24004</v>
      </c>
    </row>
    <row r="21169" spans="1:1">
      <c r="A21169" s="4">
        <v>24005</v>
      </c>
    </row>
    <row r="21170" spans="1:1">
      <c r="A21170" s="4">
        <v>24006</v>
      </c>
    </row>
    <row r="21171" spans="1:1">
      <c r="A21171" s="4">
        <v>24007</v>
      </c>
    </row>
    <row r="21172" spans="1:1">
      <c r="A21172" s="4">
        <v>24008</v>
      </c>
    </row>
    <row r="21173" spans="1:1">
      <c r="A21173" s="4">
        <v>24009</v>
      </c>
    </row>
    <row r="21174" spans="1:1">
      <c r="A21174" s="4">
        <v>24010</v>
      </c>
    </row>
    <row r="21175" spans="1:1">
      <c r="A21175" s="4">
        <v>24011</v>
      </c>
    </row>
    <row r="21176" spans="1:1">
      <c r="A21176" s="4">
        <v>24012</v>
      </c>
    </row>
    <row r="21177" spans="1:1">
      <c r="A21177" s="4">
        <v>24013</v>
      </c>
    </row>
    <row r="21178" spans="1:1">
      <c r="A21178" s="4">
        <v>24014</v>
      </c>
    </row>
    <row r="21179" spans="1:1">
      <c r="A21179" s="4">
        <v>24015</v>
      </c>
    </row>
    <row r="21180" spans="1:1">
      <c r="A21180" s="4">
        <v>24016</v>
      </c>
    </row>
    <row r="21181" spans="1:1">
      <c r="A21181" s="4">
        <v>24017</v>
      </c>
    </row>
    <row r="21182" spans="1:1">
      <c r="A21182" s="4">
        <v>24018</v>
      </c>
    </row>
    <row r="21183" spans="1:1">
      <c r="A21183" s="4">
        <v>24019</v>
      </c>
    </row>
    <row r="21184" spans="1:1">
      <c r="A21184" s="4">
        <v>24020</v>
      </c>
    </row>
    <row r="21185" spans="1:1">
      <c r="A21185" s="4">
        <v>24021</v>
      </c>
    </row>
    <row r="21186" spans="1:1">
      <c r="A21186" s="4">
        <v>24022</v>
      </c>
    </row>
    <row r="21187" spans="1:1">
      <c r="A21187" s="4">
        <v>24023</v>
      </c>
    </row>
    <row r="21188" spans="1:1">
      <c r="A21188" s="4">
        <v>24024</v>
      </c>
    </row>
    <row r="21189" spans="1:1">
      <c r="A21189" s="4">
        <v>24025</v>
      </c>
    </row>
    <row r="21190" spans="1:1">
      <c r="A21190" s="4">
        <v>24026</v>
      </c>
    </row>
    <row r="21191" spans="1:1">
      <c r="A21191" s="4">
        <v>24027</v>
      </c>
    </row>
    <row r="21192" spans="1:1">
      <c r="A21192" s="4">
        <v>24028</v>
      </c>
    </row>
    <row r="21193" spans="1:1">
      <c r="A21193" s="4">
        <v>24029</v>
      </c>
    </row>
    <row r="21194" spans="1:1">
      <c r="A21194" s="4">
        <v>24030</v>
      </c>
    </row>
    <row r="21195" spans="1:1">
      <c r="A21195" s="4">
        <v>24031</v>
      </c>
    </row>
    <row r="21196" spans="1:1">
      <c r="A21196" s="4">
        <v>24032</v>
      </c>
    </row>
    <row r="21197" spans="1:1">
      <c r="A21197" s="4">
        <v>24033</v>
      </c>
    </row>
    <row r="21198" spans="1:1">
      <c r="A21198" s="4">
        <v>24034</v>
      </c>
    </row>
    <row r="21199" spans="1:1">
      <c r="A21199" s="4">
        <v>24035</v>
      </c>
    </row>
    <row r="21200" spans="1:1">
      <c r="A21200" s="4">
        <v>24036</v>
      </c>
    </row>
    <row r="21201" spans="1:1">
      <c r="A21201" s="4">
        <v>24037</v>
      </c>
    </row>
    <row r="21202" spans="1:1">
      <c r="A21202" s="4">
        <v>24038</v>
      </c>
    </row>
    <row r="21203" spans="1:1">
      <c r="A21203" s="4">
        <v>24039</v>
      </c>
    </row>
    <row r="21204" spans="1:1">
      <c r="A21204" s="4">
        <v>24040</v>
      </c>
    </row>
    <row r="21205" spans="1:1">
      <c r="A21205" s="4">
        <v>24041</v>
      </c>
    </row>
    <row r="21206" spans="1:1">
      <c r="A21206" s="4">
        <v>24042</v>
      </c>
    </row>
    <row r="21207" spans="1:1">
      <c r="A21207" s="4">
        <v>24043</v>
      </c>
    </row>
    <row r="21208" spans="1:1">
      <c r="A21208" s="4">
        <v>24044</v>
      </c>
    </row>
    <row r="21209" spans="1:1">
      <c r="A21209" s="4">
        <v>24045</v>
      </c>
    </row>
    <row r="21210" spans="1:1">
      <c r="A21210" s="4">
        <v>24046</v>
      </c>
    </row>
    <row r="21211" spans="1:1">
      <c r="A21211" s="4">
        <v>24047</v>
      </c>
    </row>
    <row r="21212" spans="1:1">
      <c r="A21212" s="4">
        <v>24048</v>
      </c>
    </row>
    <row r="21213" spans="1:1">
      <c r="A21213" s="4">
        <v>24049</v>
      </c>
    </row>
    <row r="21214" spans="1:1">
      <c r="A21214" s="4">
        <v>24050</v>
      </c>
    </row>
    <row r="21215" spans="1:1">
      <c r="A21215" s="4">
        <v>24051</v>
      </c>
    </row>
    <row r="21216" spans="1:1">
      <c r="A21216" s="4">
        <v>24052</v>
      </c>
    </row>
    <row r="21217" spans="1:1">
      <c r="A21217" s="4">
        <v>24053</v>
      </c>
    </row>
    <row r="21218" spans="1:1">
      <c r="A21218" s="4">
        <v>24054</v>
      </c>
    </row>
    <row r="21219" spans="1:1">
      <c r="A21219" s="4">
        <v>24055</v>
      </c>
    </row>
    <row r="21220" spans="1:1">
      <c r="A21220" s="4">
        <v>24056</v>
      </c>
    </row>
    <row r="21221" spans="1:1">
      <c r="A21221" s="4">
        <v>24057</v>
      </c>
    </row>
    <row r="21222" spans="1:1">
      <c r="A21222" s="4">
        <v>24058</v>
      </c>
    </row>
    <row r="21223" spans="1:1">
      <c r="A21223" s="4">
        <v>24059</v>
      </c>
    </row>
    <row r="21224" spans="1:1">
      <c r="A21224" s="4">
        <v>24060</v>
      </c>
    </row>
    <row r="21225" spans="1:1">
      <c r="A21225" s="4">
        <v>24061</v>
      </c>
    </row>
    <row r="21226" spans="1:1">
      <c r="A21226" s="4">
        <v>24062</v>
      </c>
    </row>
    <row r="21227" spans="1:1">
      <c r="A21227" s="4">
        <v>24063</v>
      </c>
    </row>
    <row r="21228" spans="1:1">
      <c r="A21228" s="4">
        <v>24064</v>
      </c>
    </row>
    <row r="21229" spans="1:1">
      <c r="A21229" s="4">
        <v>24065</v>
      </c>
    </row>
    <row r="21230" spans="1:1">
      <c r="A21230" s="4">
        <v>24066</v>
      </c>
    </row>
    <row r="21231" spans="1:1">
      <c r="A21231" s="4">
        <v>24067</v>
      </c>
    </row>
    <row r="21232" spans="1:1">
      <c r="A21232" s="4">
        <v>24068</v>
      </c>
    </row>
    <row r="21233" spans="1:1">
      <c r="A21233" s="4">
        <v>24069</v>
      </c>
    </row>
    <row r="21234" spans="1:1">
      <c r="A21234" s="4">
        <v>24070</v>
      </c>
    </row>
    <row r="21235" spans="1:1">
      <c r="A21235" s="4">
        <v>24071</v>
      </c>
    </row>
    <row r="21236" spans="1:1">
      <c r="A21236" s="4">
        <v>24072</v>
      </c>
    </row>
    <row r="21237" spans="1:1">
      <c r="A21237" s="4">
        <v>24073</v>
      </c>
    </row>
    <row r="21238" spans="1:1">
      <c r="A21238" s="4">
        <v>24074</v>
      </c>
    </row>
    <row r="21239" spans="1:1">
      <c r="A21239" s="4">
        <v>24075</v>
      </c>
    </row>
    <row r="21240" spans="1:1">
      <c r="A21240" s="4">
        <v>24076</v>
      </c>
    </row>
    <row r="21241" spans="1:1">
      <c r="A21241" s="4">
        <v>24077</v>
      </c>
    </row>
    <row r="21242" spans="1:1">
      <c r="A21242" s="4">
        <v>24078</v>
      </c>
    </row>
    <row r="21243" spans="1:1">
      <c r="A21243" s="4">
        <v>24079</v>
      </c>
    </row>
    <row r="21244" spans="1:1">
      <c r="A21244" s="4">
        <v>24080</v>
      </c>
    </row>
    <row r="21245" spans="1:1">
      <c r="A21245" s="4">
        <v>24081</v>
      </c>
    </row>
    <row r="21246" spans="1:1">
      <c r="A21246" s="4">
        <v>24082</v>
      </c>
    </row>
    <row r="21247" spans="1:1">
      <c r="A21247" s="4">
        <v>24083</v>
      </c>
    </row>
    <row r="21248" spans="1:1">
      <c r="A21248" s="4">
        <v>24084</v>
      </c>
    </row>
    <row r="21249" spans="1:1">
      <c r="A21249" s="4">
        <v>24085</v>
      </c>
    </row>
    <row r="21250" spans="1:1">
      <c r="A21250" s="4">
        <v>24086</v>
      </c>
    </row>
    <row r="21251" spans="1:1">
      <c r="A21251" s="4">
        <v>24087</v>
      </c>
    </row>
    <row r="21252" spans="1:1">
      <c r="A21252" s="4">
        <v>24088</v>
      </c>
    </row>
    <row r="21253" spans="1:1">
      <c r="A21253" s="4">
        <v>24089</v>
      </c>
    </row>
    <row r="21254" spans="1:1">
      <c r="A21254" s="4">
        <v>24090</v>
      </c>
    </row>
    <row r="21255" spans="1:1">
      <c r="A21255" s="4">
        <v>24091</v>
      </c>
    </row>
    <row r="21256" spans="1:1">
      <c r="A21256" s="4">
        <v>24092</v>
      </c>
    </row>
    <row r="21257" spans="1:1">
      <c r="A21257" s="4">
        <v>24093</v>
      </c>
    </row>
    <row r="21258" spans="1:1">
      <c r="A21258" s="4">
        <v>24094</v>
      </c>
    </row>
    <row r="21259" spans="1:1">
      <c r="A21259" s="4">
        <v>24095</v>
      </c>
    </row>
    <row r="21260" spans="1:1">
      <c r="A21260" s="4">
        <v>24096</v>
      </c>
    </row>
    <row r="21261" spans="1:1">
      <c r="A21261" s="4">
        <v>24097</v>
      </c>
    </row>
    <row r="21262" spans="1:1">
      <c r="A21262" s="4">
        <v>24098</v>
      </c>
    </row>
    <row r="21263" spans="1:1">
      <c r="A21263" s="4">
        <v>24099</v>
      </c>
    </row>
    <row r="21264" spans="1:1">
      <c r="A21264" s="4">
        <v>24100</v>
      </c>
    </row>
    <row r="21265" spans="1:1">
      <c r="A21265" s="4">
        <v>24101</v>
      </c>
    </row>
    <row r="21266" spans="1:1">
      <c r="A21266" s="4">
        <v>24102</v>
      </c>
    </row>
    <row r="21267" spans="1:1">
      <c r="A21267" s="4">
        <v>24103</v>
      </c>
    </row>
    <row r="21268" spans="1:1">
      <c r="A21268" s="4">
        <v>24104</v>
      </c>
    </row>
    <row r="21269" spans="1:1">
      <c r="A21269" s="4">
        <v>24105</v>
      </c>
    </row>
    <row r="21270" spans="1:1">
      <c r="A21270" s="4">
        <v>24106</v>
      </c>
    </row>
    <row r="21271" spans="1:1">
      <c r="A21271" s="4">
        <v>24107</v>
      </c>
    </row>
    <row r="21272" spans="1:1">
      <c r="A21272" s="4">
        <v>24108</v>
      </c>
    </row>
    <row r="21273" spans="1:1">
      <c r="A21273" s="4">
        <v>24109</v>
      </c>
    </row>
    <row r="21274" spans="1:1">
      <c r="A21274" s="4">
        <v>24110</v>
      </c>
    </row>
    <row r="21275" spans="1:1">
      <c r="A21275" s="4">
        <v>24111</v>
      </c>
    </row>
    <row r="21276" spans="1:1">
      <c r="A21276" s="4">
        <v>24112</v>
      </c>
    </row>
    <row r="21277" spans="1:1">
      <c r="A21277" s="4">
        <v>24113</v>
      </c>
    </row>
    <row r="21278" spans="1:1">
      <c r="A21278" s="4">
        <v>24114</v>
      </c>
    </row>
    <row r="21279" spans="1:1">
      <c r="A21279" s="4">
        <v>24115</v>
      </c>
    </row>
    <row r="21280" spans="1:1">
      <c r="A21280" s="4">
        <v>24116</v>
      </c>
    </row>
    <row r="21281" spans="1:1">
      <c r="A21281" s="4">
        <v>24117</v>
      </c>
    </row>
    <row r="21282" spans="1:1">
      <c r="A21282" s="4">
        <v>24118</v>
      </c>
    </row>
    <row r="21283" spans="1:1">
      <c r="A21283" s="4">
        <v>24119</v>
      </c>
    </row>
    <row r="21284" spans="1:1">
      <c r="A21284" s="4">
        <v>24120</v>
      </c>
    </row>
    <row r="21285" spans="1:1">
      <c r="A21285" s="4">
        <v>24121</v>
      </c>
    </row>
    <row r="21286" spans="1:1">
      <c r="A21286" s="4">
        <v>24122</v>
      </c>
    </row>
    <row r="21287" spans="1:1">
      <c r="A21287" s="4">
        <v>24123</v>
      </c>
    </row>
    <row r="21288" spans="1:1">
      <c r="A21288" s="4">
        <v>24124</v>
      </c>
    </row>
    <row r="21289" spans="1:1">
      <c r="A21289" s="4">
        <v>24125</v>
      </c>
    </row>
    <row r="21290" spans="1:1">
      <c r="A21290" s="4">
        <v>24126</v>
      </c>
    </row>
    <row r="21291" spans="1:1">
      <c r="A21291" s="4">
        <v>24127</v>
      </c>
    </row>
    <row r="21292" spans="1:1">
      <c r="A21292" s="4">
        <v>24128</v>
      </c>
    </row>
    <row r="21293" spans="1:1">
      <c r="A21293" s="4">
        <v>24129</v>
      </c>
    </row>
    <row r="21294" spans="1:1">
      <c r="A21294" s="4">
        <v>24130</v>
      </c>
    </row>
    <row r="21295" spans="1:1">
      <c r="A21295" s="4">
        <v>24131</v>
      </c>
    </row>
    <row r="21296" spans="1:1">
      <c r="A21296" s="4">
        <v>24132</v>
      </c>
    </row>
    <row r="21297" spans="1:1">
      <c r="A21297" s="4">
        <v>24133</v>
      </c>
    </row>
    <row r="21298" spans="1:1">
      <c r="A21298" s="4">
        <v>24134</v>
      </c>
    </row>
    <row r="21299" spans="1:1">
      <c r="A21299" s="4">
        <v>24135</v>
      </c>
    </row>
    <row r="21300" spans="1:1">
      <c r="A21300" s="4">
        <v>24136</v>
      </c>
    </row>
    <row r="21301" spans="1:1">
      <c r="A21301" s="4">
        <v>24137</v>
      </c>
    </row>
    <row r="21302" spans="1:1">
      <c r="A21302" s="4">
        <v>24138</v>
      </c>
    </row>
    <row r="21303" spans="1:1">
      <c r="A21303" s="4">
        <v>24139</v>
      </c>
    </row>
    <row r="21304" spans="1:1">
      <c r="A21304" s="4">
        <v>24140</v>
      </c>
    </row>
    <row r="21305" spans="1:1">
      <c r="A21305" s="4">
        <v>24141</v>
      </c>
    </row>
    <row r="21306" spans="1:1">
      <c r="A21306" s="4">
        <v>24142</v>
      </c>
    </row>
    <row r="21307" spans="1:1">
      <c r="A21307" s="4">
        <v>24143</v>
      </c>
    </row>
    <row r="21308" spans="1:1">
      <c r="A21308" s="4">
        <v>24144</v>
      </c>
    </row>
    <row r="21309" spans="1:1">
      <c r="A21309" s="4">
        <v>24145</v>
      </c>
    </row>
    <row r="21310" spans="1:1">
      <c r="A21310" s="4">
        <v>24146</v>
      </c>
    </row>
    <row r="21311" spans="1:1">
      <c r="A21311" s="4">
        <v>24147</v>
      </c>
    </row>
    <row r="21312" spans="1:1">
      <c r="A21312" s="4">
        <v>24148</v>
      </c>
    </row>
    <row r="21313" spans="1:1">
      <c r="A21313" s="4">
        <v>24149</v>
      </c>
    </row>
    <row r="21314" spans="1:1">
      <c r="A21314" s="4">
        <v>24150</v>
      </c>
    </row>
    <row r="21315" spans="1:1">
      <c r="A21315" s="4">
        <v>24151</v>
      </c>
    </row>
    <row r="21316" spans="1:1">
      <c r="A21316" s="4">
        <v>24152</v>
      </c>
    </row>
    <row r="21317" spans="1:1">
      <c r="A21317" s="4">
        <v>24153</v>
      </c>
    </row>
    <row r="21318" spans="1:1">
      <c r="A21318" s="4">
        <v>24154</v>
      </c>
    </row>
    <row r="21319" spans="1:1">
      <c r="A21319" s="4">
        <v>24155</v>
      </c>
    </row>
    <row r="21320" spans="1:1">
      <c r="A21320" s="4">
        <v>24156</v>
      </c>
    </row>
    <row r="21321" spans="1:1">
      <c r="A21321" s="4">
        <v>24157</v>
      </c>
    </row>
    <row r="21322" spans="1:1">
      <c r="A21322" s="4">
        <v>24158</v>
      </c>
    </row>
    <row r="21323" spans="1:1">
      <c r="A21323" s="4">
        <v>24159</v>
      </c>
    </row>
    <row r="21324" spans="1:1">
      <c r="A21324" s="4">
        <v>24160</v>
      </c>
    </row>
    <row r="21325" spans="1:1">
      <c r="A21325" s="4">
        <v>24161</v>
      </c>
    </row>
    <row r="21326" spans="1:1">
      <c r="A21326" s="4">
        <v>24162</v>
      </c>
    </row>
    <row r="21327" spans="1:1">
      <c r="A21327" s="4">
        <v>24163</v>
      </c>
    </row>
    <row r="21328" spans="1:1">
      <c r="A21328" s="4">
        <v>24164</v>
      </c>
    </row>
    <row r="21329" spans="1:1">
      <c r="A21329" s="4">
        <v>24165</v>
      </c>
    </row>
    <row r="21330" spans="1:1">
      <c r="A21330" s="4">
        <v>24166</v>
      </c>
    </row>
    <row r="21331" spans="1:1">
      <c r="A21331" s="4">
        <v>24167</v>
      </c>
    </row>
    <row r="21332" spans="1:1">
      <c r="A21332" s="4">
        <v>24168</v>
      </c>
    </row>
    <row r="21333" spans="1:1">
      <c r="A21333" s="4">
        <v>24169</v>
      </c>
    </row>
    <row r="21334" spans="1:1">
      <c r="A21334" s="4">
        <v>24170</v>
      </c>
    </row>
    <row r="21335" spans="1:1">
      <c r="A21335" s="4">
        <v>24171</v>
      </c>
    </row>
    <row r="21336" spans="1:1">
      <c r="A21336" s="4">
        <v>24172</v>
      </c>
    </row>
    <row r="21337" spans="1:1">
      <c r="A21337" s="4">
        <v>24173</v>
      </c>
    </row>
    <row r="21338" spans="1:1">
      <c r="A21338" s="4">
        <v>24174</v>
      </c>
    </row>
    <row r="21339" spans="1:1">
      <c r="A21339" s="4">
        <v>24175</v>
      </c>
    </row>
    <row r="21340" spans="1:1">
      <c r="A21340" s="4">
        <v>24176</v>
      </c>
    </row>
    <row r="21341" spans="1:1">
      <c r="A21341" s="4">
        <v>24177</v>
      </c>
    </row>
    <row r="21342" spans="1:1">
      <c r="A21342" s="4">
        <v>24178</v>
      </c>
    </row>
    <row r="21343" spans="1:1">
      <c r="A21343" s="4">
        <v>24179</v>
      </c>
    </row>
    <row r="21344" spans="1:1">
      <c r="A21344" s="4">
        <v>24180</v>
      </c>
    </row>
    <row r="21345" spans="1:1">
      <c r="A21345" s="4">
        <v>24181</v>
      </c>
    </row>
    <row r="21346" spans="1:1">
      <c r="A21346" s="4">
        <v>24182</v>
      </c>
    </row>
    <row r="21347" spans="1:1">
      <c r="A21347" s="4">
        <v>24183</v>
      </c>
    </row>
    <row r="21348" spans="1:1">
      <c r="A21348" s="4">
        <v>24184</v>
      </c>
    </row>
    <row r="21349" spans="1:1">
      <c r="A21349" s="4">
        <v>24185</v>
      </c>
    </row>
    <row r="21350" spans="1:1">
      <c r="A21350" s="4">
        <v>24186</v>
      </c>
    </row>
    <row r="21351" spans="1:1">
      <c r="A21351" s="4">
        <v>24187</v>
      </c>
    </row>
    <row r="21352" spans="1:1">
      <c r="A21352" s="4">
        <v>24188</v>
      </c>
    </row>
    <row r="21353" spans="1:1">
      <c r="A21353" s="4">
        <v>24189</v>
      </c>
    </row>
    <row r="21354" spans="1:1">
      <c r="A21354" s="4">
        <v>24190</v>
      </c>
    </row>
    <row r="21355" spans="1:1">
      <c r="A21355" s="4">
        <v>24191</v>
      </c>
    </row>
    <row r="21356" spans="1:1">
      <c r="A21356" s="4">
        <v>24192</v>
      </c>
    </row>
    <row r="21357" spans="1:1">
      <c r="A21357" s="4">
        <v>24193</v>
      </c>
    </row>
    <row r="21358" spans="1:1">
      <c r="A21358" s="4">
        <v>24194</v>
      </c>
    </row>
    <row r="21359" spans="1:1">
      <c r="A21359" s="4">
        <v>24195</v>
      </c>
    </row>
    <row r="21360" spans="1:1">
      <c r="A21360" s="4">
        <v>24196</v>
      </c>
    </row>
    <row r="21361" spans="1:1">
      <c r="A21361" s="4">
        <v>24197</v>
      </c>
    </row>
    <row r="21362" spans="1:1">
      <c r="A21362" s="4">
        <v>24198</v>
      </c>
    </row>
    <row r="21363" spans="1:1">
      <c r="A21363" s="4">
        <v>24199</v>
      </c>
    </row>
    <row r="21364" spans="1:1">
      <c r="A21364" s="4">
        <v>24200</v>
      </c>
    </row>
    <row r="21365" spans="1:1">
      <c r="A21365" s="4">
        <v>24201</v>
      </c>
    </row>
    <row r="21366" spans="1:1">
      <c r="A21366" s="4">
        <v>24202</v>
      </c>
    </row>
    <row r="21367" spans="1:1">
      <c r="A21367" s="4">
        <v>24203</v>
      </c>
    </row>
    <row r="21368" spans="1:1">
      <c r="A21368" s="4">
        <v>24204</v>
      </c>
    </row>
    <row r="21369" spans="1:1">
      <c r="A21369" s="4">
        <v>24205</v>
      </c>
    </row>
    <row r="21370" spans="1:1">
      <c r="A21370" s="4">
        <v>24206</v>
      </c>
    </row>
    <row r="21371" spans="1:1">
      <c r="A21371" s="4">
        <v>24207</v>
      </c>
    </row>
    <row r="21372" spans="1:1">
      <c r="A21372" s="4">
        <v>24208</v>
      </c>
    </row>
    <row r="21373" spans="1:1">
      <c r="A21373" s="4">
        <v>24209</v>
      </c>
    </row>
    <row r="21374" spans="1:1">
      <c r="A21374" s="4">
        <v>24210</v>
      </c>
    </row>
    <row r="21375" spans="1:1">
      <c r="A21375" s="4">
        <v>24211</v>
      </c>
    </row>
    <row r="21376" spans="1:1">
      <c r="A21376" s="4">
        <v>24212</v>
      </c>
    </row>
    <row r="21377" spans="1:1">
      <c r="A21377" s="4">
        <v>24213</v>
      </c>
    </row>
    <row r="21378" spans="1:1">
      <c r="A21378" s="4">
        <v>24214</v>
      </c>
    </row>
    <row r="21379" spans="1:1">
      <c r="A21379" s="4">
        <v>24215</v>
      </c>
    </row>
    <row r="21380" spans="1:1">
      <c r="A21380" s="4">
        <v>24216</v>
      </c>
    </row>
    <row r="21381" spans="1:1">
      <c r="A21381" s="4">
        <v>24217</v>
      </c>
    </row>
    <row r="21382" spans="1:1">
      <c r="A21382" s="4">
        <v>24218</v>
      </c>
    </row>
    <row r="21383" spans="1:1">
      <c r="A21383" s="4">
        <v>24219</v>
      </c>
    </row>
    <row r="21384" spans="1:1">
      <c r="A21384" s="4">
        <v>24220</v>
      </c>
    </row>
    <row r="21385" spans="1:1">
      <c r="A21385" s="4">
        <v>24221</v>
      </c>
    </row>
    <row r="21386" spans="1:1">
      <c r="A21386" s="4">
        <v>24222</v>
      </c>
    </row>
    <row r="21387" spans="1:1">
      <c r="A21387" s="4">
        <v>24223</v>
      </c>
    </row>
    <row r="21388" spans="1:1">
      <c r="A21388" s="4">
        <v>24224</v>
      </c>
    </row>
    <row r="21389" spans="1:1">
      <c r="A21389" s="4">
        <v>24225</v>
      </c>
    </row>
    <row r="21390" spans="1:1">
      <c r="A21390" s="4">
        <v>24226</v>
      </c>
    </row>
    <row r="21391" spans="1:1">
      <c r="A21391" s="4">
        <v>24227</v>
      </c>
    </row>
    <row r="21392" spans="1:1">
      <c r="A21392" s="4">
        <v>24228</v>
      </c>
    </row>
    <row r="21393" spans="1:1">
      <c r="A21393" s="4">
        <v>24229</v>
      </c>
    </row>
    <row r="21394" spans="1:1">
      <c r="A21394" s="4">
        <v>24230</v>
      </c>
    </row>
    <row r="21395" spans="1:1">
      <c r="A21395" s="4">
        <v>24231</v>
      </c>
    </row>
    <row r="21396" spans="1:1">
      <c r="A21396" s="4">
        <v>24232</v>
      </c>
    </row>
    <row r="21397" spans="1:1">
      <c r="A21397" s="4">
        <v>24233</v>
      </c>
    </row>
    <row r="21398" spans="1:1">
      <c r="A21398" s="4">
        <v>24234</v>
      </c>
    </row>
    <row r="21399" spans="1:1">
      <c r="A21399" s="4">
        <v>24235</v>
      </c>
    </row>
    <row r="21400" spans="1:1">
      <c r="A21400" s="4">
        <v>24236</v>
      </c>
    </row>
    <row r="21401" spans="1:1">
      <c r="A21401" s="4">
        <v>24237</v>
      </c>
    </row>
    <row r="21402" spans="1:1">
      <c r="A21402" s="4">
        <v>24238</v>
      </c>
    </row>
    <row r="21403" spans="1:1">
      <c r="A21403" s="4">
        <v>24239</v>
      </c>
    </row>
    <row r="21404" spans="1:1">
      <c r="A21404" s="4">
        <v>24240</v>
      </c>
    </row>
    <row r="21405" spans="1:1">
      <c r="A21405" s="4">
        <v>24241</v>
      </c>
    </row>
    <row r="21406" spans="1:1">
      <c r="A21406" s="4">
        <v>24242</v>
      </c>
    </row>
    <row r="21407" spans="1:1">
      <c r="A21407" s="4">
        <v>24243</v>
      </c>
    </row>
    <row r="21408" spans="1:1">
      <c r="A21408" s="4">
        <v>24244</v>
      </c>
    </row>
    <row r="21409" spans="1:1">
      <c r="A21409" s="4">
        <v>24245</v>
      </c>
    </row>
    <row r="21410" spans="1:1">
      <c r="A21410" s="4">
        <v>24246</v>
      </c>
    </row>
    <row r="21411" spans="1:1">
      <c r="A21411" s="4">
        <v>24247</v>
      </c>
    </row>
    <row r="21412" spans="1:1">
      <c r="A21412" s="4">
        <v>24248</v>
      </c>
    </row>
    <row r="21413" spans="1:1">
      <c r="A21413" s="4">
        <v>24249</v>
      </c>
    </row>
    <row r="21414" spans="1:1">
      <c r="A21414" s="4">
        <v>24250</v>
      </c>
    </row>
    <row r="21415" spans="1:1">
      <c r="A21415" s="4">
        <v>24251</v>
      </c>
    </row>
    <row r="21416" spans="1:1">
      <c r="A21416" s="4">
        <v>24252</v>
      </c>
    </row>
    <row r="21417" spans="1:1">
      <c r="A21417" s="4">
        <v>24253</v>
      </c>
    </row>
    <row r="21418" spans="1:1">
      <c r="A21418" s="4">
        <v>24254</v>
      </c>
    </row>
    <row r="21419" spans="1:1">
      <c r="A21419" s="4">
        <v>24255</v>
      </c>
    </row>
    <row r="21420" spans="1:1">
      <c r="A21420" s="4">
        <v>24256</v>
      </c>
    </row>
    <row r="21421" spans="1:1">
      <c r="A21421" s="4">
        <v>24257</v>
      </c>
    </row>
    <row r="21422" spans="1:1">
      <c r="A21422" s="4">
        <v>24258</v>
      </c>
    </row>
    <row r="21423" spans="1:1">
      <c r="A21423" s="4">
        <v>24259</v>
      </c>
    </row>
    <row r="21424" spans="1:1">
      <c r="A21424" s="4">
        <v>24260</v>
      </c>
    </row>
    <row r="21425" spans="1:1">
      <c r="A21425" s="4">
        <v>24261</v>
      </c>
    </row>
    <row r="21426" spans="1:1">
      <c r="A21426" s="4">
        <v>24262</v>
      </c>
    </row>
    <row r="21427" spans="1:1">
      <c r="A21427" s="4">
        <v>24263</v>
      </c>
    </row>
    <row r="21428" spans="1:1">
      <c r="A21428" s="4">
        <v>24264</v>
      </c>
    </row>
    <row r="21429" spans="1:1">
      <c r="A21429" s="4">
        <v>24265</v>
      </c>
    </row>
    <row r="21430" spans="1:1">
      <c r="A21430" s="4">
        <v>24266</v>
      </c>
    </row>
    <row r="21431" spans="1:1">
      <c r="A21431" s="4">
        <v>24267</v>
      </c>
    </row>
    <row r="21432" spans="1:1">
      <c r="A21432" s="4">
        <v>24268</v>
      </c>
    </row>
    <row r="21433" spans="1:1">
      <c r="A21433" s="4">
        <v>24269</v>
      </c>
    </row>
    <row r="21434" spans="1:1">
      <c r="A21434" s="4">
        <v>24270</v>
      </c>
    </row>
    <row r="21435" spans="1:1">
      <c r="A21435" s="4">
        <v>24271</v>
      </c>
    </row>
    <row r="21436" spans="1:1">
      <c r="A21436" s="4">
        <v>24272</v>
      </c>
    </row>
    <row r="21437" spans="1:1">
      <c r="A21437" s="4">
        <v>24273</v>
      </c>
    </row>
    <row r="21438" spans="1:1">
      <c r="A21438" s="4">
        <v>24274</v>
      </c>
    </row>
    <row r="21439" spans="1:1">
      <c r="A21439" s="4">
        <v>24275</v>
      </c>
    </row>
    <row r="21440" spans="1:1">
      <c r="A21440" s="4">
        <v>24276</v>
      </c>
    </row>
    <row r="21441" spans="1:1">
      <c r="A21441" s="4">
        <v>24277</v>
      </c>
    </row>
    <row r="21442" spans="1:1">
      <c r="A21442" s="4">
        <v>24278</v>
      </c>
    </row>
    <row r="21443" spans="1:1">
      <c r="A21443" s="4">
        <v>24279</v>
      </c>
    </row>
    <row r="21444" spans="1:1">
      <c r="A21444" s="4">
        <v>24280</v>
      </c>
    </row>
    <row r="21445" spans="1:1">
      <c r="A21445" s="4">
        <v>24281</v>
      </c>
    </row>
    <row r="21446" spans="1:1">
      <c r="A21446" s="4">
        <v>24282</v>
      </c>
    </row>
    <row r="21447" spans="1:1">
      <c r="A21447" s="4">
        <v>24283</v>
      </c>
    </row>
    <row r="21448" spans="1:1">
      <c r="A21448" s="4">
        <v>24284</v>
      </c>
    </row>
    <row r="21449" spans="1:1">
      <c r="A21449" s="4">
        <v>24285</v>
      </c>
    </row>
    <row r="21450" spans="1:1">
      <c r="A21450" s="4">
        <v>24286</v>
      </c>
    </row>
    <row r="21451" spans="1:1">
      <c r="A21451" s="4">
        <v>24287</v>
      </c>
    </row>
    <row r="21452" spans="1:1">
      <c r="A21452" s="4">
        <v>24288</v>
      </c>
    </row>
    <row r="21453" spans="1:1">
      <c r="A21453" s="4">
        <v>24289</v>
      </c>
    </row>
    <row r="21454" spans="1:1">
      <c r="A21454" s="4">
        <v>24290</v>
      </c>
    </row>
    <row r="21455" spans="1:1">
      <c r="A21455" s="4">
        <v>24291</v>
      </c>
    </row>
    <row r="21456" spans="1:1">
      <c r="A21456" s="4">
        <v>24292</v>
      </c>
    </row>
    <row r="21457" spans="1:1">
      <c r="A21457" s="4">
        <v>24293</v>
      </c>
    </row>
    <row r="21458" spans="1:1">
      <c r="A21458" s="4">
        <v>24294</v>
      </c>
    </row>
    <row r="21459" spans="1:1">
      <c r="A21459" s="4">
        <v>24295</v>
      </c>
    </row>
    <row r="21460" spans="1:1">
      <c r="A21460" s="4">
        <v>24296</v>
      </c>
    </row>
    <row r="21461" spans="1:1">
      <c r="A21461" s="4">
        <v>24297</v>
      </c>
    </row>
    <row r="21462" spans="1:1">
      <c r="A21462" s="4">
        <v>24298</v>
      </c>
    </row>
    <row r="21463" spans="1:1">
      <c r="A21463" s="4">
        <v>24299</v>
      </c>
    </row>
    <row r="21464" spans="1:1">
      <c r="A21464" s="4">
        <v>24300</v>
      </c>
    </row>
    <row r="21465" spans="1:1">
      <c r="A21465" s="4">
        <v>24301</v>
      </c>
    </row>
    <row r="21466" spans="1:1">
      <c r="A21466" s="4">
        <v>24302</v>
      </c>
    </row>
    <row r="21467" spans="1:1">
      <c r="A21467" s="4">
        <v>24303</v>
      </c>
    </row>
    <row r="21468" spans="1:1">
      <c r="A21468" s="4">
        <v>24304</v>
      </c>
    </row>
    <row r="21469" spans="1:1">
      <c r="A21469" s="4">
        <v>24305</v>
      </c>
    </row>
    <row r="21470" spans="1:1">
      <c r="A21470" s="4">
        <v>24306</v>
      </c>
    </row>
    <row r="21471" spans="1:1">
      <c r="A21471" s="4">
        <v>24307</v>
      </c>
    </row>
    <row r="21472" spans="1:1">
      <c r="A21472" s="4">
        <v>24308</v>
      </c>
    </row>
    <row r="21473" spans="1:1">
      <c r="A21473" s="4">
        <v>24309</v>
      </c>
    </row>
    <row r="21474" spans="1:1">
      <c r="A21474" s="4">
        <v>24310</v>
      </c>
    </row>
    <row r="21475" spans="1:1">
      <c r="A21475" s="4">
        <v>24311</v>
      </c>
    </row>
    <row r="21476" spans="1:1">
      <c r="A21476" s="4">
        <v>24312</v>
      </c>
    </row>
    <row r="21477" spans="1:1">
      <c r="A21477" s="4">
        <v>24313</v>
      </c>
    </row>
    <row r="21478" spans="1:1">
      <c r="A21478" s="4">
        <v>24314</v>
      </c>
    </row>
    <row r="21479" spans="1:1">
      <c r="A21479" s="4">
        <v>24315</v>
      </c>
    </row>
    <row r="21480" spans="1:1">
      <c r="A21480" s="4">
        <v>24316</v>
      </c>
    </row>
    <row r="21481" spans="1:1">
      <c r="A21481" s="4">
        <v>24317</v>
      </c>
    </row>
    <row r="21482" spans="1:1">
      <c r="A21482" s="4">
        <v>24318</v>
      </c>
    </row>
    <row r="21483" spans="1:1">
      <c r="A21483" s="4">
        <v>24319</v>
      </c>
    </row>
    <row r="21484" spans="1:1">
      <c r="A21484" s="4">
        <v>24320</v>
      </c>
    </row>
    <row r="21485" spans="1:1">
      <c r="A21485" s="4">
        <v>24321</v>
      </c>
    </row>
    <row r="21486" spans="1:1">
      <c r="A21486" s="4">
        <v>24322</v>
      </c>
    </row>
    <row r="21487" spans="1:1">
      <c r="A21487" s="4">
        <v>24323</v>
      </c>
    </row>
    <row r="21488" spans="1:1">
      <c r="A21488" s="4">
        <v>24324</v>
      </c>
    </row>
    <row r="21489" spans="1:1">
      <c r="A21489" s="4">
        <v>24325</v>
      </c>
    </row>
    <row r="21490" spans="1:1">
      <c r="A21490" s="4">
        <v>24326</v>
      </c>
    </row>
    <row r="21491" spans="1:1">
      <c r="A21491" s="4">
        <v>24327</v>
      </c>
    </row>
    <row r="21492" spans="1:1">
      <c r="A21492" s="4">
        <v>24328</v>
      </c>
    </row>
    <row r="21493" spans="1:1">
      <c r="A21493" s="4">
        <v>24329</v>
      </c>
    </row>
    <row r="21494" spans="1:1">
      <c r="A21494" s="4">
        <v>24330</v>
      </c>
    </row>
    <row r="21495" spans="1:1">
      <c r="A21495" s="4">
        <v>24331</v>
      </c>
    </row>
    <row r="21496" spans="1:1">
      <c r="A21496" s="4">
        <v>24332</v>
      </c>
    </row>
    <row r="21497" spans="1:1">
      <c r="A21497" s="4">
        <v>24333</v>
      </c>
    </row>
    <row r="21498" spans="1:1">
      <c r="A21498" s="4">
        <v>24334</v>
      </c>
    </row>
    <row r="21499" spans="1:1">
      <c r="A21499" s="4">
        <v>24335</v>
      </c>
    </row>
    <row r="21500" spans="1:1">
      <c r="A21500" s="4">
        <v>24336</v>
      </c>
    </row>
    <row r="21501" spans="1:1">
      <c r="A21501" s="4">
        <v>24337</v>
      </c>
    </row>
    <row r="21502" spans="1:1">
      <c r="A21502" s="4">
        <v>24338</v>
      </c>
    </row>
    <row r="21503" spans="1:1">
      <c r="A21503" s="4">
        <v>24339</v>
      </c>
    </row>
    <row r="21504" spans="1:1">
      <c r="A21504" s="4">
        <v>24340</v>
      </c>
    </row>
    <row r="21505" spans="1:1">
      <c r="A21505" s="4">
        <v>24341</v>
      </c>
    </row>
    <row r="21506" spans="1:1">
      <c r="A21506" s="4">
        <v>24342</v>
      </c>
    </row>
    <row r="21507" spans="1:1">
      <c r="A21507" s="4">
        <v>24343</v>
      </c>
    </row>
    <row r="21508" spans="1:1">
      <c r="A21508" s="4">
        <v>24344</v>
      </c>
    </row>
    <row r="21509" spans="1:1">
      <c r="A21509" s="4">
        <v>24345</v>
      </c>
    </row>
    <row r="21510" spans="1:1">
      <c r="A21510" s="4">
        <v>24346</v>
      </c>
    </row>
    <row r="21511" spans="1:1">
      <c r="A21511" s="4">
        <v>24347</v>
      </c>
    </row>
    <row r="21512" spans="1:1">
      <c r="A21512" s="4">
        <v>24348</v>
      </c>
    </row>
    <row r="21513" spans="1:1">
      <c r="A21513" s="4">
        <v>24349</v>
      </c>
    </row>
    <row r="21514" spans="1:1">
      <c r="A21514" s="4">
        <v>24350</v>
      </c>
    </row>
    <row r="21515" spans="1:1">
      <c r="A21515" s="4">
        <v>24351</v>
      </c>
    </row>
    <row r="21516" spans="1:1">
      <c r="A21516" s="4">
        <v>24352</v>
      </c>
    </row>
    <row r="21517" spans="1:1">
      <c r="A21517" s="4">
        <v>24353</v>
      </c>
    </row>
    <row r="21518" spans="1:1">
      <c r="A21518" s="4">
        <v>24354</v>
      </c>
    </row>
    <row r="21519" spans="1:1">
      <c r="A21519" s="4">
        <v>24355</v>
      </c>
    </row>
    <row r="21520" spans="1:1">
      <c r="A21520" s="4">
        <v>24356</v>
      </c>
    </row>
    <row r="21521" spans="1:1">
      <c r="A21521" s="4">
        <v>24357</v>
      </c>
    </row>
    <row r="21522" spans="1:1">
      <c r="A21522" s="4">
        <v>24358</v>
      </c>
    </row>
    <row r="21523" spans="1:1">
      <c r="A21523" s="4">
        <v>24359</v>
      </c>
    </row>
    <row r="21524" spans="1:1">
      <c r="A21524" s="4">
        <v>24360</v>
      </c>
    </row>
    <row r="21525" spans="1:1">
      <c r="A21525" s="4">
        <v>24361</v>
      </c>
    </row>
    <row r="21526" spans="1:1">
      <c r="A21526" s="4">
        <v>24362</v>
      </c>
    </row>
    <row r="21527" spans="1:1">
      <c r="A21527" s="4">
        <v>24363</v>
      </c>
    </row>
    <row r="21528" spans="1:1">
      <c r="A21528" s="4">
        <v>24364</v>
      </c>
    </row>
    <row r="21529" spans="1:1">
      <c r="A21529" s="4">
        <v>24365</v>
      </c>
    </row>
    <row r="21530" spans="1:1">
      <c r="A21530" s="4">
        <v>24366</v>
      </c>
    </row>
    <row r="21531" spans="1:1">
      <c r="A21531" s="4">
        <v>24367</v>
      </c>
    </row>
    <row r="21532" spans="1:1">
      <c r="A21532" s="4">
        <v>24368</v>
      </c>
    </row>
    <row r="21533" spans="1:1">
      <c r="A21533" s="4">
        <v>24369</v>
      </c>
    </row>
    <row r="21534" spans="1:1">
      <c r="A21534" s="4">
        <v>24370</v>
      </c>
    </row>
    <row r="21535" spans="1:1">
      <c r="A21535" s="4">
        <v>24371</v>
      </c>
    </row>
    <row r="21536" spans="1:1">
      <c r="A21536" s="4">
        <v>24372</v>
      </c>
    </row>
    <row r="21537" spans="1:1">
      <c r="A21537" s="4">
        <v>24373</v>
      </c>
    </row>
    <row r="21538" spans="1:1">
      <c r="A21538" s="4">
        <v>24374</v>
      </c>
    </row>
    <row r="21539" spans="1:1">
      <c r="A21539" s="4">
        <v>24375</v>
      </c>
    </row>
    <row r="21540" spans="1:1">
      <c r="A21540" s="4">
        <v>24376</v>
      </c>
    </row>
    <row r="21541" spans="1:1">
      <c r="A21541" s="4">
        <v>24377</v>
      </c>
    </row>
    <row r="21542" spans="1:1">
      <c r="A21542" s="4">
        <v>24378</v>
      </c>
    </row>
    <row r="21543" spans="1:1">
      <c r="A21543" s="4">
        <v>24379</v>
      </c>
    </row>
    <row r="21544" spans="1:1">
      <c r="A21544" s="4">
        <v>24380</v>
      </c>
    </row>
    <row r="21545" spans="1:1">
      <c r="A21545" s="4">
        <v>24381</v>
      </c>
    </row>
    <row r="21546" spans="1:1">
      <c r="A21546" s="4">
        <v>24382</v>
      </c>
    </row>
    <row r="21547" spans="1:1">
      <c r="A21547" s="4">
        <v>24383</v>
      </c>
    </row>
    <row r="21548" spans="1:1">
      <c r="A21548" s="4">
        <v>24384</v>
      </c>
    </row>
    <row r="21549" spans="1:1">
      <c r="A21549" s="4">
        <v>24385</v>
      </c>
    </row>
    <row r="21550" spans="1:1">
      <c r="A21550" s="4">
        <v>24386</v>
      </c>
    </row>
    <row r="21551" spans="1:1">
      <c r="A21551" s="4">
        <v>24387</v>
      </c>
    </row>
    <row r="21552" spans="1:1">
      <c r="A21552" s="4">
        <v>24388</v>
      </c>
    </row>
    <row r="21553" spans="1:1">
      <c r="A21553" s="4">
        <v>24389</v>
      </c>
    </row>
    <row r="21554" spans="1:1">
      <c r="A21554" s="4">
        <v>24390</v>
      </c>
    </row>
    <row r="21555" spans="1:1">
      <c r="A21555" s="4">
        <v>24391</v>
      </c>
    </row>
    <row r="21556" spans="1:1">
      <c r="A21556" s="4">
        <v>24392</v>
      </c>
    </row>
    <row r="21557" spans="1:1">
      <c r="A21557" s="4">
        <v>24393</v>
      </c>
    </row>
    <row r="21558" spans="1:1">
      <c r="A21558" s="4">
        <v>24394</v>
      </c>
    </row>
    <row r="21559" spans="1:1">
      <c r="A21559" s="4">
        <v>24395</v>
      </c>
    </row>
    <row r="21560" spans="1:1">
      <c r="A21560" s="4">
        <v>24396</v>
      </c>
    </row>
    <row r="21561" spans="1:1">
      <c r="A21561" s="4">
        <v>24397</v>
      </c>
    </row>
    <row r="21562" spans="1:1">
      <c r="A21562" s="4">
        <v>24398</v>
      </c>
    </row>
    <row r="21563" spans="1:1">
      <c r="A21563" s="4">
        <v>24399</v>
      </c>
    </row>
    <row r="21564" spans="1:1">
      <c r="A21564" s="4">
        <v>24400</v>
      </c>
    </row>
    <row r="21565" spans="1:1">
      <c r="A21565" s="4">
        <v>24401</v>
      </c>
    </row>
    <row r="21566" spans="1:1">
      <c r="A21566" s="4">
        <v>24402</v>
      </c>
    </row>
    <row r="21567" spans="1:1">
      <c r="A21567" s="4">
        <v>24403</v>
      </c>
    </row>
    <row r="21568" spans="1:1">
      <c r="A21568" s="4">
        <v>24404</v>
      </c>
    </row>
    <row r="21569" spans="1:1">
      <c r="A21569" s="4">
        <v>24405</v>
      </c>
    </row>
    <row r="21570" spans="1:1">
      <c r="A21570" s="4">
        <v>24406</v>
      </c>
    </row>
    <row r="21571" spans="1:1">
      <c r="A21571" s="4">
        <v>24407</v>
      </c>
    </row>
    <row r="21572" spans="1:1">
      <c r="A21572" s="4">
        <v>24408</v>
      </c>
    </row>
    <row r="21573" spans="1:1">
      <c r="A21573" s="4">
        <v>24409</v>
      </c>
    </row>
    <row r="21574" spans="1:1">
      <c r="A21574" s="4">
        <v>24410</v>
      </c>
    </row>
    <row r="21575" spans="1:1">
      <c r="A21575" s="4">
        <v>24411</v>
      </c>
    </row>
    <row r="21576" spans="1:1">
      <c r="A21576" s="4">
        <v>24412</v>
      </c>
    </row>
    <row r="21577" spans="1:1">
      <c r="A21577" s="4">
        <v>24413</v>
      </c>
    </row>
    <row r="21578" spans="1:1">
      <c r="A21578" s="4">
        <v>24414</v>
      </c>
    </row>
    <row r="21579" spans="1:1">
      <c r="A21579" s="4">
        <v>24415</v>
      </c>
    </row>
    <row r="21580" spans="1:1">
      <c r="A21580" s="4">
        <v>24416</v>
      </c>
    </row>
    <row r="21581" spans="1:1">
      <c r="A21581" s="4">
        <v>24417</v>
      </c>
    </row>
    <row r="21582" spans="1:1">
      <c r="A21582" s="4">
        <v>24418</v>
      </c>
    </row>
    <row r="21583" spans="1:1">
      <c r="A21583" s="4">
        <v>24419</v>
      </c>
    </row>
    <row r="21584" spans="1:1">
      <c r="A21584" s="4">
        <v>24420</v>
      </c>
    </row>
    <row r="21585" spans="1:1">
      <c r="A21585" s="4">
        <v>24421</v>
      </c>
    </row>
    <row r="21586" spans="1:1">
      <c r="A21586" s="4">
        <v>24422</v>
      </c>
    </row>
    <row r="21587" spans="1:1">
      <c r="A21587" s="4">
        <v>24423</v>
      </c>
    </row>
    <row r="21588" spans="1:1">
      <c r="A21588" s="4">
        <v>24424</v>
      </c>
    </row>
    <row r="21589" spans="1:1">
      <c r="A21589" s="4">
        <v>24425</v>
      </c>
    </row>
    <row r="21590" spans="1:1">
      <c r="A21590" s="4">
        <v>24426</v>
      </c>
    </row>
    <row r="21591" spans="1:1">
      <c r="A21591" s="4">
        <v>24427</v>
      </c>
    </row>
    <row r="21592" spans="1:1">
      <c r="A21592" s="4">
        <v>24428</v>
      </c>
    </row>
    <row r="21593" spans="1:1">
      <c r="A21593" s="4">
        <v>24429</v>
      </c>
    </row>
    <row r="21594" spans="1:1">
      <c r="A21594" s="4">
        <v>24430</v>
      </c>
    </row>
    <row r="21595" spans="1:1">
      <c r="A21595" s="4">
        <v>24431</v>
      </c>
    </row>
    <row r="21596" spans="1:1">
      <c r="A21596" s="4">
        <v>24432</v>
      </c>
    </row>
    <row r="21597" spans="1:1">
      <c r="A21597" s="4">
        <v>24433</v>
      </c>
    </row>
    <row r="21598" spans="1:1">
      <c r="A21598" s="4">
        <v>24434</v>
      </c>
    </row>
    <row r="21599" spans="1:1">
      <c r="A21599" s="4">
        <v>24435</v>
      </c>
    </row>
    <row r="21600" spans="1:1">
      <c r="A21600" s="4">
        <v>24436</v>
      </c>
    </row>
    <row r="21601" spans="1:1">
      <c r="A21601" s="4">
        <v>24437</v>
      </c>
    </row>
    <row r="21602" spans="1:1">
      <c r="A21602" s="4">
        <v>24438</v>
      </c>
    </row>
    <row r="21603" spans="1:1">
      <c r="A21603" s="4">
        <v>24439</v>
      </c>
    </row>
    <row r="21604" spans="1:1">
      <c r="A21604" s="4">
        <v>24440</v>
      </c>
    </row>
    <row r="21605" spans="1:1">
      <c r="A21605" s="4">
        <v>24441</v>
      </c>
    </row>
    <row r="21606" spans="1:1">
      <c r="A21606" s="4">
        <v>24442</v>
      </c>
    </row>
    <row r="21607" spans="1:1">
      <c r="A21607" s="4">
        <v>24443</v>
      </c>
    </row>
    <row r="21608" spans="1:1">
      <c r="A21608" s="4">
        <v>24444</v>
      </c>
    </row>
    <row r="21609" spans="1:1">
      <c r="A21609" s="4">
        <v>24445</v>
      </c>
    </row>
    <row r="21610" spans="1:1">
      <c r="A21610" s="4">
        <v>24446</v>
      </c>
    </row>
    <row r="21611" spans="1:1">
      <c r="A21611" s="4">
        <v>24447</v>
      </c>
    </row>
    <row r="21612" spans="1:1">
      <c r="A21612" s="4">
        <v>24448</v>
      </c>
    </row>
    <row r="21613" spans="1:1">
      <c r="A21613" s="4">
        <v>24449</v>
      </c>
    </row>
    <row r="21614" spans="1:1">
      <c r="A21614" s="4">
        <v>24450</v>
      </c>
    </row>
    <row r="21615" spans="1:1">
      <c r="A21615" s="4">
        <v>24451</v>
      </c>
    </row>
    <row r="21616" spans="1:1">
      <c r="A21616" s="4">
        <v>24452</v>
      </c>
    </row>
    <row r="21617" spans="1:1">
      <c r="A21617" s="4">
        <v>24453</v>
      </c>
    </row>
    <row r="21618" spans="1:1">
      <c r="A21618" s="4">
        <v>24454</v>
      </c>
    </row>
    <row r="21619" spans="1:1">
      <c r="A21619" s="4">
        <v>24455</v>
      </c>
    </row>
    <row r="21620" spans="1:1">
      <c r="A21620" s="4">
        <v>24456</v>
      </c>
    </row>
    <row r="21621" spans="1:1">
      <c r="A21621" s="4">
        <v>24457</v>
      </c>
    </row>
    <row r="21622" spans="1:1">
      <c r="A21622" s="4">
        <v>24458</v>
      </c>
    </row>
    <row r="21623" spans="1:1">
      <c r="A21623" s="4">
        <v>24459</v>
      </c>
    </row>
    <row r="21624" spans="1:1">
      <c r="A21624" s="4">
        <v>24460</v>
      </c>
    </row>
    <row r="21625" spans="1:1">
      <c r="A21625" s="4">
        <v>24461</v>
      </c>
    </row>
    <row r="21626" spans="1:1">
      <c r="A21626" s="4">
        <v>24462</v>
      </c>
    </row>
    <row r="21627" spans="1:1">
      <c r="A21627" s="4">
        <v>24463</v>
      </c>
    </row>
    <row r="21628" spans="1:1">
      <c r="A21628" s="4">
        <v>24464</v>
      </c>
    </row>
    <row r="21629" spans="1:1">
      <c r="A21629" s="4">
        <v>24465</v>
      </c>
    </row>
    <row r="21630" spans="1:1">
      <c r="A21630" s="4">
        <v>24466</v>
      </c>
    </row>
    <row r="21631" spans="1:1">
      <c r="A21631" s="4">
        <v>24467</v>
      </c>
    </row>
    <row r="21632" spans="1:1">
      <c r="A21632" s="4">
        <v>24468</v>
      </c>
    </row>
    <row r="21633" spans="1:1">
      <c r="A21633" s="4">
        <v>24469</v>
      </c>
    </row>
    <row r="21634" spans="1:1">
      <c r="A21634" s="4">
        <v>24470</v>
      </c>
    </row>
    <row r="21635" spans="1:1">
      <c r="A21635" s="4">
        <v>24471</v>
      </c>
    </row>
    <row r="21636" spans="1:1">
      <c r="A21636" s="4">
        <v>24472</v>
      </c>
    </row>
    <row r="21637" spans="1:1">
      <c r="A21637" s="4">
        <v>24473</v>
      </c>
    </row>
    <row r="21638" spans="1:1">
      <c r="A21638" s="4">
        <v>24474</v>
      </c>
    </row>
    <row r="21639" spans="1:1">
      <c r="A21639" s="4">
        <v>24475</v>
      </c>
    </row>
    <row r="21640" spans="1:1">
      <c r="A21640" s="4">
        <v>24476</v>
      </c>
    </row>
    <row r="21641" spans="1:1">
      <c r="A21641" s="4">
        <v>24477</v>
      </c>
    </row>
    <row r="21642" spans="1:1">
      <c r="A21642" s="4">
        <v>24478</v>
      </c>
    </row>
    <row r="21643" spans="1:1">
      <c r="A21643" s="4">
        <v>24479</v>
      </c>
    </row>
    <row r="21644" spans="1:1">
      <c r="A21644" s="4">
        <v>24480</v>
      </c>
    </row>
    <row r="21645" spans="1:1">
      <c r="A21645" s="4">
        <v>24481</v>
      </c>
    </row>
    <row r="21646" spans="1:1">
      <c r="A21646" s="4">
        <v>24482</v>
      </c>
    </row>
    <row r="21647" spans="1:1">
      <c r="A21647" s="4">
        <v>24483</v>
      </c>
    </row>
    <row r="21648" spans="1:1">
      <c r="A21648" s="4">
        <v>24484</v>
      </c>
    </row>
    <row r="21649" spans="1:1">
      <c r="A21649" s="4">
        <v>24485</v>
      </c>
    </row>
    <row r="21650" spans="1:1">
      <c r="A21650" s="4">
        <v>24486</v>
      </c>
    </row>
    <row r="21651" spans="1:1">
      <c r="A21651" s="4">
        <v>24487</v>
      </c>
    </row>
    <row r="21652" spans="1:1">
      <c r="A21652" s="4">
        <v>24488</v>
      </c>
    </row>
    <row r="21653" spans="1:1">
      <c r="A21653" s="4">
        <v>24489</v>
      </c>
    </row>
    <row r="21654" spans="1:1">
      <c r="A21654" s="4">
        <v>24490</v>
      </c>
    </row>
    <row r="21655" spans="1:1">
      <c r="A21655" s="4">
        <v>24491</v>
      </c>
    </row>
    <row r="21656" spans="1:1">
      <c r="A21656" s="4">
        <v>24492</v>
      </c>
    </row>
    <row r="21657" spans="1:1">
      <c r="A21657" s="4">
        <v>24493</v>
      </c>
    </row>
    <row r="21658" spans="1:1">
      <c r="A21658" s="4">
        <v>24494</v>
      </c>
    </row>
    <row r="21659" spans="1:1">
      <c r="A21659" s="4">
        <v>24495</v>
      </c>
    </row>
    <row r="21660" spans="1:1">
      <c r="A21660" s="4">
        <v>24496</v>
      </c>
    </row>
    <row r="21661" spans="1:1">
      <c r="A21661" s="4">
        <v>24497</v>
      </c>
    </row>
    <row r="21662" spans="1:1">
      <c r="A21662" s="4">
        <v>24498</v>
      </c>
    </row>
    <row r="21663" spans="1:1">
      <c r="A21663" s="4">
        <v>24499</v>
      </c>
    </row>
    <row r="21664" spans="1:1">
      <c r="A21664" s="4">
        <v>24500</v>
      </c>
    </row>
    <row r="21665" spans="1:1">
      <c r="A21665" s="4">
        <v>24501</v>
      </c>
    </row>
    <row r="21666" spans="1:1">
      <c r="A21666" s="4">
        <v>24502</v>
      </c>
    </row>
    <row r="21667" spans="1:1">
      <c r="A21667" s="4">
        <v>24503</v>
      </c>
    </row>
    <row r="21668" spans="1:1">
      <c r="A21668" s="4">
        <v>24504</v>
      </c>
    </row>
    <row r="21669" spans="1:1">
      <c r="A21669" s="4">
        <v>24505</v>
      </c>
    </row>
    <row r="21670" spans="1:1">
      <c r="A21670" s="4">
        <v>24506</v>
      </c>
    </row>
    <row r="21671" spans="1:1">
      <c r="A21671" s="4">
        <v>24507</v>
      </c>
    </row>
    <row r="21672" spans="1:1">
      <c r="A21672" s="4">
        <v>24508</v>
      </c>
    </row>
    <row r="21673" spans="1:1">
      <c r="A21673" s="4">
        <v>24509</v>
      </c>
    </row>
    <row r="21674" spans="1:1">
      <c r="A21674" s="4">
        <v>24510</v>
      </c>
    </row>
    <row r="21675" spans="1:1">
      <c r="A21675" s="4">
        <v>24511</v>
      </c>
    </row>
    <row r="21676" spans="1:1">
      <c r="A21676" s="4">
        <v>24512</v>
      </c>
    </row>
    <row r="21677" spans="1:1">
      <c r="A21677" s="4">
        <v>24513</v>
      </c>
    </row>
    <row r="21678" spans="1:1">
      <c r="A21678" s="4">
        <v>24514</v>
      </c>
    </row>
    <row r="21679" spans="1:1">
      <c r="A21679" s="4">
        <v>24515</v>
      </c>
    </row>
    <row r="21680" spans="1:1">
      <c r="A21680" s="4">
        <v>24516</v>
      </c>
    </row>
    <row r="21681" spans="1:1">
      <c r="A21681" s="4">
        <v>24517</v>
      </c>
    </row>
    <row r="21682" spans="1:1">
      <c r="A21682" s="4">
        <v>24518</v>
      </c>
    </row>
    <row r="21683" spans="1:1">
      <c r="A21683" s="4">
        <v>24519</v>
      </c>
    </row>
    <row r="21684" spans="1:1">
      <c r="A21684" s="4">
        <v>24520</v>
      </c>
    </row>
    <row r="21685" spans="1:1">
      <c r="A21685" s="4">
        <v>24521</v>
      </c>
    </row>
    <row r="21686" spans="1:1">
      <c r="A21686" s="4">
        <v>24522</v>
      </c>
    </row>
    <row r="21687" spans="1:1">
      <c r="A21687" s="4">
        <v>24523</v>
      </c>
    </row>
    <row r="21688" spans="1:1">
      <c r="A21688" s="4">
        <v>24524</v>
      </c>
    </row>
    <row r="21689" spans="1:1">
      <c r="A21689" s="4">
        <v>24525</v>
      </c>
    </row>
    <row r="21690" spans="1:1">
      <c r="A21690" s="4">
        <v>24526</v>
      </c>
    </row>
    <row r="21691" spans="1:1">
      <c r="A21691" s="4">
        <v>24527</v>
      </c>
    </row>
    <row r="21692" spans="1:1">
      <c r="A21692" s="4">
        <v>24528</v>
      </c>
    </row>
    <row r="21693" spans="1:1">
      <c r="A21693" s="4">
        <v>24529</v>
      </c>
    </row>
    <row r="21694" spans="1:1">
      <c r="A21694" s="4">
        <v>24530</v>
      </c>
    </row>
    <row r="21695" spans="1:1">
      <c r="A21695" s="4">
        <v>24531</v>
      </c>
    </row>
    <row r="21696" spans="1:1">
      <c r="A21696" s="4">
        <v>24532</v>
      </c>
    </row>
    <row r="21697" spans="1:1">
      <c r="A21697" s="4">
        <v>24533</v>
      </c>
    </row>
    <row r="21698" spans="1:1">
      <c r="A21698" s="4">
        <v>24534</v>
      </c>
    </row>
    <row r="21699" spans="1:1">
      <c r="A21699" s="4">
        <v>24535</v>
      </c>
    </row>
    <row r="21700" spans="1:1">
      <c r="A21700" s="4">
        <v>24536</v>
      </c>
    </row>
    <row r="21701" spans="1:1">
      <c r="A21701" s="4">
        <v>24537</v>
      </c>
    </row>
    <row r="21702" spans="1:1">
      <c r="A21702" s="4">
        <v>24538</v>
      </c>
    </row>
    <row r="21703" spans="1:1">
      <c r="A21703" s="4">
        <v>24539</v>
      </c>
    </row>
    <row r="21704" spans="1:1">
      <c r="A21704" s="4">
        <v>24540</v>
      </c>
    </row>
    <row r="21705" spans="1:1">
      <c r="A21705" s="4">
        <v>24541</v>
      </c>
    </row>
    <row r="21706" spans="1:1">
      <c r="A21706" s="4">
        <v>24542</v>
      </c>
    </row>
    <row r="21707" spans="1:1">
      <c r="A21707" s="4">
        <v>24543</v>
      </c>
    </row>
    <row r="21708" spans="1:1">
      <c r="A21708" s="4">
        <v>24544</v>
      </c>
    </row>
    <row r="21709" spans="1:1">
      <c r="A21709" s="4">
        <v>24545</v>
      </c>
    </row>
    <row r="21710" spans="1:1">
      <c r="A21710" s="4">
        <v>24546</v>
      </c>
    </row>
    <row r="21711" spans="1:1">
      <c r="A21711" s="4">
        <v>24547</v>
      </c>
    </row>
    <row r="21712" spans="1:1">
      <c r="A21712" s="4">
        <v>24548</v>
      </c>
    </row>
    <row r="21713" spans="1:1">
      <c r="A21713" s="4">
        <v>24549</v>
      </c>
    </row>
    <row r="21714" spans="1:1">
      <c r="A21714" s="4">
        <v>24550</v>
      </c>
    </row>
    <row r="21715" spans="1:1">
      <c r="A21715" s="4">
        <v>24551</v>
      </c>
    </row>
    <row r="21716" spans="1:1">
      <c r="A21716" s="4">
        <v>24552</v>
      </c>
    </row>
    <row r="21717" spans="1:1">
      <c r="A21717" s="4">
        <v>24553</v>
      </c>
    </row>
    <row r="21718" spans="1:1">
      <c r="A21718" s="4">
        <v>24554</v>
      </c>
    </row>
    <row r="21719" spans="1:1">
      <c r="A21719" s="4">
        <v>24555</v>
      </c>
    </row>
    <row r="21720" spans="1:1">
      <c r="A21720" s="4">
        <v>24556</v>
      </c>
    </row>
    <row r="21721" spans="1:1">
      <c r="A21721" s="4">
        <v>24557</v>
      </c>
    </row>
    <row r="21722" spans="1:1">
      <c r="A21722" s="4">
        <v>24558</v>
      </c>
    </row>
    <row r="21723" spans="1:1">
      <c r="A21723" s="4">
        <v>24559</v>
      </c>
    </row>
    <row r="21724" spans="1:1">
      <c r="A21724" s="4">
        <v>24560</v>
      </c>
    </row>
    <row r="21725" spans="1:1">
      <c r="A21725" s="4">
        <v>24561</v>
      </c>
    </row>
    <row r="21726" spans="1:1">
      <c r="A21726" s="4">
        <v>24562</v>
      </c>
    </row>
    <row r="21727" spans="1:1">
      <c r="A21727" s="4">
        <v>24563</v>
      </c>
    </row>
    <row r="21728" spans="1:1">
      <c r="A21728" s="4">
        <v>24564</v>
      </c>
    </row>
    <row r="21729" spans="1:1">
      <c r="A21729" s="4">
        <v>24565</v>
      </c>
    </row>
    <row r="21730" spans="1:1">
      <c r="A21730" s="4">
        <v>24566</v>
      </c>
    </row>
    <row r="21731" spans="1:1">
      <c r="A21731" s="4">
        <v>24567</v>
      </c>
    </row>
    <row r="21732" spans="1:1">
      <c r="A21732" s="4">
        <v>24568</v>
      </c>
    </row>
    <row r="21733" spans="1:1">
      <c r="A21733" s="4">
        <v>24569</v>
      </c>
    </row>
    <row r="21734" spans="1:1">
      <c r="A21734" s="4">
        <v>24570</v>
      </c>
    </row>
    <row r="21735" spans="1:1">
      <c r="A21735" s="4">
        <v>24571</v>
      </c>
    </row>
    <row r="21736" spans="1:1">
      <c r="A21736" s="4">
        <v>24572</v>
      </c>
    </row>
    <row r="21737" spans="1:1">
      <c r="A21737" s="4">
        <v>24573</v>
      </c>
    </row>
    <row r="21738" spans="1:1">
      <c r="A21738" s="4">
        <v>24574</v>
      </c>
    </row>
    <row r="21739" spans="1:1">
      <c r="A21739" s="4">
        <v>24575</v>
      </c>
    </row>
    <row r="21740" spans="1:1">
      <c r="A21740" s="4">
        <v>24576</v>
      </c>
    </row>
    <row r="21741" spans="1:1">
      <c r="A21741" s="4">
        <v>24577</v>
      </c>
    </row>
    <row r="21742" spans="1:1">
      <c r="A21742" s="4">
        <v>24578</v>
      </c>
    </row>
    <row r="21743" spans="1:1">
      <c r="A21743" s="4">
        <v>24579</v>
      </c>
    </row>
    <row r="21744" spans="1:1">
      <c r="A21744" s="4">
        <v>24580</v>
      </c>
    </row>
    <row r="21745" spans="1:1">
      <c r="A21745" s="4">
        <v>24581</v>
      </c>
    </row>
    <row r="21746" spans="1:1">
      <c r="A21746" s="4">
        <v>24582</v>
      </c>
    </row>
    <row r="21747" spans="1:1">
      <c r="A21747" s="4">
        <v>24583</v>
      </c>
    </row>
    <row r="21748" spans="1:1">
      <c r="A21748" s="4">
        <v>24584</v>
      </c>
    </row>
    <row r="21749" spans="1:1">
      <c r="A21749" s="4">
        <v>24585</v>
      </c>
    </row>
    <row r="21750" spans="1:1">
      <c r="A21750" s="4">
        <v>24586</v>
      </c>
    </row>
    <row r="21751" spans="1:1">
      <c r="A21751" s="4">
        <v>24587</v>
      </c>
    </row>
    <row r="21752" spans="1:1">
      <c r="A21752" s="4">
        <v>24588</v>
      </c>
    </row>
    <row r="21753" spans="1:1">
      <c r="A21753" s="4">
        <v>24589</v>
      </c>
    </row>
    <row r="21754" spans="1:1">
      <c r="A21754" s="4">
        <v>24590</v>
      </c>
    </row>
    <row r="21755" spans="1:1">
      <c r="A21755" s="4">
        <v>24591</v>
      </c>
    </row>
    <row r="21756" spans="1:1">
      <c r="A21756" s="4">
        <v>24592</v>
      </c>
    </row>
    <row r="21757" spans="1:1">
      <c r="A21757" s="4">
        <v>24593</v>
      </c>
    </row>
    <row r="21758" spans="1:1">
      <c r="A21758" s="4">
        <v>24594</v>
      </c>
    </row>
    <row r="21759" spans="1:1">
      <c r="A21759" s="4">
        <v>24595</v>
      </c>
    </row>
    <row r="21760" spans="1:1">
      <c r="A21760" s="4">
        <v>24596</v>
      </c>
    </row>
    <row r="21761" spans="1:1">
      <c r="A21761" s="4">
        <v>24597</v>
      </c>
    </row>
    <row r="21762" spans="1:1">
      <c r="A21762" s="4">
        <v>24598</v>
      </c>
    </row>
    <row r="21763" spans="1:1">
      <c r="A21763" s="4">
        <v>24599</v>
      </c>
    </row>
    <row r="21764" spans="1:1">
      <c r="A21764" s="4">
        <v>24600</v>
      </c>
    </row>
    <row r="21765" spans="1:1">
      <c r="A21765" s="4">
        <v>24601</v>
      </c>
    </row>
    <row r="21766" spans="1:1">
      <c r="A21766" s="4">
        <v>24602</v>
      </c>
    </row>
    <row r="21767" spans="1:1">
      <c r="A21767" s="4">
        <v>24603</v>
      </c>
    </row>
    <row r="21768" spans="1:1">
      <c r="A21768" s="4">
        <v>24604</v>
      </c>
    </row>
    <row r="21769" spans="1:1">
      <c r="A21769" s="4">
        <v>24605</v>
      </c>
    </row>
    <row r="21770" spans="1:1">
      <c r="A21770" s="4">
        <v>24606</v>
      </c>
    </row>
    <row r="21771" spans="1:1">
      <c r="A21771" s="4">
        <v>24607</v>
      </c>
    </row>
    <row r="21772" spans="1:1">
      <c r="A21772" s="4">
        <v>24608</v>
      </c>
    </row>
    <row r="21773" spans="1:1">
      <c r="A21773" s="4">
        <v>24609</v>
      </c>
    </row>
    <row r="21774" spans="1:1">
      <c r="A21774" s="4">
        <v>24610</v>
      </c>
    </row>
    <row r="21775" spans="1:1">
      <c r="A21775" s="4">
        <v>24611</v>
      </c>
    </row>
    <row r="21776" spans="1:1">
      <c r="A21776" s="4">
        <v>24612</v>
      </c>
    </row>
    <row r="21777" spans="1:1">
      <c r="A21777" s="4">
        <v>24613</v>
      </c>
    </row>
    <row r="21778" spans="1:1">
      <c r="A21778" s="4">
        <v>24614</v>
      </c>
    </row>
    <row r="21779" spans="1:1">
      <c r="A21779" s="4">
        <v>24615</v>
      </c>
    </row>
    <row r="21780" spans="1:1">
      <c r="A21780" s="4">
        <v>24616</v>
      </c>
    </row>
    <row r="21781" spans="1:1">
      <c r="A21781" s="4">
        <v>24617</v>
      </c>
    </row>
    <row r="21782" spans="1:1">
      <c r="A21782" s="4">
        <v>24618</v>
      </c>
    </row>
    <row r="21783" spans="1:1">
      <c r="A21783" s="4">
        <v>24619</v>
      </c>
    </row>
    <row r="21784" spans="1:1">
      <c r="A21784" s="4">
        <v>24620</v>
      </c>
    </row>
    <row r="21785" spans="1:1">
      <c r="A21785" s="4">
        <v>24621</v>
      </c>
    </row>
    <row r="21786" spans="1:1">
      <c r="A21786" s="4">
        <v>24622</v>
      </c>
    </row>
    <row r="21787" spans="1:1">
      <c r="A21787" s="4">
        <v>24623</v>
      </c>
    </row>
    <row r="21788" spans="1:1">
      <c r="A21788" s="4">
        <v>24624</v>
      </c>
    </row>
    <row r="21789" spans="1:1">
      <c r="A21789" s="4">
        <v>24625</v>
      </c>
    </row>
    <row r="21790" spans="1:1">
      <c r="A21790" s="4">
        <v>24626</v>
      </c>
    </row>
    <row r="21791" spans="1:1">
      <c r="A21791" s="4">
        <v>24627</v>
      </c>
    </row>
    <row r="21792" spans="1:1">
      <c r="A21792" s="4">
        <v>24628</v>
      </c>
    </row>
    <row r="21793" spans="1:1">
      <c r="A21793" s="4">
        <v>24629</v>
      </c>
    </row>
    <row r="21794" spans="1:1">
      <c r="A21794" s="4">
        <v>24630</v>
      </c>
    </row>
    <row r="21795" spans="1:1">
      <c r="A21795" s="4">
        <v>24631</v>
      </c>
    </row>
    <row r="21796" spans="1:1">
      <c r="A21796" s="4">
        <v>24632</v>
      </c>
    </row>
    <row r="21797" spans="1:1">
      <c r="A21797" s="4">
        <v>24633</v>
      </c>
    </row>
    <row r="21798" spans="1:1">
      <c r="A21798" s="4">
        <v>24634</v>
      </c>
    </row>
    <row r="21799" spans="1:1">
      <c r="A21799" s="4">
        <v>24635</v>
      </c>
    </row>
    <row r="21800" spans="1:1">
      <c r="A21800" s="4">
        <v>24636</v>
      </c>
    </row>
    <row r="21801" spans="1:1">
      <c r="A21801" s="4">
        <v>24637</v>
      </c>
    </row>
    <row r="21802" spans="1:1">
      <c r="A21802" s="4">
        <v>24638</v>
      </c>
    </row>
    <row r="21803" spans="1:1">
      <c r="A21803" s="4">
        <v>24639</v>
      </c>
    </row>
    <row r="21804" spans="1:1">
      <c r="A21804" s="4">
        <v>24640</v>
      </c>
    </row>
    <row r="21805" spans="1:1">
      <c r="A21805" s="4">
        <v>24641</v>
      </c>
    </row>
    <row r="21806" spans="1:1">
      <c r="A21806" s="4">
        <v>24642</v>
      </c>
    </row>
    <row r="21807" spans="1:1">
      <c r="A21807" s="4">
        <v>24643</v>
      </c>
    </row>
    <row r="21808" spans="1:1">
      <c r="A21808" s="4">
        <v>24644</v>
      </c>
    </row>
    <row r="21809" spans="1:1">
      <c r="A21809" s="4">
        <v>24645</v>
      </c>
    </row>
    <row r="21810" spans="1:1">
      <c r="A21810" s="4">
        <v>24646</v>
      </c>
    </row>
    <row r="21811" spans="1:1">
      <c r="A21811" s="4">
        <v>24647</v>
      </c>
    </row>
    <row r="21812" spans="1:1">
      <c r="A21812" s="4">
        <v>24648</v>
      </c>
    </row>
    <row r="21813" spans="1:1">
      <c r="A21813" s="4">
        <v>24649</v>
      </c>
    </row>
    <row r="21814" spans="1:1">
      <c r="A21814" s="4">
        <v>24650</v>
      </c>
    </row>
    <row r="21815" spans="1:1">
      <c r="A21815" s="4">
        <v>24651</v>
      </c>
    </row>
    <row r="21816" spans="1:1">
      <c r="A21816" s="4">
        <v>24652</v>
      </c>
    </row>
    <row r="21817" spans="1:1">
      <c r="A21817" s="4">
        <v>24653</v>
      </c>
    </row>
    <row r="21818" spans="1:1">
      <c r="A21818" s="4">
        <v>24654</v>
      </c>
    </row>
    <row r="21819" spans="1:1">
      <c r="A21819" s="4">
        <v>24655</v>
      </c>
    </row>
    <row r="21820" spans="1:1">
      <c r="A21820" s="4">
        <v>24656</v>
      </c>
    </row>
    <row r="21821" spans="1:1">
      <c r="A21821" s="4">
        <v>24657</v>
      </c>
    </row>
    <row r="21822" spans="1:1">
      <c r="A21822" s="4">
        <v>24658</v>
      </c>
    </row>
    <row r="21823" spans="1:1">
      <c r="A21823" s="4">
        <v>24659</v>
      </c>
    </row>
    <row r="21824" spans="1:1">
      <c r="A21824" s="4">
        <v>24660</v>
      </c>
    </row>
    <row r="21825" spans="1:1">
      <c r="A21825" s="4">
        <v>24661</v>
      </c>
    </row>
    <row r="21826" spans="1:1">
      <c r="A21826" s="4">
        <v>24662</v>
      </c>
    </row>
    <row r="21827" spans="1:1">
      <c r="A21827" s="4">
        <v>24663</v>
      </c>
    </row>
    <row r="21828" spans="1:1">
      <c r="A21828" s="4">
        <v>24664</v>
      </c>
    </row>
    <row r="21829" spans="1:1">
      <c r="A21829" s="4">
        <v>24665</v>
      </c>
    </row>
    <row r="21830" spans="1:1">
      <c r="A21830" s="4">
        <v>24666</v>
      </c>
    </row>
    <row r="21831" spans="1:1">
      <c r="A21831" s="4">
        <v>24667</v>
      </c>
    </row>
    <row r="21832" spans="1:1">
      <c r="A21832" s="4">
        <v>24668</v>
      </c>
    </row>
    <row r="21833" spans="1:1">
      <c r="A21833" s="4">
        <v>24669</v>
      </c>
    </row>
    <row r="21834" spans="1:1">
      <c r="A21834" s="4">
        <v>24670</v>
      </c>
    </row>
    <row r="21835" spans="1:1">
      <c r="A21835" s="4">
        <v>24671</v>
      </c>
    </row>
    <row r="21836" spans="1:1">
      <c r="A21836" s="4">
        <v>24672</v>
      </c>
    </row>
    <row r="21837" spans="1:1">
      <c r="A21837" s="4">
        <v>24673</v>
      </c>
    </row>
    <row r="21838" spans="1:1">
      <c r="A21838" s="4">
        <v>24674</v>
      </c>
    </row>
    <row r="21839" spans="1:1">
      <c r="A21839" s="4">
        <v>24675</v>
      </c>
    </row>
    <row r="21840" spans="1:1">
      <c r="A21840" s="4">
        <v>24676</v>
      </c>
    </row>
    <row r="21841" spans="1:1">
      <c r="A21841" s="4">
        <v>24677</v>
      </c>
    </row>
    <row r="21842" spans="1:1">
      <c r="A21842" s="4">
        <v>24678</v>
      </c>
    </row>
    <row r="21843" spans="1:1">
      <c r="A21843" s="4">
        <v>24679</v>
      </c>
    </row>
    <row r="21844" spans="1:1">
      <c r="A21844" s="4">
        <v>24680</v>
      </c>
    </row>
    <row r="21845" spans="1:1">
      <c r="A21845" s="4">
        <v>24681</v>
      </c>
    </row>
    <row r="21846" spans="1:1">
      <c r="A21846" s="4">
        <v>24682</v>
      </c>
    </row>
    <row r="21847" spans="1:1">
      <c r="A21847" s="4">
        <v>24683</v>
      </c>
    </row>
    <row r="21848" spans="1:1">
      <c r="A21848" s="4">
        <v>24684</v>
      </c>
    </row>
    <row r="21849" spans="1:1">
      <c r="A21849" s="4">
        <v>24685</v>
      </c>
    </row>
    <row r="21850" spans="1:1">
      <c r="A21850" s="4">
        <v>24686</v>
      </c>
    </row>
    <row r="21851" spans="1:1">
      <c r="A21851" s="4">
        <v>24687</v>
      </c>
    </row>
    <row r="21852" spans="1:1">
      <c r="A21852" s="4">
        <v>24688</v>
      </c>
    </row>
    <row r="21853" spans="1:1">
      <c r="A21853" s="4">
        <v>24689</v>
      </c>
    </row>
    <row r="21854" spans="1:1">
      <c r="A21854" s="4">
        <v>24690</v>
      </c>
    </row>
    <row r="21855" spans="1:1">
      <c r="A21855" s="4">
        <v>24691</v>
      </c>
    </row>
    <row r="21856" spans="1:1">
      <c r="A21856" s="4">
        <v>24692</v>
      </c>
    </row>
    <row r="21857" spans="1:1">
      <c r="A21857" s="4">
        <v>24693</v>
      </c>
    </row>
    <row r="21858" spans="1:1">
      <c r="A21858" s="4">
        <v>24694</v>
      </c>
    </row>
    <row r="21859" spans="1:1">
      <c r="A21859" s="4">
        <v>24695</v>
      </c>
    </row>
    <row r="21860" spans="1:1">
      <c r="A21860" s="4">
        <v>24696</v>
      </c>
    </row>
    <row r="21861" spans="1:1">
      <c r="A21861" s="4">
        <v>24697</v>
      </c>
    </row>
    <row r="21862" spans="1:1">
      <c r="A21862" s="4">
        <v>24698</v>
      </c>
    </row>
    <row r="21863" spans="1:1">
      <c r="A21863" s="4">
        <v>24699</v>
      </c>
    </row>
    <row r="21864" spans="1:1">
      <c r="A21864" s="4">
        <v>24700</v>
      </c>
    </row>
    <row r="21865" spans="1:1">
      <c r="A21865" s="4">
        <v>24701</v>
      </c>
    </row>
    <row r="21866" spans="1:1">
      <c r="A21866" s="4">
        <v>24702</v>
      </c>
    </row>
    <row r="21867" spans="1:1">
      <c r="A21867" s="4">
        <v>24703</v>
      </c>
    </row>
    <row r="21868" spans="1:1">
      <c r="A21868" s="4">
        <v>24704</v>
      </c>
    </row>
    <row r="21869" spans="1:1">
      <c r="A21869" s="4">
        <v>24705</v>
      </c>
    </row>
    <row r="21870" spans="1:1">
      <c r="A21870" s="4">
        <v>24706</v>
      </c>
    </row>
    <row r="21871" spans="1:1">
      <c r="A21871" s="4">
        <v>24707</v>
      </c>
    </row>
    <row r="21872" spans="1:1">
      <c r="A21872" s="4">
        <v>24708</v>
      </c>
    </row>
    <row r="21873" spans="1:1">
      <c r="A21873" s="4">
        <v>24709</v>
      </c>
    </row>
    <row r="21874" spans="1:1">
      <c r="A21874" s="4">
        <v>24710</v>
      </c>
    </row>
    <row r="21875" spans="1:1">
      <c r="A21875" s="4">
        <v>24711</v>
      </c>
    </row>
    <row r="21876" spans="1:1">
      <c r="A21876" s="4">
        <v>24712</v>
      </c>
    </row>
    <row r="21877" spans="1:1">
      <c r="A21877" s="4">
        <v>24713</v>
      </c>
    </row>
    <row r="21878" spans="1:1">
      <c r="A21878" s="4">
        <v>24714</v>
      </c>
    </row>
    <row r="21879" spans="1:1">
      <c r="A21879" s="4">
        <v>24715</v>
      </c>
    </row>
    <row r="21880" spans="1:1">
      <c r="A21880" s="4">
        <v>24716</v>
      </c>
    </row>
    <row r="21881" spans="1:1">
      <c r="A21881" s="4">
        <v>24717</v>
      </c>
    </row>
    <row r="21882" spans="1:1">
      <c r="A21882" s="4">
        <v>24718</v>
      </c>
    </row>
    <row r="21883" spans="1:1">
      <c r="A21883" s="4">
        <v>24719</v>
      </c>
    </row>
    <row r="21884" spans="1:1">
      <c r="A21884" s="4">
        <v>24720</v>
      </c>
    </row>
    <row r="21885" spans="1:1">
      <c r="A21885" s="4">
        <v>24721</v>
      </c>
    </row>
    <row r="21886" spans="1:1">
      <c r="A21886" s="4">
        <v>24722</v>
      </c>
    </row>
    <row r="21887" spans="1:1">
      <c r="A21887" s="4">
        <v>24723</v>
      </c>
    </row>
    <row r="21888" spans="1:1">
      <c r="A21888" s="4">
        <v>24724</v>
      </c>
    </row>
    <row r="21889" spans="1:1">
      <c r="A21889" s="4">
        <v>24725</v>
      </c>
    </row>
    <row r="21890" spans="1:1">
      <c r="A21890" s="4">
        <v>24726</v>
      </c>
    </row>
    <row r="21891" spans="1:1">
      <c r="A21891" s="4">
        <v>24727</v>
      </c>
    </row>
    <row r="21892" spans="1:1">
      <c r="A21892" s="4">
        <v>24728</v>
      </c>
    </row>
    <row r="21893" spans="1:1">
      <c r="A21893" s="4">
        <v>24729</v>
      </c>
    </row>
    <row r="21894" spans="1:1">
      <c r="A21894" s="4">
        <v>24730</v>
      </c>
    </row>
    <row r="21895" spans="1:1">
      <c r="A21895" s="4">
        <v>24731</v>
      </c>
    </row>
    <row r="21896" spans="1:1">
      <c r="A21896" s="4">
        <v>24732</v>
      </c>
    </row>
    <row r="21897" spans="1:1">
      <c r="A21897" s="4">
        <v>24733</v>
      </c>
    </row>
    <row r="21898" spans="1:1">
      <c r="A21898" s="4">
        <v>24734</v>
      </c>
    </row>
    <row r="21899" spans="1:1">
      <c r="A21899" s="4">
        <v>24735</v>
      </c>
    </row>
    <row r="21900" spans="1:1">
      <c r="A21900" s="4">
        <v>24736</v>
      </c>
    </row>
    <row r="21901" spans="1:1">
      <c r="A21901" s="4">
        <v>24737</v>
      </c>
    </row>
    <row r="21902" spans="1:1">
      <c r="A21902" s="4">
        <v>24738</v>
      </c>
    </row>
    <row r="21903" spans="1:1">
      <c r="A21903" s="4">
        <v>24739</v>
      </c>
    </row>
    <row r="21904" spans="1:1">
      <c r="A21904" s="4">
        <v>24740</v>
      </c>
    </row>
    <row r="21905" spans="1:1">
      <c r="A21905" s="4">
        <v>24741</v>
      </c>
    </row>
    <row r="21906" spans="1:1">
      <c r="A21906" s="4">
        <v>24742</v>
      </c>
    </row>
    <row r="21907" spans="1:1">
      <c r="A21907" s="4">
        <v>24743</v>
      </c>
    </row>
    <row r="21908" spans="1:1">
      <c r="A21908" s="4">
        <v>24744</v>
      </c>
    </row>
    <row r="21909" spans="1:1">
      <c r="A21909" s="4">
        <v>24745</v>
      </c>
    </row>
    <row r="21910" spans="1:1">
      <c r="A21910" s="4">
        <v>24746</v>
      </c>
    </row>
    <row r="21911" spans="1:1">
      <c r="A21911" s="4">
        <v>24747</v>
      </c>
    </row>
    <row r="21912" spans="1:1">
      <c r="A21912" s="4">
        <v>24748</v>
      </c>
    </row>
    <row r="21913" spans="1:1">
      <c r="A21913" s="4">
        <v>24749</v>
      </c>
    </row>
    <row r="21914" spans="1:1">
      <c r="A21914" s="4">
        <v>24750</v>
      </c>
    </row>
    <row r="21915" spans="1:1">
      <c r="A21915" s="4">
        <v>24751</v>
      </c>
    </row>
    <row r="21916" spans="1:1">
      <c r="A21916" s="4">
        <v>24752</v>
      </c>
    </row>
    <row r="21917" spans="1:1">
      <c r="A21917" s="4">
        <v>24753</v>
      </c>
    </row>
    <row r="21918" spans="1:1">
      <c r="A21918" s="4">
        <v>24754</v>
      </c>
    </row>
    <row r="21919" spans="1:1">
      <c r="A21919" s="4">
        <v>24755</v>
      </c>
    </row>
    <row r="21920" spans="1:1">
      <c r="A21920" s="4">
        <v>24756</v>
      </c>
    </row>
    <row r="21921" spans="1:1">
      <c r="A21921" s="4">
        <v>24757</v>
      </c>
    </row>
    <row r="21922" spans="1:1">
      <c r="A21922" s="4">
        <v>24758</v>
      </c>
    </row>
    <row r="21923" spans="1:1">
      <c r="A21923" s="4">
        <v>24759</v>
      </c>
    </row>
    <row r="21924" spans="1:1">
      <c r="A21924" s="4">
        <v>24760</v>
      </c>
    </row>
    <row r="21925" spans="1:1">
      <c r="A21925" s="4">
        <v>24761</v>
      </c>
    </row>
    <row r="21926" spans="1:1">
      <c r="A21926" s="4">
        <v>24762</v>
      </c>
    </row>
    <row r="21927" spans="1:1">
      <c r="A21927" s="4">
        <v>24763</v>
      </c>
    </row>
    <row r="21928" spans="1:1">
      <c r="A21928" s="4">
        <v>24764</v>
      </c>
    </row>
    <row r="21929" spans="1:1">
      <c r="A21929" s="4">
        <v>24765</v>
      </c>
    </row>
    <row r="21930" spans="1:1">
      <c r="A21930" s="4">
        <v>24766</v>
      </c>
    </row>
    <row r="21931" spans="1:1">
      <c r="A21931" s="4">
        <v>24767</v>
      </c>
    </row>
    <row r="21932" spans="1:1">
      <c r="A21932" s="4">
        <v>24768</v>
      </c>
    </row>
    <row r="21933" spans="1:1">
      <c r="A21933" s="4">
        <v>24769</v>
      </c>
    </row>
    <row r="21934" spans="1:1">
      <c r="A21934" s="4">
        <v>24770</v>
      </c>
    </row>
    <row r="21935" spans="1:1">
      <c r="A21935" s="4">
        <v>24771</v>
      </c>
    </row>
    <row r="21936" spans="1:1">
      <c r="A21936" s="4">
        <v>24772</v>
      </c>
    </row>
    <row r="21937" spans="1:1">
      <c r="A21937" s="4">
        <v>24773</v>
      </c>
    </row>
    <row r="21938" spans="1:1">
      <c r="A21938" s="4">
        <v>24774</v>
      </c>
    </row>
    <row r="21939" spans="1:1">
      <c r="A21939" s="4">
        <v>24775</v>
      </c>
    </row>
    <row r="21940" spans="1:1">
      <c r="A21940" s="4">
        <v>24776</v>
      </c>
    </row>
    <row r="21941" spans="1:1">
      <c r="A21941" s="4">
        <v>24777</v>
      </c>
    </row>
    <row r="21942" spans="1:1">
      <c r="A21942" s="4">
        <v>24778</v>
      </c>
    </row>
    <row r="21943" spans="1:1">
      <c r="A21943" s="4">
        <v>24779</v>
      </c>
    </row>
    <row r="21944" spans="1:1">
      <c r="A21944" s="4">
        <v>24780</v>
      </c>
    </row>
    <row r="21945" spans="1:1">
      <c r="A21945" s="4">
        <v>24781</v>
      </c>
    </row>
    <row r="21946" spans="1:1">
      <c r="A21946" s="4">
        <v>24782</v>
      </c>
    </row>
    <row r="21947" spans="1:1">
      <c r="A21947" s="4">
        <v>24783</v>
      </c>
    </row>
    <row r="21948" spans="1:1">
      <c r="A21948" s="4">
        <v>24784</v>
      </c>
    </row>
    <row r="21949" spans="1:1">
      <c r="A21949" s="4">
        <v>24785</v>
      </c>
    </row>
    <row r="21950" spans="1:1">
      <c r="A21950" s="4">
        <v>24786</v>
      </c>
    </row>
    <row r="21951" spans="1:1">
      <c r="A21951" s="4">
        <v>24787</v>
      </c>
    </row>
    <row r="21952" spans="1:1">
      <c r="A21952" s="4">
        <v>24788</v>
      </c>
    </row>
    <row r="21953" spans="1:1">
      <c r="A21953" s="4">
        <v>24789</v>
      </c>
    </row>
    <row r="21954" spans="1:1">
      <c r="A21954" s="4">
        <v>24790</v>
      </c>
    </row>
    <row r="21955" spans="1:1">
      <c r="A21955" s="4">
        <v>24791</v>
      </c>
    </row>
    <row r="21956" spans="1:1">
      <c r="A21956" s="4">
        <v>24792</v>
      </c>
    </row>
    <row r="21957" spans="1:1">
      <c r="A21957" s="4">
        <v>24793</v>
      </c>
    </row>
    <row r="21958" spans="1:1">
      <c r="A21958" s="4">
        <v>24794</v>
      </c>
    </row>
    <row r="21959" spans="1:1">
      <c r="A21959" s="4">
        <v>24795</v>
      </c>
    </row>
    <row r="21960" spans="1:1">
      <c r="A21960" s="4">
        <v>24796</v>
      </c>
    </row>
    <row r="21961" spans="1:1">
      <c r="A21961" s="4">
        <v>24797</v>
      </c>
    </row>
    <row r="21962" spans="1:1">
      <c r="A21962" s="4">
        <v>24798</v>
      </c>
    </row>
    <row r="21963" spans="1:1">
      <c r="A21963" s="4">
        <v>24799</v>
      </c>
    </row>
    <row r="21964" spans="1:1">
      <c r="A21964" s="4">
        <v>24800</v>
      </c>
    </row>
    <row r="21965" spans="1:1">
      <c r="A21965" s="4">
        <v>24801</v>
      </c>
    </row>
    <row r="21966" spans="1:1">
      <c r="A21966" s="4">
        <v>24802</v>
      </c>
    </row>
    <row r="21967" spans="1:1">
      <c r="A21967" s="4">
        <v>24803</v>
      </c>
    </row>
    <row r="21968" spans="1:1">
      <c r="A21968" s="4">
        <v>24804</v>
      </c>
    </row>
    <row r="21969" spans="1:1">
      <c r="A21969" s="4">
        <v>24805</v>
      </c>
    </row>
    <row r="21970" spans="1:1">
      <c r="A21970" s="4">
        <v>24806</v>
      </c>
    </row>
    <row r="21971" spans="1:1">
      <c r="A21971" s="4">
        <v>24807</v>
      </c>
    </row>
    <row r="21972" spans="1:1">
      <c r="A21972" s="4">
        <v>24808</v>
      </c>
    </row>
    <row r="21973" spans="1:1">
      <c r="A21973" s="4">
        <v>24809</v>
      </c>
    </row>
    <row r="21974" spans="1:1">
      <c r="A21974" s="4">
        <v>24810</v>
      </c>
    </row>
    <row r="21975" spans="1:1">
      <c r="A21975" s="4">
        <v>24811</v>
      </c>
    </row>
    <row r="21976" spans="1:1">
      <c r="A21976" s="4">
        <v>24812</v>
      </c>
    </row>
    <row r="21977" spans="1:1">
      <c r="A21977" s="4">
        <v>24813</v>
      </c>
    </row>
    <row r="21978" spans="1:1">
      <c r="A21978" s="4">
        <v>24814</v>
      </c>
    </row>
    <row r="21979" spans="1:1">
      <c r="A21979" s="4">
        <v>24815</v>
      </c>
    </row>
    <row r="21980" spans="1:1">
      <c r="A21980" s="4">
        <v>24816</v>
      </c>
    </row>
    <row r="21981" spans="1:1">
      <c r="A21981" s="4">
        <v>24817</v>
      </c>
    </row>
    <row r="21982" spans="1:1">
      <c r="A21982" s="4">
        <v>24818</v>
      </c>
    </row>
    <row r="21983" spans="1:1">
      <c r="A21983" s="4">
        <v>24819</v>
      </c>
    </row>
    <row r="21984" spans="1:1">
      <c r="A21984" s="4">
        <v>24820</v>
      </c>
    </row>
    <row r="21985" spans="1:1">
      <c r="A21985" s="4">
        <v>24821</v>
      </c>
    </row>
    <row r="21986" spans="1:1">
      <c r="A21986" s="4">
        <v>24822</v>
      </c>
    </row>
    <row r="21987" spans="1:1">
      <c r="A21987" s="4">
        <v>24823</v>
      </c>
    </row>
    <row r="21988" spans="1:1">
      <c r="A21988" s="4">
        <v>24824</v>
      </c>
    </row>
    <row r="21989" spans="1:1">
      <c r="A21989" s="4">
        <v>24825</v>
      </c>
    </row>
    <row r="21990" spans="1:1">
      <c r="A21990" s="4">
        <v>24826</v>
      </c>
    </row>
    <row r="21991" spans="1:1">
      <c r="A21991" s="4">
        <v>24827</v>
      </c>
    </row>
    <row r="21992" spans="1:1">
      <c r="A21992" s="4">
        <v>24828</v>
      </c>
    </row>
    <row r="21993" spans="1:1">
      <c r="A21993" s="4">
        <v>24829</v>
      </c>
    </row>
    <row r="21994" spans="1:1">
      <c r="A21994" s="4">
        <v>24830</v>
      </c>
    </row>
    <row r="21995" spans="1:1">
      <c r="A21995" s="4">
        <v>24831</v>
      </c>
    </row>
    <row r="21996" spans="1:1">
      <c r="A21996" s="4">
        <v>24832</v>
      </c>
    </row>
    <row r="21997" spans="1:1">
      <c r="A21997" s="4">
        <v>24833</v>
      </c>
    </row>
    <row r="21998" spans="1:1">
      <c r="A21998" s="4">
        <v>24834</v>
      </c>
    </row>
    <row r="21999" spans="1:1">
      <c r="A21999" s="4">
        <v>24835</v>
      </c>
    </row>
    <row r="22000" spans="1:1">
      <c r="A22000" s="4">
        <v>24836</v>
      </c>
    </row>
    <row r="22001" spans="1:1">
      <c r="A22001" s="4">
        <v>24837</v>
      </c>
    </row>
    <row r="22002" spans="1:1">
      <c r="A22002" s="4">
        <v>24838</v>
      </c>
    </row>
    <row r="22003" spans="1:1">
      <c r="A22003" s="4">
        <v>24839</v>
      </c>
    </row>
    <row r="22004" spans="1:1">
      <c r="A22004" s="4">
        <v>24840</v>
      </c>
    </row>
    <row r="22005" spans="1:1">
      <c r="A22005" s="4">
        <v>24841</v>
      </c>
    </row>
    <row r="22006" spans="1:1">
      <c r="A22006" s="4">
        <v>24842</v>
      </c>
    </row>
    <row r="22007" spans="1:1">
      <c r="A22007" s="4">
        <v>24843</v>
      </c>
    </row>
    <row r="22008" spans="1:1">
      <c r="A22008" s="4">
        <v>24844</v>
      </c>
    </row>
    <row r="22009" spans="1:1">
      <c r="A22009" s="4">
        <v>24845</v>
      </c>
    </row>
    <row r="22010" spans="1:1">
      <c r="A22010" s="4">
        <v>24846</v>
      </c>
    </row>
    <row r="22011" spans="1:1">
      <c r="A22011" s="4">
        <v>24847</v>
      </c>
    </row>
    <row r="22012" spans="1:1">
      <c r="A22012" s="4">
        <v>24848</v>
      </c>
    </row>
    <row r="22013" spans="1:1">
      <c r="A22013" s="4">
        <v>24849</v>
      </c>
    </row>
    <row r="22014" spans="1:1">
      <c r="A22014" s="4">
        <v>24850</v>
      </c>
    </row>
    <row r="22015" spans="1:1">
      <c r="A22015" s="4">
        <v>24851</v>
      </c>
    </row>
    <row r="22016" spans="1:1">
      <c r="A22016" s="4">
        <v>24852</v>
      </c>
    </row>
    <row r="22017" spans="1:1">
      <c r="A22017" s="4">
        <v>24853</v>
      </c>
    </row>
    <row r="22018" spans="1:1">
      <c r="A22018" s="4">
        <v>24854</v>
      </c>
    </row>
    <row r="22019" spans="1:1">
      <c r="A22019" s="4">
        <v>24855</v>
      </c>
    </row>
    <row r="22020" spans="1:1">
      <c r="A22020" s="4">
        <v>24856</v>
      </c>
    </row>
    <row r="22021" spans="1:1">
      <c r="A22021" s="4">
        <v>24857</v>
      </c>
    </row>
    <row r="22022" spans="1:1">
      <c r="A22022" s="4">
        <v>24858</v>
      </c>
    </row>
    <row r="22023" spans="1:1">
      <c r="A22023" s="4">
        <v>24859</v>
      </c>
    </row>
    <row r="22024" spans="1:1">
      <c r="A22024" s="4">
        <v>24860</v>
      </c>
    </row>
    <row r="22025" spans="1:1">
      <c r="A22025" s="4">
        <v>24861</v>
      </c>
    </row>
    <row r="22026" spans="1:1">
      <c r="A22026" s="4">
        <v>24862</v>
      </c>
    </row>
    <row r="22027" spans="1:1">
      <c r="A22027" s="4">
        <v>24863</v>
      </c>
    </row>
    <row r="22028" spans="1:1">
      <c r="A22028" s="4">
        <v>24864</v>
      </c>
    </row>
    <row r="22029" spans="1:1">
      <c r="A22029" s="4">
        <v>24865</v>
      </c>
    </row>
    <row r="22030" spans="1:1">
      <c r="A22030" s="4">
        <v>24866</v>
      </c>
    </row>
    <row r="22031" spans="1:1">
      <c r="A22031" s="4">
        <v>24867</v>
      </c>
    </row>
    <row r="22032" spans="1:1">
      <c r="A22032" s="4">
        <v>24868</v>
      </c>
    </row>
    <row r="22033" spans="1:1">
      <c r="A22033" s="4">
        <v>24869</v>
      </c>
    </row>
    <row r="22034" spans="1:1">
      <c r="A22034" s="4">
        <v>24870</v>
      </c>
    </row>
    <row r="22035" spans="1:1">
      <c r="A22035" s="4">
        <v>24871</v>
      </c>
    </row>
    <row r="22036" spans="1:1">
      <c r="A22036" s="4">
        <v>24872</v>
      </c>
    </row>
    <row r="22037" spans="1:1">
      <c r="A22037" s="4">
        <v>24873</v>
      </c>
    </row>
    <row r="22038" spans="1:1">
      <c r="A22038" s="4">
        <v>24874</v>
      </c>
    </row>
    <row r="22039" spans="1:1">
      <c r="A22039" s="4">
        <v>24875</v>
      </c>
    </row>
    <row r="22040" spans="1:1">
      <c r="A22040" s="4">
        <v>24876</v>
      </c>
    </row>
    <row r="22041" spans="1:1">
      <c r="A22041" s="4">
        <v>24877</v>
      </c>
    </row>
    <row r="22042" spans="1:1">
      <c r="A22042" s="4">
        <v>24878</v>
      </c>
    </row>
    <row r="22043" spans="1:1">
      <c r="A22043" s="4">
        <v>24879</v>
      </c>
    </row>
    <row r="22044" spans="1:1">
      <c r="A22044" s="4">
        <v>24880</v>
      </c>
    </row>
    <row r="22045" spans="1:1">
      <c r="A22045" s="4">
        <v>24881</v>
      </c>
    </row>
    <row r="22046" spans="1:1">
      <c r="A22046" s="4">
        <v>24882</v>
      </c>
    </row>
    <row r="22047" spans="1:1">
      <c r="A22047" s="4">
        <v>24883</v>
      </c>
    </row>
    <row r="22048" spans="1:1">
      <c r="A22048" s="4">
        <v>24884</v>
      </c>
    </row>
    <row r="22049" spans="1:1">
      <c r="A22049" s="4">
        <v>24885</v>
      </c>
    </row>
    <row r="22050" spans="1:1">
      <c r="A22050" s="4">
        <v>24886</v>
      </c>
    </row>
    <row r="22051" spans="1:1">
      <c r="A22051" s="4">
        <v>24887</v>
      </c>
    </row>
    <row r="22052" spans="1:1">
      <c r="A22052" s="4">
        <v>24888</v>
      </c>
    </row>
    <row r="22053" spans="1:1">
      <c r="A22053" s="4">
        <v>24889</v>
      </c>
    </row>
    <row r="22054" spans="1:1">
      <c r="A22054" s="4">
        <v>24890</v>
      </c>
    </row>
    <row r="22055" spans="1:1">
      <c r="A22055" s="4">
        <v>24891</v>
      </c>
    </row>
    <row r="22056" spans="1:1">
      <c r="A22056" s="4">
        <v>24892</v>
      </c>
    </row>
    <row r="22057" spans="1:1">
      <c r="A22057" s="4">
        <v>24893</v>
      </c>
    </row>
    <row r="22058" spans="1:1">
      <c r="A22058" s="4">
        <v>24894</v>
      </c>
    </row>
    <row r="22059" spans="1:1">
      <c r="A22059" s="4">
        <v>24895</v>
      </c>
    </row>
    <row r="22060" spans="1:1">
      <c r="A22060" s="4">
        <v>24896</v>
      </c>
    </row>
    <row r="22061" spans="1:1">
      <c r="A22061" s="4">
        <v>24897</v>
      </c>
    </row>
    <row r="22062" spans="1:1">
      <c r="A22062" s="4">
        <v>24898</v>
      </c>
    </row>
    <row r="22063" spans="1:1">
      <c r="A22063" s="4">
        <v>24899</v>
      </c>
    </row>
    <row r="22064" spans="1:1">
      <c r="A22064" s="4">
        <v>24900</v>
      </c>
    </row>
    <row r="22065" spans="1:1">
      <c r="A22065" s="4">
        <v>24901</v>
      </c>
    </row>
    <row r="22066" spans="1:1">
      <c r="A22066" s="4">
        <v>24902</v>
      </c>
    </row>
    <row r="22067" spans="1:1">
      <c r="A22067" s="4">
        <v>24903</v>
      </c>
    </row>
    <row r="22068" spans="1:1">
      <c r="A22068" s="4">
        <v>24904</v>
      </c>
    </row>
    <row r="22069" spans="1:1">
      <c r="A22069" s="4">
        <v>24905</v>
      </c>
    </row>
    <row r="22070" spans="1:1">
      <c r="A22070" s="4">
        <v>24906</v>
      </c>
    </row>
    <row r="22071" spans="1:1">
      <c r="A22071" s="4">
        <v>24907</v>
      </c>
    </row>
    <row r="22072" spans="1:1">
      <c r="A22072" s="4">
        <v>24908</v>
      </c>
    </row>
    <row r="22073" spans="1:1">
      <c r="A22073" s="4">
        <v>24909</v>
      </c>
    </row>
    <row r="22074" spans="1:1">
      <c r="A22074" s="4">
        <v>24910</v>
      </c>
    </row>
    <row r="22075" spans="1:1">
      <c r="A22075" s="4">
        <v>24911</v>
      </c>
    </row>
    <row r="22076" spans="1:1">
      <c r="A22076" s="4">
        <v>24912</v>
      </c>
    </row>
    <row r="22077" spans="1:1">
      <c r="A22077" s="4">
        <v>24913</v>
      </c>
    </row>
    <row r="22078" spans="1:1">
      <c r="A22078" s="4">
        <v>24914</v>
      </c>
    </row>
    <row r="22079" spans="1:1">
      <c r="A22079" s="4">
        <v>24915</v>
      </c>
    </row>
    <row r="22080" spans="1:1">
      <c r="A22080" s="4">
        <v>24916</v>
      </c>
    </row>
    <row r="22081" spans="1:1">
      <c r="A22081" s="4">
        <v>24917</v>
      </c>
    </row>
    <row r="22082" spans="1:1">
      <c r="A22082" s="4">
        <v>24918</v>
      </c>
    </row>
    <row r="22083" spans="1:1">
      <c r="A22083" s="4">
        <v>24919</v>
      </c>
    </row>
    <row r="22084" spans="1:1">
      <c r="A22084" s="4">
        <v>24920</v>
      </c>
    </row>
    <row r="22085" spans="1:1">
      <c r="A22085" s="4">
        <v>24921</v>
      </c>
    </row>
    <row r="22086" spans="1:1">
      <c r="A22086" s="4">
        <v>24922</v>
      </c>
    </row>
    <row r="22087" spans="1:1">
      <c r="A22087" s="4">
        <v>24923</v>
      </c>
    </row>
    <row r="22088" spans="1:1">
      <c r="A22088" s="4">
        <v>24924</v>
      </c>
    </row>
    <row r="22089" spans="1:1">
      <c r="A22089" s="4">
        <v>24925</v>
      </c>
    </row>
    <row r="22090" spans="1:1">
      <c r="A22090" s="4">
        <v>24926</v>
      </c>
    </row>
    <row r="22091" spans="1:1">
      <c r="A22091" s="4">
        <v>24927</v>
      </c>
    </row>
    <row r="22092" spans="1:1">
      <c r="A22092" s="4">
        <v>24928</v>
      </c>
    </row>
    <row r="22093" spans="1:1">
      <c r="A22093" s="4">
        <v>24929</v>
      </c>
    </row>
    <row r="22094" spans="1:1">
      <c r="A22094" s="4">
        <v>24930</v>
      </c>
    </row>
    <row r="22095" spans="1:1">
      <c r="A22095" s="4">
        <v>24931</v>
      </c>
    </row>
    <row r="22096" spans="1:1">
      <c r="A22096" s="4">
        <v>24932</v>
      </c>
    </row>
    <row r="22097" spans="1:1">
      <c r="A22097" s="4">
        <v>24933</v>
      </c>
    </row>
    <row r="22098" spans="1:1">
      <c r="A22098" s="4">
        <v>24934</v>
      </c>
    </row>
    <row r="22099" spans="1:1">
      <c r="A22099" s="4">
        <v>24935</v>
      </c>
    </row>
    <row r="22100" spans="1:1">
      <c r="A22100" s="4">
        <v>24936</v>
      </c>
    </row>
    <row r="22101" spans="1:1">
      <c r="A22101" s="4">
        <v>24937</v>
      </c>
    </row>
    <row r="22102" spans="1:1">
      <c r="A22102" s="4">
        <v>24938</v>
      </c>
    </row>
    <row r="22103" spans="1:1">
      <c r="A22103" s="4">
        <v>24939</v>
      </c>
    </row>
    <row r="22104" spans="1:1">
      <c r="A22104" s="4">
        <v>24940</v>
      </c>
    </row>
    <row r="22105" spans="1:1">
      <c r="A22105" s="4">
        <v>24941</v>
      </c>
    </row>
    <row r="22106" spans="1:1">
      <c r="A22106" s="4">
        <v>24942</v>
      </c>
    </row>
    <row r="22107" spans="1:1">
      <c r="A22107" s="4">
        <v>24943</v>
      </c>
    </row>
    <row r="22108" spans="1:1">
      <c r="A22108" s="4">
        <v>24944</v>
      </c>
    </row>
    <row r="22109" spans="1:1">
      <c r="A22109" s="4">
        <v>24945</v>
      </c>
    </row>
    <row r="22110" spans="1:1">
      <c r="A22110" s="4">
        <v>24946</v>
      </c>
    </row>
    <row r="22111" spans="1:1">
      <c r="A22111" s="4">
        <v>24947</v>
      </c>
    </row>
    <row r="22112" spans="1:1">
      <c r="A22112" s="4">
        <v>24948</v>
      </c>
    </row>
    <row r="22113" spans="1:1">
      <c r="A22113" s="4">
        <v>24949</v>
      </c>
    </row>
    <row r="22114" spans="1:1">
      <c r="A22114" s="4">
        <v>24950</v>
      </c>
    </row>
    <row r="22115" spans="1:1">
      <c r="A22115" s="4">
        <v>24951</v>
      </c>
    </row>
    <row r="22116" spans="1:1">
      <c r="A22116" s="4">
        <v>24952</v>
      </c>
    </row>
    <row r="22117" spans="1:1">
      <c r="A22117" s="4">
        <v>24953</v>
      </c>
    </row>
    <row r="22118" spans="1:1">
      <c r="A22118" s="4">
        <v>24954</v>
      </c>
    </row>
    <row r="22119" spans="1:1">
      <c r="A22119" s="4">
        <v>24955</v>
      </c>
    </row>
    <row r="22120" spans="1:1">
      <c r="A22120" s="4">
        <v>24956</v>
      </c>
    </row>
    <row r="22121" spans="1:1">
      <c r="A22121" s="4">
        <v>24957</v>
      </c>
    </row>
    <row r="22122" spans="1:1">
      <c r="A22122" s="4">
        <v>24958</v>
      </c>
    </row>
    <row r="22123" spans="1:1">
      <c r="A22123" s="4">
        <v>24959</v>
      </c>
    </row>
    <row r="22124" spans="1:1">
      <c r="A22124" s="4">
        <v>24960</v>
      </c>
    </row>
    <row r="22125" spans="1:1">
      <c r="A22125" s="4">
        <v>24961</v>
      </c>
    </row>
    <row r="22126" spans="1:1">
      <c r="A22126" s="4">
        <v>24962</v>
      </c>
    </row>
    <row r="22127" spans="1:1">
      <c r="A22127" s="4">
        <v>24963</v>
      </c>
    </row>
    <row r="22128" spans="1:1">
      <c r="A22128" s="4">
        <v>24964</v>
      </c>
    </row>
    <row r="22129" spans="1:1">
      <c r="A22129" s="4">
        <v>24965</v>
      </c>
    </row>
    <row r="22130" spans="1:1">
      <c r="A22130" s="4">
        <v>24966</v>
      </c>
    </row>
    <row r="22131" spans="1:1">
      <c r="A22131" s="4">
        <v>24967</v>
      </c>
    </row>
    <row r="22132" spans="1:1">
      <c r="A22132" s="4">
        <v>24968</v>
      </c>
    </row>
    <row r="22133" spans="1:1">
      <c r="A22133" s="4">
        <v>24969</v>
      </c>
    </row>
    <row r="22134" spans="1:1">
      <c r="A22134" s="4">
        <v>24970</v>
      </c>
    </row>
    <row r="22135" spans="1:1">
      <c r="A22135" s="4">
        <v>24971</v>
      </c>
    </row>
    <row r="22136" spans="1:1">
      <c r="A22136" s="4">
        <v>24972</v>
      </c>
    </row>
    <row r="22137" spans="1:1">
      <c r="A22137" s="4">
        <v>24973</v>
      </c>
    </row>
    <row r="22138" spans="1:1">
      <c r="A22138" s="4">
        <v>24974</v>
      </c>
    </row>
    <row r="22139" spans="1:1">
      <c r="A22139" s="4">
        <v>24975</v>
      </c>
    </row>
    <row r="22140" spans="1:1">
      <c r="A22140" s="4">
        <v>24976</v>
      </c>
    </row>
    <row r="22141" spans="1:1">
      <c r="A22141" s="4">
        <v>24977</v>
      </c>
    </row>
    <row r="22142" spans="1:1">
      <c r="A22142" s="4">
        <v>24978</v>
      </c>
    </row>
    <row r="22143" spans="1:1">
      <c r="A22143" s="4">
        <v>24979</v>
      </c>
    </row>
    <row r="22144" spans="1:1">
      <c r="A22144" s="4">
        <v>24980</v>
      </c>
    </row>
    <row r="22145" spans="1:1">
      <c r="A22145" s="4">
        <v>24981</v>
      </c>
    </row>
    <row r="22146" spans="1:1">
      <c r="A22146" s="4">
        <v>24982</v>
      </c>
    </row>
    <row r="22147" spans="1:1">
      <c r="A22147" s="4">
        <v>24983</v>
      </c>
    </row>
    <row r="22148" spans="1:1">
      <c r="A22148" s="4">
        <v>24984</v>
      </c>
    </row>
    <row r="22149" spans="1:1">
      <c r="A22149" s="4">
        <v>24985</v>
      </c>
    </row>
    <row r="22150" spans="1:1">
      <c r="A22150" s="4">
        <v>24986</v>
      </c>
    </row>
    <row r="22151" spans="1:1">
      <c r="A22151" s="4">
        <v>24987</v>
      </c>
    </row>
    <row r="22152" spans="1:1">
      <c r="A22152" s="4">
        <v>24988</v>
      </c>
    </row>
    <row r="22153" spans="1:1">
      <c r="A22153" s="4">
        <v>24989</v>
      </c>
    </row>
    <row r="22154" spans="1:1">
      <c r="A22154" s="4">
        <v>24990</v>
      </c>
    </row>
    <row r="22155" spans="1:1">
      <c r="A22155" s="4">
        <v>24991</v>
      </c>
    </row>
    <row r="22156" spans="1:1">
      <c r="A22156" s="4">
        <v>24992</v>
      </c>
    </row>
    <row r="22157" spans="1:1">
      <c r="A22157" s="4">
        <v>24993</v>
      </c>
    </row>
    <row r="22158" spans="1:1">
      <c r="A22158" s="4">
        <v>24994</v>
      </c>
    </row>
    <row r="22159" spans="1:1">
      <c r="A22159" s="4">
        <v>24995</v>
      </c>
    </row>
    <row r="22160" spans="1:1">
      <c r="A22160" s="4">
        <v>24996</v>
      </c>
    </row>
    <row r="22161" spans="1:1">
      <c r="A22161" s="4">
        <v>24997</v>
      </c>
    </row>
    <row r="22162" spans="1:1">
      <c r="A22162" s="4">
        <v>24998</v>
      </c>
    </row>
    <row r="22163" spans="1:1">
      <c r="A22163" s="4">
        <v>24999</v>
      </c>
    </row>
    <row r="22164" spans="1:1">
      <c r="A22164" s="4">
        <v>25000</v>
      </c>
    </row>
    <row r="22165" spans="1:1">
      <c r="A22165" s="4">
        <v>25001</v>
      </c>
    </row>
    <row r="22166" spans="1:1">
      <c r="A22166" s="4">
        <v>25002</v>
      </c>
    </row>
    <row r="22167" spans="1:1">
      <c r="A22167" s="4">
        <v>25003</v>
      </c>
    </row>
    <row r="22168" spans="1:1">
      <c r="A22168" s="4">
        <v>25004</v>
      </c>
    </row>
    <row r="22169" spans="1:1">
      <c r="A22169" s="4">
        <v>25005</v>
      </c>
    </row>
    <row r="22170" spans="1:1">
      <c r="A22170" s="4">
        <v>25006</v>
      </c>
    </row>
    <row r="22171" spans="1:1">
      <c r="A22171" s="4">
        <v>25007</v>
      </c>
    </row>
    <row r="22172" spans="1:1">
      <c r="A22172" s="4">
        <v>25008</v>
      </c>
    </row>
    <row r="22173" spans="1:1">
      <c r="A22173" s="4">
        <v>25009</v>
      </c>
    </row>
    <row r="22174" spans="1:1">
      <c r="A22174" s="4">
        <v>25010</v>
      </c>
    </row>
    <row r="22175" spans="1:1">
      <c r="A22175" s="4">
        <v>25011</v>
      </c>
    </row>
    <row r="22176" spans="1:1">
      <c r="A22176" s="4">
        <v>25012</v>
      </c>
    </row>
    <row r="22177" spans="1:1">
      <c r="A22177" s="4">
        <v>25013</v>
      </c>
    </row>
    <row r="22178" spans="1:1">
      <c r="A22178" s="4">
        <v>25014</v>
      </c>
    </row>
    <row r="22179" spans="1:1">
      <c r="A22179" s="4">
        <v>25015</v>
      </c>
    </row>
    <row r="22180" spans="1:1">
      <c r="A22180" s="4">
        <v>25016</v>
      </c>
    </row>
    <row r="22181" spans="1:1">
      <c r="A22181" s="4">
        <v>25017</v>
      </c>
    </row>
    <row r="22182" spans="1:1">
      <c r="A22182" s="4">
        <v>25018</v>
      </c>
    </row>
    <row r="22183" spans="1:1">
      <c r="A22183" s="4">
        <v>25019</v>
      </c>
    </row>
    <row r="22184" spans="1:1">
      <c r="A22184" s="4">
        <v>25020</v>
      </c>
    </row>
    <row r="22185" spans="1:1">
      <c r="A22185" s="4">
        <v>25021</v>
      </c>
    </row>
    <row r="22186" spans="1:1">
      <c r="A22186" s="4">
        <v>25022</v>
      </c>
    </row>
    <row r="22187" spans="1:1">
      <c r="A22187" s="4">
        <v>25023</v>
      </c>
    </row>
    <row r="22188" spans="1:1">
      <c r="A22188" s="4">
        <v>25024</v>
      </c>
    </row>
    <row r="22189" spans="1:1">
      <c r="A22189" s="4">
        <v>25025</v>
      </c>
    </row>
    <row r="22190" spans="1:1">
      <c r="A22190" s="4">
        <v>25026</v>
      </c>
    </row>
    <row r="22191" spans="1:1">
      <c r="A22191" s="4">
        <v>25027</v>
      </c>
    </row>
    <row r="22192" spans="1:1">
      <c r="A22192" s="4">
        <v>25028</v>
      </c>
    </row>
    <row r="22193" spans="1:1">
      <c r="A22193" s="4">
        <v>25029</v>
      </c>
    </row>
    <row r="22194" spans="1:1">
      <c r="A22194" s="4">
        <v>25030</v>
      </c>
    </row>
    <row r="22195" spans="1:1">
      <c r="A22195" s="4">
        <v>25031</v>
      </c>
    </row>
    <row r="22196" spans="1:1">
      <c r="A22196" s="4">
        <v>25032</v>
      </c>
    </row>
    <row r="22197" spans="1:1">
      <c r="A22197" s="4">
        <v>25033</v>
      </c>
    </row>
    <row r="22198" spans="1:1">
      <c r="A22198" s="4">
        <v>25034</v>
      </c>
    </row>
    <row r="22199" spans="1:1">
      <c r="A22199" s="4">
        <v>25035</v>
      </c>
    </row>
    <row r="22200" spans="1:1">
      <c r="A22200" s="4">
        <v>25036</v>
      </c>
    </row>
    <row r="22201" spans="1:1">
      <c r="A22201" s="4">
        <v>25037</v>
      </c>
    </row>
    <row r="22202" spans="1:1">
      <c r="A22202" s="4">
        <v>25038</v>
      </c>
    </row>
    <row r="22203" spans="1:1">
      <c r="A22203" s="4">
        <v>25039</v>
      </c>
    </row>
    <row r="22204" spans="1:1">
      <c r="A22204" s="4">
        <v>25040</v>
      </c>
    </row>
    <row r="22205" spans="1:1">
      <c r="A22205" s="4">
        <v>25041</v>
      </c>
    </row>
    <row r="22206" spans="1:1">
      <c r="A22206" s="4">
        <v>25042</v>
      </c>
    </row>
    <row r="22207" spans="1:1">
      <c r="A22207" s="4">
        <v>25043</v>
      </c>
    </row>
    <row r="22208" spans="1:1">
      <c r="A22208" s="4">
        <v>25044</v>
      </c>
    </row>
    <row r="22209" spans="1:1">
      <c r="A22209" s="4">
        <v>25045</v>
      </c>
    </row>
    <row r="22210" spans="1:1">
      <c r="A22210" s="4">
        <v>25046</v>
      </c>
    </row>
    <row r="22211" spans="1:1">
      <c r="A22211" s="4">
        <v>25047</v>
      </c>
    </row>
    <row r="22212" spans="1:1">
      <c r="A22212" s="4">
        <v>25048</v>
      </c>
    </row>
    <row r="22213" spans="1:1">
      <c r="A22213" s="4">
        <v>25049</v>
      </c>
    </row>
    <row r="22214" spans="1:1">
      <c r="A22214" s="4">
        <v>25050</v>
      </c>
    </row>
    <row r="22215" spans="1:1">
      <c r="A22215" s="4">
        <v>25051</v>
      </c>
    </row>
    <row r="22216" spans="1:1">
      <c r="A22216" s="4">
        <v>25052</v>
      </c>
    </row>
    <row r="22217" spans="1:1">
      <c r="A22217" s="4">
        <v>25053</v>
      </c>
    </row>
    <row r="22218" spans="1:1">
      <c r="A22218" s="4">
        <v>25054</v>
      </c>
    </row>
    <row r="22219" spans="1:1">
      <c r="A22219" s="4">
        <v>25055</v>
      </c>
    </row>
    <row r="22220" spans="1:1">
      <c r="A22220" s="4">
        <v>25056</v>
      </c>
    </row>
    <row r="22221" spans="1:1">
      <c r="A22221" s="4">
        <v>25057</v>
      </c>
    </row>
    <row r="22222" spans="1:1">
      <c r="A22222" s="4">
        <v>25058</v>
      </c>
    </row>
    <row r="22223" spans="1:1">
      <c r="A22223" s="4">
        <v>25059</v>
      </c>
    </row>
    <row r="22224" spans="1:1">
      <c r="A22224" s="4">
        <v>25060</v>
      </c>
    </row>
    <row r="22225" spans="1:1">
      <c r="A22225" s="4">
        <v>25061</v>
      </c>
    </row>
    <row r="22226" spans="1:1">
      <c r="A22226" s="4">
        <v>25062</v>
      </c>
    </row>
    <row r="22227" spans="1:1">
      <c r="A22227" s="4">
        <v>25063</v>
      </c>
    </row>
    <row r="22228" spans="1:1">
      <c r="A22228" s="4">
        <v>25064</v>
      </c>
    </row>
    <row r="22229" spans="1:1">
      <c r="A22229" s="4">
        <v>25065</v>
      </c>
    </row>
    <row r="22230" spans="1:1">
      <c r="A22230" s="4">
        <v>25066</v>
      </c>
    </row>
    <row r="22231" spans="1:1">
      <c r="A22231" s="4">
        <v>25067</v>
      </c>
    </row>
    <row r="22232" spans="1:1">
      <c r="A22232" s="4">
        <v>25068</v>
      </c>
    </row>
    <row r="22233" spans="1:1">
      <c r="A22233" s="4">
        <v>25069</v>
      </c>
    </row>
    <row r="22234" spans="1:1">
      <c r="A22234" s="4">
        <v>25070</v>
      </c>
    </row>
    <row r="22235" spans="1:1">
      <c r="A22235" s="4">
        <v>25071</v>
      </c>
    </row>
    <row r="22236" spans="1:1">
      <c r="A22236" s="4">
        <v>25072</v>
      </c>
    </row>
    <row r="22237" spans="1:1">
      <c r="A22237" s="4">
        <v>25073</v>
      </c>
    </row>
    <row r="22238" spans="1:1">
      <c r="A22238" s="4">
        <v>25074</v>
      </c>
    </row>
    <row r="22239" spans="1:1">
      <c r="A22239" s="4">
        <v>25075</v>
      </c>
    </row>
    <row r="22240" spans="1:1">
      <c r="A22240" s="4">
        <v>25076</v>
      </c>
    </row>
    <row r="22241" spans="1:1">
      <c r="A22241" s="4">
        <v>25077</v>
      </c>
    </row>
    <row r="22242" spans="1:1">
      <c r="A22242" s="4">
        <v>25078</v>
      </c>
    </row>
    <row r="22243" spans="1:1">
      <c r="A22243" s="4">
        <v>25079</v>
      </c>
    </row>
    <row r="22244" spans="1:1">
      <c r="A22244" s="4">
        <v>25080</v>
      </c>
    </row>
    <row r="22245" spans="1:1">
      <c r="A22245" s="4">
        <v>25081</v>
      </c>
    </row>
    <row r="22246" spans="1:1">
      <c r="A22246" s="4">
        <v>25082</v>
      </c>
    </row>
    <row r="22247" spans="1:1">
      <c r="A22247" s="4">
        <v>25083</v>
      </c>
    </row>
    <row r="22248" spans="1:1">
      <c r="A22248" s="4">
        <v>25084</v>
      </c>
    </row>
    <row r="22249" spans="1:1">
      <c r="A22249" s="4">
        <v>25085</v>
      </c>
    </row>
    <row r="22250" spans="1:1">
      <c r="A22250" s="4">
        <v>25086</v>
      </c>
    </row>
    <row r="22251" spans="1:1">
      <c r="A22251" s="4">
        <v>25087</v>
      </c>
    </row>
    <row r="22252" spans="1:1">
      <c r="A22252" s="4">
        <v>25088</v>
      </c>
    </row>
    <row r="22253" spans="1:1">
      <c r="A22253" s="4">
        <v>25089</v>
      </c>
    </row>
    <row r="22254" spans="1:1">
      <c r="A22254" s="4">
        <v>25090</v>
      </c>
    </row>
    <row r="22255" spans="1:1">
      <c r="A22255" s="4">
        <v>25091</v>
      </c>
    </row>
    <row r="22256" spans="1:1">
      <c r="A22256" s="4">
        <v>25092</v>
      </c>
    </row>
    <row r="22257" spans="1:1">
      <c r="A22257" s="4">
        <v>25093</v>
      </c>
    </row>
    <row r="22258" spans="1:1">
      <c r="A22258" s="4">
        <v>25094</v>
      </c>
    </row>
    <row r="22259" spans="1:1">
      <c r="A22259" s="4">
        <v>25095</v>
      </c>
    </row>
    <row r="22260" spans="1:1">
      <c r="A22260" s="4">
        <v>25096</v>
      </c>
    </row>
    <row r="22261" spans="1:1">
      <c r="A22261" s="4">
        <v>25097</v>
      </c>
    </row>
    <row r="22262" spans="1:1">
      <c r="A22262" s="4">
        <v>25098</v>
      </c>
    </row>
    <row r="22263" spans="1:1">
      <c r="A22263" s="4">
        <v>25099</v>
      </c>
    </row>
    <row r="22264" spans="1:1">
      <c r="A22264" s="4">
        <v>25100</v>
      </c>
    </row>
    <row r="22265" spans="1:1">
      <c r="A22265" s="4">
        <v>25101</v>
      </c>
    </row>
    <row r="22266" spans="1:1">
      <c r="A22266" s="4">
        <v>25102</v>
      </c>
    </row>
    <row r="22267" spans="1:1">
      <c r="A22267" s="4">
        <v>25103</v>
      </c>
    </row>
    <row r="22268" spans="1:1">
      <c r="A22268" s="4">
        <v>25104</v>
      </c>
    </row>
    <row r="22269" spans="1:1">
      <c r="A22269" s="4">
        <v>25105</v>
      </c>
    </row>
    <row r="22270" spans="1:1">
      <c r="A22270" s="4">
        <v>25106</v>
      </c>
    </row>
    <row r="22271" spans="1:1">
      <c r="A22271" s="4">
        <v>25107</v>
      </c>
    </row>
    <row r="22272" spans="1:1">
      <c r="A22272" s="4">
        <v>25108</v>
      </c>
    </row>
    <row r="22273" spans="1:1">
      <c r="A22273" s="4">
        <v>25109</v>
      </c>
    </row>
    <row r="22274" spans="1:1">
      <c r="A22274" s="4">
        <v>25110</v>
      </c>
    </row>
    <row r="22275" spans="1:1">
      <c r="A22275" s="4">
        <v>25111</v>
      </c>
    </row>
    <row r="22276" spans="1:1">
      <c r="A22276" s="4">
        <v>25112</v>
      </c>
    </row>
    <row r="22277" spans="1:1">
      <c r="A22277" s="4">
        <v>25113</v>
      </c>
    </row>
    <row r="22278" spans="1:1">
      <c r="A22278" s="4">
        <v>25114</v>
      </c>
    </row>
    <row r="22279" spans="1:1">
      <c r="A22279" s="4">
        <v>25115</v>
      </c>
    </row>
    <row r="22280" spans="1:1">
      <c r="A22280" s="4">
        <v>25116</v>
      </c>
    </row>
    <row r="22281" spans="1:1">
      <c r="A22281" s="4">
        <v>25117</v>
      </c>
    </row>
    <row r="22282" spans="1:1">
      <c r="A22282" s="4">
        <v>25118</v>
      </c>
    </row>
    <row r="22283" spans="1:1">
      <c r="A22283" s="4">
        <v>25119</v>
      </c>
    </row>
    <row r="22284" spans="1:1">
      <c r="A22284" s="4">
        <v>25120</v>
      </c>
    </row>
    <row r="22285" spans="1:1">
      <c r="A22285" s="4">
        <v>25121</v>
      </c>
    </row>
    <row r="22286" spans="1:1">
      <c r="A22286" s="4">
        <v>25122</v>
      </c>
    </row>
    <row r="22287" spans="1:1">
      <c r="A22287" s="4">
        <v>25123</v>
      </c>
    </row>
    <row r="22288" spans="1:1">
      <c r="A22288" s="4">
        <v>25124</v>
      </c>
    </row>
    <row r="22289" spans="1:1">
      <c r="A22289" s="4">
        <v>25125</v>
      </c>
    </row>
    <row r="22290" spans="1:1">
      <c r="A22290" s="4">
        <v>25126</v>
      </c>
    </row>
    <row r="22291" spans="1:1">
      <c r="A22291" s="4">
        <v>25127</v>
      </c>
    </row>
    <row r="22292" spans="1:1">
      <c r="A22292" s="4">
        <v>25128</v>
      </c>
    </row>
    <row r="22293" spans="1:1">
      <c r="A22293" s="4">
        <v>25129</v>
      </c>
    </row>
    <row r="22294" spans="1:1">
      <c r="A22294" s="4">
        <v>25130</v>
      </c>
    </row>
    <row r="22295" spans="1:1">
      <c r="A22295" s="4">
        <v>25131</v>
      </c>
    </row>
    <row r="22296" spans="1:1">
      <c r="A22296" s="4">
        <v>25132</v>
      </c>
    </row>
    <row r="22297" spans="1:1">
      <c r="A22297" s="4">
        <v>25133</v>
      </c>
    </row>
    <row r="22298" spans="1:1">
      <c r="A22298" s="4">
        <v>25134</v>
      </c>
    </row>
    <row r="22299" spans="1:1">
      <c r="A22299" s="4">
        <v>25135</v>
      </c>
    </row>
    <row r="22300" spans="1:1">
      <c r="A22300" s="4">
        <v>25136</v>
      </c>
    </row>
    <row r="22301" spans="1:1">
      <c r="A22301" s="4">
        <v>25137</v>
      </c>
    </row>
    <row r="22302" spans="1:1">
      <c r="A22302" s="4">
        <v>25138</v>
      </c>
    </row>
    <row r="22303" spans="1:1">
      <c r="A22303" s="4">
        <v>25139</v>
      </c>
    </row>
    <row r="22304" spans="1:1">
      <c r="A22304" s="4">
        <v>25140</v>
      </c>
    </row>
    <row r="22305" spans="1:1">
      <c r="A22305" s="4">
        <v>25141</v>
      </c>
    </row>
    <row r="22306" spans="1:1">
      <c r="A22306" s="4">
        <v>25142</v>
      </c>
    </row>
    <row r="22307" spans="1:1">
      <c r="A22307" s="4">
        <v>25143</v>
      </c>
    </row>
    <row r="22308" spans="1:1">
      <c r="A22308" s="4">
        <v>25144</v>
      </c>
    </row>
    <row r="22309" spans="1:1">
      <c r="A22309" s="4">
        <v>25145</v>
      </c>
    </row>
    <row r="22310" spans="1:1">
      <c r="A22310" s="4">
        <v>25146</v>
      </c>
    </row>
    <row r="22311" spans="1:1">
      <c r="A22311" s="4">
        <v>25147</v>
      </c>
    </row>
    <row r="22312" spans="1:1">
      <c r="A22312" s="4">
        <v>25148</v>
      </c>
    </row>
    <row r="22313" spans="1:1">
      <c r="A22313" s="4">
        <v>25149</v>
      </c>
    </row>
    <row r="22314" spans="1:1">
      <c r="A22314" s="4">
        <v>25150</v>
      </c>
    </row>
    <row r="22315" spans="1:1">
      <c r="A22315" s="4">
        <v>25151</v>
      </c>
    </row>
    <row r="22316" spans="1:1">
      <c r="A22316" s="4">
        <v>25152</v>
      </c>
    </row>
    <row r="22317" spans="1:1">
      <c r="A22317" s="4">
        <v>25153</v>
      </c>
    </row>
    <row r="22318" spans="1:1">
      <c r="A22318" s="4">
        <v>25154</v>
      </c>
    </row>
    <row r="22319" spans="1:1">
      <c r="A22319" s="4">
        <v>25155</v>
      </c>
    </row>
    <row r="22320" spans="1:1">
      <c r="A22320" s="4">
        <v>25156</v>
      </c>
    </row>
    <row r="22321" spans="1:1">
      <c r="A22321" s="4">
        <v>25157</v>
      </c>
    </row>
    <row r="22322" spans="1:1">
      <c r="A22322" s="4">
        <v>25158</v>
      </c>
    </row>
    <row r="22323" spans="1:1">
      <c r="A22323" s="4">
        <v>25159</v>
      </c>
    </row>
    <row r="22324" spans="1:1">
      <c r="A22324" s="4">
        <v>25160</v>
      </c>
    </row>
    <row r="22325" spans="1:1">
      <c r="A22325" s="4">
        <v>25161</v>
      </c>
    </row>
    <row r="22326" spans="1:1">
      <c r="A22326" s="4">
        <v>25162</v>
      </c>
    </row>
    <row r="22327" spans="1:1">
      <c r="A22327" s="4">
        <v>25163</v>
      </c>
    </row>
    <row r="22328" spans="1:1">
      <c r="A22328" s="4">
        <v>25164</v>
      </c>
    </row>
    <row r="22329" spans="1:1">
      <c r="A22329" s="4">
        <v>25165</v>
      </c>
    </row>
    <row r="22330" spans="1:1">
      <c r="A22330" s="4">
        <v>25166</v>
      </c>
    </row>
    <row r="22331" spans="1:1">
      <c r="A22331" s="4">
        <v>25167</v>
      </c>
    </row>
    <row r="22332" spans="1:1">
      <c r="A22332" s="4">
        <v>25168</v>
      </c>
    </row>
    <row r="22333" spans="1:1">
      <c r="A22333" s="4">
        <v>25169</v>
      </c>
    </row>
    <row r="22334" spans="1:1">
      <c r="A22334" s="4">
        <v>25170</v>
      </c>
    </row>
    <row r="22335" spans="1:1">
      <c r="A22335" s="4">
        <v>25171</v>
      </c>
    </row>
    <row r="22336" spans="1:1">
      <c r="A22336" s="4">
        <v>25172</v>
      </c>
    </row>
    <row r="22337" spans="1:1">
      <c r="A22337" s="4">
        <v>25173</v>
      </c>
    </row>
    <row r="22338" spans="1:1">
      <c r="A22338" s="4">
        <v>25174</v>
      </c>
    </row>
    <row r="22339" spans="1:1">
      <c r="A22339" s="4">
        <v>25175</v>
      </c>
    </row>
    <row r="22340" spans="1:1">
      <c r="A22340" s="4">
        <v>25176</v>
      </c>
    </row>
    <row r="22341" spans="1:1">
      <c r="A22341" s="4">
        <v>25177</v>
      </c>
    </row>
    <row r="22342" spans="1:1">
      <c r="A22342" s="4">
        <v>25178</v>
      </c>
    </row>
    <row r="22343" spans="1:1">
      <c r="A22343" s="4">
        <v>25179</v>
      </c>
    </row>
    <row r="22344" spans="1:1">
      <c r="A22344" s="4">
        <v>25180</v>
      </c>
    </row>
    <row r="22345" spans="1:1">
      <c r="A22345" s="4">
        <v>25181</v>
      </c>
    </row>
    <row r="22346" spans="1:1">
      <c r="A22346" s="4">
        <v>25182</v>
      </c>
    </row>
    <row r="22347" spans="1:1">
      <c r="A22347" s="4">
        <v>25183</v>
      </c>
    </row>
    <row r="22348" spans="1:1">
      <c r="A22348" s="4">
        <v>25184</v>
      </c>
    </row>
    <row r="22349" spans="1:1">
      <c r="A22349" s="4">
        <v>25185</v>
      </c>
    </row>
    <row r="22350" spans="1:1">
      <c r="A22350" s="4">
        <v>25186</v>
      </c>
    </row>
    <row r="22351" spans="1:1">
      <c r="A22351" s="4">
        <v>25187</v>
      </c>
    </row>
    <row r="22352" spans="1:1">
      <c r="A22352" s="4">
        <v>25188</v>
      </c>
    </row>
    <row r="22353" spans="1:1">
      <c r="A22353" s="4">
        <v>25189</v>
      </c>
    </row>
    <row r="22354" spans="1:1">
      <c r="A22354" s="4">
        <v>25190</v>
      </c>
    </row>
    <row r="22355" spans="1:1">
      <c r="A22355" s="4">
        <v>25191</v>
      </c>
    </row>
    <row r="22356" spans="1:1">
      <c r="A22356" s="4">
        <v>25192</v>
      </c>
    </row>
    <row r="22357" spans="1:1">
      <c r="A22357" s="4">
        <v>25193</v>
      </c>
    </row>
    <row r="22358" spans="1:1">
      <c r="A22358" s="4">
        <v>25194</v>
      </c>
    </row>
    <row r="22359" spans="1:1">
      <c r="A22359" s="4">
        <v>25195</v>
      </c>
    </row>
    <row r="22360" spans="1:1">
      <c r="A22360" s="4">
        <v>25196</v>
      </c>
    </row>
    <row r="22361" spans="1:1">
      <c r="A22361" s="4">
        <v>25197</v>
      </c>
    </row>
    <row r="22362" spans="1:1">
      <c r="A22362" s="4">
        <v>25198</v>
      </c>
    </row>
    <row r="22363" spans="1:1">
      <c r="A22363" s="4">
        <v>25199</v>
      </c>
    </row>
    <row r="22364" spans="1:1">
      <c r="A22364" s="4">
        <v>25200</v>
      </c>
    </row>
    <row r="22365" spans="1:1">
      <c r="A22365" s="4">
        <v>25201</v>
      </c>
    </row>
    <row r="22366" spans="1:1">
      <c r="A22366" s="4">
        <v>25202</v>
      </c>
    </row>
    <row r="22367" spans="1:1">
      <c r="A22367" s="4">
        <v>25203</v>
      </c>
    </row>
    <row r="22368" spans="1:1">
      <c r="A22368" s="4">
        <v>25204</v>
      </c>
    </row>
    <row r="22369" spans="1:1">
      <c r="A22369" s="4">
        <v>25205</v>
      </c>
    </row>
    <row r="22370" spans="1:1">
      <c r="A22370" s="4">
        <v>25206</v>
      </c>
    </row>
    <row r="22371" spans="1:1">
      <c r="A22371" s="4">
        <v>25207</v>
      </c>
    </row>
    <row r="22372" spans="1:1">
      <c r="A22372" s="4">
        <v>25208</v>
      </c>
    </row>
    <row r="22373" spans="1:1">
      <c r="A22373" s="4">
        <v>25209</v>
      </c>
    </row>
    <row r="22374" spans="1:1">
      <c r="A22374" s="4">
        <v>25210</v>
      </c>
    </row>
    <row r="22375" spans="1:1">
      <c r="A22375" s="4">
        <v>25211</v>
      </c>
    </row>
    <row r="22376" spans="1:1">
      <c r="A22376" s="4">
        <v>25212</v>
      </c>
    </row>
    <row r="22377" spans="1:1">
      <c r="A22377" s="4">
        <v>25213</v>
      </c>
    </row>
    <row r="22378" spans="1:1">
      <c r="A22378" s="4">
        <v>25214</v>
      </c>
    </row>
    <row r="22379" spans="1:1">
      <c r="A22379" s="4">
        <v>25215</v>
      </c>
    </row>
    <row r="22380" spans="1:1">
      <c r="A22380" s="4">
        <v>25216</v>
      </c>
    </row>
    <row r="22381" spans="1:1">
      <c r="A22381" s="4">
        <v>25217</v>
      </c>
    </row>
    <row r="22382" spans="1:1">
      <c r="A22382" s="4">
        <v>25218</v>
      </c>
    </row>
    <row r="22383" spans="1:1">
      <c r="A22383" s="4">
        <v>25219</v>
      </c>
    </row>
    <row r="22384" spans="1:1">
      <c r="A22384" s="4">
        <v>25220</v>
      </c>
    </row>
    <row r="22385" spans="1:1">
      <c r="A22385" s="4">
        <v>25221</v>
      </c>
    </row>
    <row r="22386" spans="1:1">
      <c r="A22386" s="4">
        <v>25222</v>
      </c>
    </row>
    <row r="22387" spans="1:1">
      <c r="A22387" s="4">
        <v>25223</v>
      </c>
    </row>
    <row r="22388" spans="1:1">
      <c r="A22388" s="4">
        <v>25224</v>
      </c>
    </row>
    <row r="22389" spans="1:1">
      <c r="A22389" s="4">
        <v>25225</v>
      </c>
    </row>
    <row r="22390" spans="1:1">
      <c r="A22390" s="4">
        <v>25226</v>
      </c>
    </row>
    <row r="22391" spans="1:1">
      <c r="A22391" s="4">
        <v>25227</v>
      </c>
    </row>
    <row r="22392" spans="1:1">
      <c r="A22392" s="4">
        <v>25228</v>
      </c>
    </row>
    <row r="22393" spans="1:1">
      <c r="A22393" s="4">
        <v>25229</v>
      </c>
    </row>
    <row r="22394" spans="1:1">
      <c r="A22394" s="4">
        <v>25230</v>
      </c>
    </row>
    <row r="22395" spans="1:1">
      <c r="A22395" s="4">
        <v>25231</v>
      </c>
    </row>
    <row r="22396" spans="1:1">
      <c r="A22396" s="4">
        <v>25232</v>
      </c>
    </row>
    <row r="22397" spans="1:1">
      <c r="A22397" s="4">
        <v>25233</v>
      </c>
    </row>
    <row r="22398" spans="1:1">
      <c r="A22398" s="4">
        <v>25234</v>
      </c>
    </row>
    <row r="22399" spans="1:1">
      <c r="A22399" s="4">
        <v>25235</v>
      </c>
    </row>
    <row r="22400" spans="1:1">
      <c r="A22400" s="4">
        <v>25236</v>
      </c>
    </row>
    <row r="22401" spans="1:1">
      <c r="A22401" s="4">
        <v>25237</v>
      </c>
    </row>
    <row r="22402" spans="1:1">
      <c r="A22402" s="4">
        <v>25238</v>
      </c>
    </row>
    <row r="22403" spans="1:1">
      <c r="A22403" s="4">
        <v>25239</v>
      </c>
    </row>
    <row r="22404" spans="1:1">
      <c r="A22404" s="4">
        <v>25240</v>
      </c>
    </row>
    <row r="22405" spans="1:1">
      <c r="A22405" s="4">
        <v>25241</v>
      </c>
    </row>
    <row r="22406" spans="1:1">
      <c r="A22406" s="4">
        <v>25242</v>
      </c>
    </row>
    <row r="22407" spans="1:1">
      <c r="A22407" s="4">
        <v>25243</v>
      </c>
    </row>
    <row r="22408" spans="1:1">
      <c r="A22408" s="4">
        <v>25244</v>
      </c>
    </row>
    <row r="22409" spans="1:1">
      <c r="A22409" s="4">
        <v>25245</v>
      </c>
    </row>
    <row r="22410" spans="1:1">
      <c r="A22410" s="4">
        <v>25246</v>
      </c>
    </row>
    <row r="22411" spans="1:1">
      <c r="A22411" s="4">
        <v>25247</v>
      </c>
    </row>
    <row r="22412" spans="1:1">
      <c r="A22412" s="4">
        <v>25248</v>
      </c>
    </row>
    <row r="22413" spans="1:1">
      <c r="A22413" s="4">
        <v>25249</v>
      </c>
    </row>
    <row r="22414" spans="1:1">
      <c r="A22414" s="4">
        <v>25250</v>
      </c>
    </row>
    <row r="22415" spans="1:1">
      <c r="A22415" s="4">
        <v>25251</v>
      </c>
    </row>
    <row r="22416" spans="1:1">
      <c r="A22416" s="4">
        <v>25252</v>
      </c>
    </row>
    <row r="22417" spans="1:1">
      <c r="A22417" s="4">
        <v>25253</v>
      </c>
    </row>
    <row r="22418" spans="1:1">
      <c r="A22418" s="4">
        <v>25254</v>
      </c>
    </row>
    <row r="22419" spans="1:1">
      <c r="A22419" s="4">
        <v>25255</v>
      </c>
    </row>
    <row r="22420" spans="1:1">
      <c r="A22420" s="4">
        <v>25256</v>
      </c>
    </row>
    <row r="22421" spans="1:1">
      <c r="A22421" s="4">
        <v>25257</v>
      </c>
    </row>
    <row r="22422" spans="1:1">
      <c r="A22422" s="4">
        <v>25258</v>
      </c>
    </row>
    <row r="22423" spans="1:1">
      <c r="A22423" s="4">
        <v>25259</v>
      </c>
    </row>
    <row r="22424" spans="1:1">
      <c r="A22424" s="4">
        <v>25260</v>
      </c>
    </row>
    <row r="22425" spans="1:1">
      <c r="A22425" s="4">
        <v>25261</v>
      </c>
    </row>
    <row r="22426" spans="1:1">
      <c r="A22426" s="4">
        <v>25262</v>
      </c>
    </row>
    <row r="22427" spans="1:1">
      <c r="A22427" s="4">
        <v>25263</v>
      </c>
    </row>
    <row r="22428" spans="1:1">
      <c r="A22428" s="4">
        <v>25264</v>
      </c>
    </row>
    <row r="22429" spans="1:1">
      <c r="A22429" s="4">
        <v>25265</v>
      </c>
    </row>
    <row r="22430" spans="1:1">
      <c r="A22430" s="4">
        <v>25266</v>
      </c>
    </row>
    <row r="22431" spans="1:1">
      <c r="A22431" s="4">
        <v>25267</v>
      </c>
    </row>
    <row r="22432" spans="1:1">
      <c r="A22432" s="4">
        <v>25268</v>
      </c>
    </row>
    <row r="22433" spans="1:1">
      <c r="A22433" s="4">
        <v>25269</v>
      </c>
    </row>
    <row r="22434" spans="1:1">
      <c r="A22434" s="4">
        <v>25270</v>
      </c>
    </row>
    <row r="22435" spans="1:1">
      <c r="A22435" s="4">
        <v>25271</v>
      </c>
    </row>
    <row r="22436" spans="1:1">
      <c r="A22436" s="4">
        <v>25272</v>
      </c>
    </row>
    <row r="22437" spans="1:1">
      <c r="A22437" s="4">
        <v>25273</v>
      </c>
    </row>
    <row r="22438" spans="1:1">
      <c r="A22438" s="4">
        <v>25274</v>
      </c>
    </row>
    <row r="22439" spans="1:1">
      <c r="A22439" s="4">
        <v>25275</v>
      </c>
    </row>
    <row r="22440" spans="1:1">
      <c r="A22440" s="4">
        <v>25276</v>
      </c>
    </row>
    <row r="22441" spans="1:1">
      <c r="A22441" s="4">
        <v>25277</v>
      </c>
    </row>
    <row r="22442" spans="1:1">
      <c r="A22442" s="4">
        <v>25278</v>
      </c>
    </row>
    <row r="22443" spans="1:1">
      <c r="A22443" s="4">
        <v>25279</v>
      </c>
    </row>
    <row r="22444" spans="1:1">
      <c r="A22444" s="4">
        <v>25280</v>
      </c>
    </row>
    <row r="22445" spans="1:1">
      <c r="A22445" s="4">
        <v>25281</v>
      </c>
    </row>
    <row r="22446" spans="1:1">
      <c r="A22446" s="4">
        <v>25282</v>
      </c>
    </row>
    <row r="22447" spans="1:1">
      <c r="A22447" s="4">
        <v>25283</v>
      </c>
    </row>
    <row r="22448" spans="1:1">
      <c r="A22448" s="4">
        <v>25284</v>
      </c>
    </row>
    <row r="22449" spans="1:1">
      <c r="A22449" s="4">
        <v>25285</v>
      </c>
    </row>
    <row r="22450" spans="1:1">
      <c r="A22450" s="4">
        <v>25286</v>
      </c>
    </row>
    <row r="22451" spans="1:1">
      <c r="A22451" s="4">
        <v>25287</v>
      </c>
    </row>
    <row r="22452" spans="1:1">
      <c r="A22452" s="4">
        <v>25288</v>
      </c>
    </row>
    <row r="22453" spans="1:1">
      <c r="A22453" s="4">
        <v>25289</v>
      </c>
    </row>
    <row r="22454" spans="1:1">
      <c r="A22454" s="4">
        <v>25290</v>
      </c>
    </row>
    <row r="22455" spans="1:1">
      <c r="A22455" s="4">
        <v>25291</v>
      </c>
    </row>
    <row r="22456" spans="1:1">
      <c r="A22456" s="4">
        <v>25292</v>
      </c>
    </row>
    <row r="22457" spans="1:1">
      <c r="A22457" s="4">
        <v>25293</v>
      </c>
    </row>
    <row r="22458" spans="1:1">
      <c r="A22458" s="4">
        <v>25294</v>
      </c>
    </row>
    <row r="22459" spans="1:1">
      <c r="A22459" s="4">
        <v>25295</v>
      </c>
    </row>
    <row r="22460" spans="1:1">
      <c r="A22460" s="4">
        <v>25296</v>
      </c>
    </row>
    <row r="22461" spans="1:1">
      <c r="A22461" s="4">
        <v>25297</v>
      </c>
    </row>
    <row r="22462" spans="1:1">
      <c r="A22462" s="4">
        <v>25298</v>
      </c>
    </row>
    <row r="22463" spans="1:1">
      <c r="A22463" s="4">
        <v>25299</v>
      </c>
    </row>
    <row r="22464" spans="1:1">
      <c r="A22464" s="4">
        <v>25300</v>
      </c>
    </row>
    <row r="22465" spans="1:1">
      <c r="A22465" s="4">
        <v>25301</v>
      </c>
    </row>
    <row r="22466" spans="1:1">
      <c r="A22466" s="4">
        <v>25302</v>
      </c>
    </row>
    <row r="22467" spans="1:1">
      <c r="A22467" s="4">
        <v>25303</v>
      </c>
    </row>
    <row r="22468" spans="1:1">
      <c r="A22468" s="4">
        <v>25304</v>
      </c>
    </row>
    <row r="22469" spans="1:1">
      <c r="A22469" s="4">
        <v>25305</v>
      </c>
    </row>
    <row r="22470" spans="1:1">
      <c r="A22470" s="4">
        <v>25306</v>
      </c>
    </row>
    <row r="22471" spans="1:1">
      <c r="A22471" s="4">
        <v>25307</v>
      </c>
    </row>
    <row r="22472" spans="1:1">
      <c r="A22472" s="4">
        <v>25308</v>
      </c>
    </row>
    <row r="22473" spans="1:1">
      <c r="A22473" s="4">
        <v>25309</v>
      </c>
    </row>
    <row r="22474" spans="1:1">
      <c r="A22474" s="4">
        <v>25310</v>
      </c>
    </row>
    <row r="22475" spans="1:1">
      <c r="A22475" s="4">
        <v>25311</v>
      </c>
    </row>
    <row r="22476" spans="1:1">
      <c r="A22476" s="4">
        <v>25312</v>
      </c>
    </row>
    <row r="22477" spans="1:1">
      <c r="A22477" s="4">
        <v>25313</v>
      </c>
    </row>
    <row r="22478" spans="1:1">
      <c r="A22478" s="4">
        <v>25314</v>
      </c>
    </row>
    <row r="22479" spans="1:1">
      <c r="A22479" s="4">
        <v>25315</v>
      </c>
    </row>
    <row r="22480" spans="1:1">
      <c r="A22480" s="4">
        <v>25316</v>
      </c>
    </row>
    <row r="22481" spans="1:1">
      <c r="A22481" s="4">
        <v>25317</v>
      </c>
    </row>
    <row r="22482" spans="1:1">
      <c r="A22482" s="4">
        <v>25318</v>
      </c>
    </row>
    <row r="22483" spans="1:1">
      <c r="A22483" s="4">
        <v>25319</v>
      </c>
    </row>
    <row r="22484" spans="1:1">
      <c r="A22484" s="4">
        <v>25320</v>
      </c>
    </row>
    <row r="22485" spans="1:1">
      <c r="A22485" s="4">
        <v>25321</v>
      </c>
    </row>
    <row r="22486" spans="1:1">
      <c r="A22486" s="4">
        <v>25322</v>
      </c>
    </row>
    <row r="22487" spans="1:1">
      <c r="A22487" s="4">
        <v>25323</v>
      </c>
    </row>
    <row r="22488" spans="1:1">
      <c r="A22488" s="4">
        <v>25324</v>
      </c>
    </row>
    <row r="22489" spans="1:1">
      <c r="A22489" s="4">
        <v>25325</v>
      </c>
    </row>
    <row r="22490" spans="1:1">
      <c r="A22490" s="4">
        <v>25326</v>
      </c>
    </row>
    <row r="22491" spans="1:1">
      <c r="A22491" s="4">
        <v>25327</v>
      </c>
    </row>
    <row r="22492" spans="1:1">
      <c r="A22492" s="4">
        <v>25328</v>
      </c>
    </row>
    <row r="22493" spans="1:1">
      <c r="A22493" s="4">
        <v>25329</v>
      </c>
    </row>
    <row r="22494" spans="1:1">
      <c r="A22494" s="4">
        <v>25330</v>
      </c>
    </row>
    <row r="22495" spans="1:1">
      <c r="A22495" s="4">
        <v>25331</v>
      </c>
    </row>
    <row r="22496" spans="1:1">
      <c r="A22496" s="4">
        <v>25332</v>
      </c>
    </row>
    <row r="22497" spans="1:1">
      <c r="A22497" s="4">
        <v>25333</v>
      </c>
    </row>
    <row r="22498" spans="1:1">
      <c r="A22498" s="4">
        <v>25334</v>
      </c>
    </row>
    <row r="22499" spans="1:1">
      <c r="A22499" s="4">
        <v>25335</v>
      </c>
    </row>
    <row r="22500" spans="1:1">
      <c r="A22500" s="4">
        <v>25336</v>
      </c>
    </row>
    <row r="22501" spans="1:1">
      <c r="A22501" s="4">
        <v>25337</v>
      </c>
    </row>
    <row r="22502" spans="1:1">
      <c r="A22502" s="4">
        <v>25338</v>
      </c>
    </row>
    <row r="22503" spans="1:1">
      <c r="A22503" s="4">
        <v>25339</v>
      </c>
    </row>
    <row r="22504" spans="1:1">
      <c r="A22504" s="4">
        <v>25340</v>
      </c>
    </row>
    <row r="22505" spans="1:1">
      <c r="A22505" s="4">
        <v>25341</v>
      </c>
    </row>
    <row r="22506" spans="1:1">
      <c r="A22506" s="4">
        <v>25342</v>
      </c>
    </row>
    <row r="22507" spans="1:1">
      <c r="A22507" s="4">
        <v>25343</v>
      </c>
    </row>
    <row r="22508" spans="1:1">
      <c r="A22508" s="4">
        <v>25344</v>
      </c>
    </row>
    <row r="22509" spans="1:1">
      <c r="A22509" s="4">
        <v>25345</v>
      </c>
    </row>
    <row r="22510" spans="1:1">
      <c r="A22510" s="4">
        <v>25346</v>
      </c>
    </row>
    <row r="22511" spans="1:1">
      <c r="A22511" s="4">
        <v>25347</v>
      </c>
    </row>
    <row r="22512" spans="1:1">
      <c r="A22512" s="4">
        <v>25348</v>
      </c>
    </row>
    <row r="22513" spans="1:1">
      <c r="A22513" s="4">
        <v>25349</v>
      </c>
    </row>
    <row r="22514" spans="1:1">
      <c r="A22514" s="4">
        <v>25350</v>
      </c>
    </row>
    <row r="22515" spans="1:1">
      <c r="A22515" s="4">
        <v>25351</v>
      </c>
    </row>
    <row r="22516" spans="1:1">
      <c r="A22516" s="4">
        <v>25352</v>
      </c>
    </row>
    <row r="22517" spans="1:1">
      <c r="A22517" s="4">
        <v>25353</v>
      </c>
    </row>
    <row r="22518" spans="1:1">
      <c r="A22518" s="4">
        <v>25354</v>
      </c>
    </row>
    <row r="22519" spans="1:1">
      <c r="A22519" s="4">
        <v>25355</v>
      </c>
    </row>
    <row r="22520" spans="1:1">
      <c r="A22520" s="4">
        <v>25356</v>
      </c>
    </row>
    <row r="22521" spans="1:1">
      <c r="A22521" s="4">
        <v>25357</v>
      </c>
    </row>
    <row r="22522" spans="1:1">
      <c r="A22522" s="4">
        <v>25358</v>
      </c>
    </row>
    <row r="22523" spans="1:1">
      <c r="A22523" s="4">
        <v>25359</v>
      </c>
    </row>
    <row r="22524" spans="1:1">
      <c r="A22524" s="4">
        <v>25360</v>
      </c>
    </row>
    <row r="22525" spans="1:1">
      <c r="A22525" s="4">
        <v>25361</v>
      </c>
    </row>
    <row r="22526" spans="1:1">
      <c r="A22526" s="4">
        <v>25362</v>
      </c>
    </row>
    <row r="22527" spans="1:1">
      <c r="A22527" s="4">
        <v>25363</v>
      </c>
    </row>
    <row r="22528" spans="1:1">
      <c r="A22528" s="4">
        <v>25364</v>
      </c>
    </row>
    <row r="22529" spans="1:1">
      <c r="A22529" s="4">
        <v>25365</v>
      </c>
    </row>
    <row r="22530" spans="1:1">
      <c r="A22530" s="4">
        <v>25366</v>
      </c>
    </row>
    <row r="22531" spans="1:1">
      <c r="A22531" s="4">
        <v>25367</v>
      </c>
    </row>
    <row r="22532" spans="1:1">
      <c r="A22532" s="4">
        <v>25368</v>
      </c>
    </row>
    <row r="22533" spans="1:1">
      <c r="A22533" s="4">
        <v>25369</v>
      </c>
    </row>
    <row r="22534" spans="1:1">
      <c r="A22534" s="4">
        <v>25370</v>
      </c>
    </row>
    <row r="22535" spans="1:1">
      <c r="A22535" s="4">
        <v>25371</v>
      </c>
    </row>
    <row r="22536" spans="1:1">
      <c r="A22536" s="4">
        <v>25372</v>
      </c>
    </row>
    <row r="22537" spans="1:1">
      <c r="A22537" s="4">
        <v>25373</v>
      </c>
    </row>
    <row r="22538" spans="1:1">
      <c r="A22538" s="4">
        <v>25374</v>
      </c>
    </row>
    <row r="22539" spans="1:1">
      <c r="A22539" s="4">
        <v>25375</v>
      </c>
    </row>
    <row r="22540" spans="1:1">
      <c r="A22540" s="4">
        <v>25376</v>
      </c>
    </row>
    <row r="22541" spans="1:1">
      <c r="A22541" s="4">
        <v>25377</v>
      </c>
    </row>
    <row r="22542" spans="1:1">
      <c r="A22542" s="4">
        <v>25378</v>
      </c>
    </row>
    <row r="22543" spans="1:1">
      <c r="A22543" s="4">
        <v>25379</v>
      </c>
    </row>
    <row r="22544" spans="1:1">
      <c r="A22544" s="4">
        <v>25380</v>
      </c>
    </row>
    <row r="22545" spans="1:1">
      <c r="A22545" s="4">
        <v>25381</v>
      </c>
    </row>
    <row r="22546" spans="1:1">
      <c r="A22546" s="4">
        <v>25382</v>
      </c>
    </row>
    <row r="22547" spans="1:1">
      <c r="A22547" s="4">
        <v>25383</v>
      </c>
    </row>
    <row r="22548" spans="1:1">
      <c r="A22548" s="4">
        <v>25384</v>
      </c>
    </row>
    <row r="22549" spans="1:1">
      <c r="A22549" s="4">
        <v>25385</v>
      </c>
    </row>
    <row r="22550" spans="1:1">
      <c r="A22550" s="4">
        <v>25386</v>
      </c>
    </row>
    <row r="22551" spans="1:1">
      <c r="A22551" s="4">
        <v>25387</v>
      </c>
    </row>
    <row r="22552" spans="1:1">
      <c r="A22552" s="4">
        <v>25388</v>
      </c>
    </row>
    <row r="22553" spans="1:1">
      <c r="A22553" s="4">
        <v>25389</v>
      </c>
    </row>
    <row r="22554" spans="1:1">
      <c r="A22554" s="4">
        <v>25390</v>
      </c>
    </row>
    <row r="22555" spans="1:1">
      <c r="A22555" s="4">
        <v>25391</v>
      </c>
    </row>
    <row r="22556" spans="1:1">
      <c r="A22556" s="4">
        <v>25392</v>
      </c>
    </row>
    <row r="22557" spans="1:1">
      <c r="A22557" s="4">
        <v>25393</v>
      </c>
    </row>
    <row r="22558" spans="1:1">
      <c r="A22558" s="4">
        <v>25394</v>
      </c>
    </row>
    <row r="22559" spans="1:1">
      <c r="A22559" s="4">
        <v>25395</v>
      </c>
    </row>
    <row r="22560" spans="1:1">
      <c r="A22560" s="4">
        <v>25396</v>
      </c>
    </row>
    <row r="22561" spans="1:1">
      <c r="A22561" s="4">
        <v>25397</v>
      </c>
    </row>
    <row r="22562" spans="1:1">
      <c r="A22562" s="4">
        <v>25398</v>
      </c>
    </row>
    <row r="22563" spans="1:1">
      <c r="A22563" s="4">
        <v>25399</v>
      </c>
    </row>
    <row r="22564" spans="1:1">
      <c r="A22564" s="4">
        <v>25400</v>
      </c>
    </row>
    <row r="22565" spans="1:1">
      <c r="A22565" s="4">
        <v>25401</v>
      </c>
    </row>
    <row r="22566" spans="1:1">
      <c r="A22566" s="4">
        <v>25402</v>
      </c>
    </row>
    <row r="22567" spans="1:1">
      <c r="A22567" s="4">
        <v>25403</v>
      </c>
    </row>
    <row r="22568" spans="1:1">
      <c r="A22568" s="4">
        <v>25404</v>
      </c>
    </row>
    <row r="22569" spans="1:1">
      <c r="A22569" s="4">
        <v>25405</v>
      </c>
    </row>
    <row r="22570" spans="1:1">
      <c r="A22570" s="4">
        <v>25406</v>
      </c>
    </row>
    <row r="22571" spans="1:1">
      <c r="A22571" s="4">
        <v>25407</v>
      </c>
    </row>
    <row r="22572" spans="1:1">
      <c r="A22572" s="4">
        <v>25408</v>
      </c>
    </row>
    <row r="22573" spans="1:1">
      <c r="A22573" s="4">
        <v>25409</v>
      </c>
    </row>
    <row r="22574" spans="1:1">
      <c r="A22574" s="4">
        <v>25410</v>
      </c>
    </row>
    <row r="22575" spans="1:1">
      <c r="A22575" s="4">
        <v>25411</v>
      </c>
    </row>
    <row r="22576" spans="1:1">
      <c r="A22576" s="4">
        <v>25412</v>
      </c>
    </row>
    <row r="22577" spans="1:1">
      <c r="A22577" s="4">
        <v>25413</v>
      </c>
    </row>
    <row r="22578" spans="1:1">
      <c r="A22578" s="4">
        <v>25414</v>
      </c>
    </row>
    <row r="22579" spans="1:1">
      <c r="A22579" s="4">
        <v>25415</v>
      </c>
    </row>
    <row r="22580" spans="1:1">
      <c r="A22580" s="4">
        <v>25416</v>
      </c>
    </row>
    <row r="22581" spans="1:1">
      <c r="A22581" s="4">
        <v>25417</v>
      </c>
    </row>
    <row r="22582" spans="1:1">
      <c r="A22582" s="4">
        <v>25418</v>
      </c>
    </row>
    <row r="22583" spans="1:1">
      <c r="A22583" s="4">
        <v>25419</v>
      </c>
    </row>
    <row r="22584" spans="1:1">
      <c r="A22584" s="4">
        <v>25420</v>
      </c>
    </row>
    <row r="22585" spans="1:1">
      <c r="A22585" s="4">
        <v>25421</v>
      </c>
    </row>
    <row r="22586" spans="1:1">
      <c r="A22586" s="4">
        <v>25422</v>
      </c>
    </row>
    <row r="22587" spans="1:1">
      <c r="A22587" s="4">
        <v>25423</v>
      </c>
    </row>
    <row r="22588" spans="1:1">
      <c r="A22588" s="4">
        <v>25424</v>
      </c>
    </row>
    <row r="22589" spans="1:1">
      <c r="A22589" s="4">
        <v>25425</v>
      </c>
    </row>
    <row r="22590" spans="1:1">
      <c r="A22590" s="4">
        <v>25426</v>
      </c>
    </row>
    <row r="22591" spans="1:1">
      <c r="A22591" s="4">
        <v>25427</v>
      </c>
    </row>
    <row r="22592" spans="1:1">
      <c r="A22592" s="4">
        <v>25428</v>
      </c>
    </row>
    <row r="22593" spans="1:1">
      <c r="A22593" s="4">
        <v>25429</v>
      </c>
    </row>
    <row r="22594" spans="1:1">
      <c r="A22594" s="4">
        <v>25430</v>
      </c>
    </row>
    <row r="22595" spans="1:1">
      <c r="A22595" s="4">
        <v>25431</v>
      </c>
    </row>
    <row r="22596" spans="1:1">
      <c r="A22596" s="4">
        <v>25432</v>
      </c>
    </row>
    <row r="22597" spans="1:1">
      <c r="A22597" s="4">
        <v>25433</v>
      </c>
    </row>
    <row r="22598" spans="1:1">
      <c r="A22598" s="4">
        <v>25434</v>
      </c>
    </row>
    <row r="22599" spans="1:1">
      <c r="A22599" s="4">
        <v>25435</v>
      </c>
    </row>
    <row r="22600" spans="1:1">
      <c r="A22600" s="4">
        <v>25436</v>
      </c>
    </row>
    <row r="22601" spans="1:1">
      <c r="A22601" s="4">
        <v>25437</v>
      </c>
    </row>
    <row r="22602" spans="1:1">
      <c r="A22602" s="4">
        <v>25438</v>
      </c>
    </row>
    <row r="22603" spans="1:1">
      <c r="A22603" s="4">
        <v>25439</v>
      </c>
    </row>
    <row r="22604" spans="1:1">
      <c r="A22604" s="4">
        <v>25440</v>
      </c>
    </row>
    <row r="22605" spans="1:1">
      <c r="A22605" s="4">
        <v>25441</v>
      </c>
    </row>
    <row r="22606" spans="1:1">
      <c r="A22606" s="4">
        <v>25442</v>
      </c>
    </row>
    <row r="22607" spans="1:1">
      <c r="A22607" s="4">
        <v>25443</v>
      </c>
    </row>
    <row r="22608" spans="1:1">
      <c r="A22608" s="4">
        <v>25444</v>
      </c>
    </row>
    <row r="22609" spans="1:1">
      <c r="A22609" s="4">
        <v>25445</v>
      </c>
    </row>
    <row r="22610" spans="1:1">
      <c r="A22610" s="4">
        <v>25446</v>
      </c>
    </row>
    <row r="22611" spans="1:1">
      <c r="A22611" s="4">
        <v>25447</v>
      </c>
    </row>
    <row r="22612" spans="1:1">
      <c r="A22612" s="4">
        <v>25448</v>
      </c>
    </row>
    <row r="22613" spans="1:1">
      <c r="A22613" s="4">
        <v>25449</v>
      </c>
    </row>
    <row r="22614" spans="1:1">
      <c r="A22614" s="4">
        <v>25450</v>
      </c>
    </row>
    <row r="22615" spans="1:1">
      <c r="A22615" s="4">
        <v>25451</v>
      </c>
    </row>
    <row r="22616" spans="1:1">
      <c r="A22616" s="4">
        <v>25452</v>
      </c>
    </row>
    <row r="22617" spans="1:1">
      <c r="A22617" s="4">
        <v>25453</v>
      </c>
    </row>
    <row r="22618" spans="1:1">
      <c r="A22618" s="4">
        <v>25454</v>
      </c>
    </row>
    <row r="22619" spans="1:1">
      <c r="A22619" s="4">
        <v>25455</v>
      </c>
    </row>
    <row r="22620" spans="1:1">
      <c r="A22620" s="4">
        <v>25456</v>
      </c>
    </row>
    <row r="22621" spans="1:1">
      <c r="A22621" s="4">
        <v>25457</v>
      </c>
    </row>
    <row r="22622" spans="1:1">
      <c r="A22622" s="4">
        <v>25458</v>
      </c>
    </row>
    <row r="22623" spans="1:1">
      <c r="A22623" s="4">
        <v>25459</v>
      </c>
    </row>
    <row r="22624" spans="1:1">
      <c r="A22624" s="4">
        <v>25460</v>
      </c>
    </row>
    <row r="22625" spans="1:1">
      <c r="A22625" s="4">
        <v>25461</v>
      </c>
    </row>
    <row r="22626" spans="1:1">
      <c r="A22626" s="4">
        <v>25462</v>
      </c>
    </row>
    <row r="22627" spans="1:1">
      <c r="A22627" s="4">
        <v>25463</v>
      </c>
    </row>
    <row r="22628" spans="1:1">
      <c r="A22628" s="4">
        <v>25464</v>
      </c>
    </row>
    <row r="22629" spans="1:1">
      <c r="A22629" s="4">
        <v>25465</v>
      </c>
    </row>
    <row r="22630" spans="1:1">
      <c r="A22630" s="4">
        <v>25466</v>
      </c>
    </row>
    <row r="22631" spans="1:1">
      <c r="A22631" s="4">
        <v>25467</v>
      </c>
    </row>
    <row r="22632" spans="1:1">
      <c r="A22632" s="4">
        <v>25468</v>
      </c>
    </row>
    <row r="22633" spans="1:1">
      <c r="A22633" s="4">
        <v>25469</v>
      </c>
    </row>
    <row r="22634" spans="1:1">
      <c r="A22634" s="4">
        <v>25470</v>
      </c>
    </row>
    <row r="22635" spans="1:1">
      <c r="A22635" s="4">
        <v>25471</v>
      </c>
    </row>
    <row r="22636" spans="1:1">
      <c r="A22636" s="4">
        <v>25472</v>
      </c>
    </row>
    <row r="22637" spans="1:1">
      <c r="A22637" s="4">
        <v>25473</v>
      </c>
    </row>
    <row r="22638" spans="1:1">
      <c r="A22638" s="4">
        <v>25474</v>
      </c>
    </row>
    <row r="22639" spans="1:1">
      <c r="A22639" s="4">
        <v>25475</v>
      </c>
    </row>
    <row r="22640" spans="1:1">
      <c r="A22640" s="4">
        <v>25476</v>
      </c>
    </row>
    <row r="22641" spans="1:1">
      <c r="A22641" s="4">
        <v>25477</v>
      </c>
    </row>
    <row r="22642" spans="1:1">
      <c r="A22642" s="4">
        <v>25478</v>
      </c>
    </row>
    <row r="22643" spans="1:1">
      <c r="A22643" s="4">
        <v>25479</v>
      </c>
    </row>
    <row r="22644" spans="1:1">
      <c r="A22644" s="4">
        <v>25480</v>
      </c>
    </row>
    <row r="22645" spans="1:1">
      <c r="A22645" s="4">
        <v>25481</v>
      </c>
    </row>
    <row r="22646" spans="1:1">
      <c r="A22646" s="4">
        <v>25482</v>
      </c>
    </row>
    <row r="22647" spans="1:1">
      <c r="A22647" s="4">
        <v>25483</v>
      </c>
    </row>
    <row r="22648" spans="1:1">
      <c r="A22648" s="4">
        <v>25484</v>
      </c>
    </row>
    <row r="22649" spans="1:1">
      <c r="A22649" s="4">
        <v>25485</v>
      </c>
    </row>
    <row r="22650" spans="1:1">
      <c r="A22650" s="4">
        <v>25486</v>
      </c>
    </row>
    <row r="22651" spans="1:1">
      <c r="A22651" s="4">
        <v>25487</v>
      </c>
    </row>
    <row r="22652" spans="1:1">
      <c r="A22652" s="4">
        <v>25488</v>
      </c>
    </row>
    <row r="22653" spans="1:1">
      <c r="A22653" s="4">
        <v>25489</v>
      </c>
    </row>
    <row r="22654" spans="1:1">
      <c r="A22654" s="4">
        <v>25490</v>
      </c>
    </row>
    <row r="22655" spans="1:1">
      <c r="A22655" s="4">
        <v>25491</v>
      </c>
    </row>
    <row r="22656" spans="1:1">
      <c r="A22656" s="4">
        <v>25492</v>
      </c>
    </row>
    <row r="22657" spans="1:1">
      <c r="A22657" s="4">
        <v>25493</v>
      </c>
    </row>
    <row r="22658" spans="1:1">
      <c r="A22658" s="4">
        <v>25494</v>
      </c>
    </row>
    <row r="22659" spans="1:1">
      <c r="A22659" s="4">
        <v>25495</v>
      </c>
    </row>
    <row r="22660" spans="1:1">
      <c r="A22660" s="4">
        <v>25496</v>
      </c>
    </row>
    <row r="22661" spans="1:1">
      <c r="A22661" s="4">
        <v>25497</v>
      </c>
    </row>
    <row r="22662" spans="1:1">
      <c r="A22662" s="4">
        <v>25498</v>
      </c>
    </row>
    <row r="22663" spans="1:1">
      <c r="A22663" s="4">
        <v>25499</v>
      </c>
    </row>
    <row r="22664" spans="1:1">
      <c r="A22664" s="4">
        <v>25500</v>
      </c>
    </row>
    <row r="22665" spans="1:1">
      <c r="A22665" s="4">
        <v>25501</v>
      </c>
    </row>
    <row r="22666" spans="1:1">
      <c r="A22666" s="4">
        <v>25502</v>
      </c>
    </row>
    <row r="22667" spans="1:1">
      <c r="A22667" s="4">
        <v>25503</v>
      </c>
    </row>
    <row r="22668" spans="1:1">
      <c r="A22668" s="4">
        <v>25504</v>
      </c>
    </row>
    <row r="22669" spans="1:1">
      <c r="A22669" s="4">
        <v>25505</v>
      </c>
    </row>
    <row r="22670" spans="1:1">
      <c r="A22670" s="4">
        <v>25506</v>
      </c>
    </row>
    <row r="22671" spans="1:1">
      <c r="A22671" s="4">
        <v>25507</v>
      </c>
    </row>
    <row r="22672" spans="1:1">
      <c r="A22672" s="4">
        <v>25508</v>
      </c>
    </row>
    <row r="22673" spans="1:1">
      <c r="A22673" s="4">
        <v>25509</v>
      </c>
    </row>
    <row r="22674" spans="1:1">
      <c r="A22674" s="4">
        <v>25510</v>
      </c>
    </row>
    <row r="22675" spans="1:1">
      <c r="A22675" s="4">
        <v>25511</v>
      </c>
    </row>
    <row r="22676" spans="1:1">
      <c r="A22676" s="4">
        <v>25512</v>
      </c>
    </row>
    <row r="22677" spans="1:1">
      <c r="A22677" s="4">
        <v>25513</v>
      </c>
    </row>
    <row r="22678" spans="1:1">
      <c r="A22678" s="4">
        <v>25514</v>
      </c>
    </row>
    <row r="22679" spans="1:1">
      <c r="A22679" s="4">
        <v>25515</v>
      </c>
    </row>
    <row r="22680" spans="1:1">
      <c r="A22680" s="4">
        <v>25516</v>
      </c>
    </row>
    <row r="22681" spans="1:1">
      <c r="A22681" s="4">
        <v>25517</v>
      </c>
    </row>
    <row r="22682" spans="1:1">
      <c r="A22682" s="4">
        <v>25518</v>
      </c>
    </row>
    <row r="22683" spans="1:1">
      <c r="A22683" s="4">
        <v>25519</v>
      </c>
    </row>
    <row r="22684" spans="1:1">
      <c r="A22684" s="4">
        <v>25520</v>
      </c>
    </row>
    <row r="22685" spans="1:1">
      <c r="A22685" s="4">
        <v>25521</v>
      </c>
    </row>
    <row r="22686" spans="1:1">
      <c r="A22686" s="4">
        <v>25522</v>
      </c>
    </row>
    <row r="22687" spans="1:1">
      <c r="A22687" s="4">
        <v>25523</v>
      </c>
    </row>
    <row r="22688" spans="1:1">
      <c r="A22688" s="4">
        <v>25524</v>
      </c>
    </row>
    <row r="22689" spans="1:1">
      <c r="A22689" s="4">
        <v>25525</v>
      </c>
    </row>
    <row r="22690" spans="1:1">
      <c r="A22690" s="4">
        <v>25526</v>
      </c>
    </row>
    <row r="22691" spans="1:1">
      <c r="A22691" s="4">
        <v>25527</v>
      </c>
    </row>
    <row r="22692" spans="1:1">
      <c r="A22692" s="4">
        <v>25528</v>
      </c>
    </row>
    <row r="22693" spans="1:1">
      <c r="A22693" s="4">
        <v>25529</v>
      </c>
    </row>
    <row r="22694" spans="1:1">
      <c r="A22694" s="4">
        <v>25530</v>
      </c>
    </row>
    <row r="22695" spans="1:1">
      <c r="A22695" s="4">
        <v>25531</v>
      </c>
    </row>
    <row r="22696" spans="1:1">
      <c r="A22696" s="4">
        <v>25532</v>
      </c>
    </row>
    <row r="22697" spans="1:1">
      <c r="A22697" s="4">
        <v>25533</v>
      </c>
    </row>
    <row r="22698" spans="1:1">
      <c r="A22698" s="4">
        <v>25534</v>
      </c>
    </row>
    <row r="22699" spans="1:1">
      <c r="A22699" s="4">
        <v>25535</v>
      </c>
    </row>
    <row r="22700" spans="1:1">
      <c r="A22700" s="4">
        <v>25536</v>
      </c>
    </row>
    <row r="22701" spans="1:1">
      <c r="A22701" s="4">
        <v>25537</v>
      </c>
    </row>
    <row r="22702" spans="1:1">
      <c r="A22702" s="4">
        <v>25538</v>
      </c>
    </row>
    <row r="22703" spans="1:1">
      <c r="A22703" s="4">
        <v>25539</v>
      </c>
    </row>
    <row r="22704" spans="1:1">
      <c r="A22704" s="4">
        <v>25540</v>
      </c>
    </row>
    <row r="22705" spans="1:1">
      <c r="A22705" s="4">
        <v>25541</v>
      </c>
    </row>
    <row r="22706" spans="1:1">
      <c r="A22706" s="4">
        <v>25542</v>
      </c>
    </row>
    <row r="22707" spans="1:1">
      <c r="A22707" s="4">
        <v>25543</v>
      </c>
    </row>
    <row r="22708" spans="1:1">
      <c r="A22708" s="4">
        <v>25544</v>
      </c>
    </row>
    <row r="22709" spans="1:1">
      <c r="A22709" s="4">
        <v>25545</v>
      </c>
    </row>
    <row r="22710" spans="1:1">
      <c r="A22710" s="4">
        <v>25546</v>
      </c>
    </row>
    <row r="22711" spans="1:1">
      <c r="A22711" s="4">
        <v>25547</v>
      </c>
    </row>
    <row r="22712" spans="1:1">
      <c r="A22712" s="4">
        <v>25548</v>
      </c>
    </row>
    <row r="22713" spans="1:1">
      <c r="A22713" s="4">
        <v>25549</v>
      </c>
    </row>
    <row r="22714" spans="1:1">
      <c r="A22714" s="4">
        <v>25550</v>
      </c>
    </row>
    <row r="22715" spans="1:1">
      <c r="A22715" s="4">
        <v>25551</v>
      </c>
    </row>
    <row r="22716" spans="1:1">
      <c r="A22716" s="4">
        <v>25552</v>
      </c>
    </row>
    <row r="22717" spans="1:1">
      <c r="A22717" s="4">
        <v>25553</v>
      </c>
    </row>
    <row r="22718" spans="1:1">
      <c r="A22718" s="4">
        <v>25554</v>
      </c>
    </row>
    <row r="22719" spans="1:1">
      <c r="A22719" s="4">
        <v>25555</v>
      </c>
    </row>
    <row r="22720" spans="1:1">
      <c r="A22720" s="4">
        <v>25556</v>
      </c>
    </row>
    <row r="22721" spans="1:1">
      <c r="A22721" s="4">
        <v>25557</v>
      </c>
    </row>
    <row r="22722" spans="1:1">
      <c r="A22722" s="4">
        <v>25558</v>
      </c>
    </row>
    <row r="22723" spans="1:1">
      <c r="A22723" s="4">
        <v>25559</v>
      </c>
    </row>
    <row r="22724" spans="1:1">
      <c r="A22724" s="4">
        <v>25560</v>
      </c>
    </row>
    <row r="22725" spans="1:1">
      <c r="A22725" s="4">
        <v>25561</v>
      </c>
    </row>
    <row r="22726" spans="1:1">
      <c r="A22726" s="4">
        <v>25562</v>
      </c>
    </row>
    <row r="22727" spans="1:1">
      <c r="A22727" s="4">
        <v>25563</v>
      </c>
    </row>
    <row r="22728" spans="1:1">
      <c r="A22728" s="4">
        <v>25564</v>
      </c>
    </row>
    <row r="22729" spans="1:1">
      <c r="A22729" s="4">
        <v>25565</v>
      </c>
    </row>
    <row r="22730" spans="1:1">
      <c r="A22730" s="4">
        <v>25566</v>
      </c>
    </row>
    <row r="22731" spans="1:1">
      <c r="A22731" s="4">
        <v>25567</v>
      </c>
    </row>
    <row r="22732" spans="1:1">
      <c r="A22732" s="4">
        <v>25568</v>
      </c>
    </row>
    <row r="22733" spans="1:1">
      <c r="A22733" s="4">
        <v>25569</v>
      </c>
    </row>
    <row r="22734" spans="1:1">
      <c r="A22734" s="4">
        <v>25570</v>
      </c>
    </row>
    <row r="22735" spans="1:1">
      <c r="A22735" s="4">
        <v>25571</v>
      </c>
    </row>
    <row r="22736" spans="1:1">
      <c r="A22736" s="4">
        <v>25572</v>
      </c>
    </row>
    <row r="22737" spans="1:1">
      <c r="A22737" s="4">
        <v>25573</v>
      </c>
    </row>
    <row r="22738" spans="1:1">
      <c r="A22738" s="4">
        <v>25574</v>
      </c>
    </row>
    <row r="22739" spans="1:1">
      <c r="A22739" s="4">
        <v>25575</v>
      </c>
    </row>
    <row r="22740" spans="1:1">
      <c r="A22740" s="4">
        <v>25576</v>
      </c>
    </row>
    <row r="22741" spans="1:1">
      <c r="A22741" s="4">
        <v>25577</v>
      </c>
    </row>
    <row r="22742" spans="1:1">
      <c r="A22742" s="4">
        <v>25578</v>
      </c>
    </row>
    <row r="22743" spans="1:1">
      <c r="A22743" s="4">
        <v>25579</v>
      </c>
    </row>
    <row r="22744" spans="1:1">
      <c r="A22744" s="4">
        <v>25580</v>
      </c>
    </row>
    <row r="22745" spans="1:1">
      <c r="A22745" s="4">
        <v>25581</v>
      </c>
    </row>
    <row r="22746" spans="1:1">
      <c r="A22746" s="4">
        <v>25582</v>
      </c>
    </row>
    <row r="22747" spans="1:1">
      <c r="A22747" s="4">
        <v>25583</v>
      </c>
    </row>
    <row r="22748" spans="1:1">
      <c r="A22748" s="4">
        <v>25584</v>
      </c>
    </row>
    <row r="22749" spans="1:1">
      <c r="A22749" s="4">
        <v>25585</v>
      </c>
    </row>
    <row r="22750" spans="1:1">
      <c r="A22750" s="4">
        <v>25586</v>
      </c>
    </row>
    <row r="22751" spans="1:1">
      <c r="A22751" s="4">
        <v>25587</v>
      </c>
    </row>
    <row r="22752" spans="1:1">
      <c r="A22752" s="4">
        <v>25588</v>
      </c>
    </row>
    <row r="22753" spans="1:1">
      <c r="A22753" s="4">
        <v>25589</v>
      </c>
    </row>
    <row r="22754" spans="1:1">
      <c r="A22754" s="4">
        <v>25590</v>
      </c>
    </row>
    <row r="22755" spans="1:1">
      <c r="A22755" s="4">
        <v>25591</v>
      </c>
    </row>
    <row r="22756" spans="1:1">
      <c r="A22756" s="4">
        <v>25592</v>
      </c>
    </row>
    <row r="22757" spans="1:1">
      <c r="A22757" s="4">
        <v>25593</v>
      </c>
    </row>
    <row r="22758" spans="1:1">
      <c r="A22758" s="4">
        <v>25594</v>
      </c>
    </row>
    <row r="22759" spans="1:1">
      <c r="A22759" s="4">
        <v>25595</v>
      </c>
    </row>
    <row r="22760" spans="1:1">
      <c r="A22760" s="4">
        <v>25596</v>
      </c>
    </row>
    <row r="22761" spans="1:1">
      <c r="A22761" s="4">
        <v>25597</v>
      </c>
    </row>
    <row r="22762" spans="1:1">
      <c r="A22762" s="4">
        <v>25598</v>
      </c>
    </row>
    <row r="22763" spans="1:1">
      <c r="A22763" s="4">
        <v>25599</v>
      </c>
    </row>
    <row r="22764" spans="1:1">
      <c r="A22764" s="4">
        <v>25600</v>
      </c>
    </row>
    <row r="22765" spans="1:1">
      <c r="A22765" s="4">
        <v>25601</v>
      </c>
    </row>
    <row r="22766" spans="1:1">
      <c r="A22766" s="4">
        <v>25602</v>
      </c>
    </row>
    <row r="22767" spans="1:1">
      <c r="A22767" s="4">
        <v>25603</v>
      </c>
    </row>
    <row r="22768" spans="1:1">
      <c r="A22768" s="4">
        <v>25604</v>
      </c>
    </row>
    <row r="22769" spans="1:1">
      <c r="A22769" s="4">
        <v>25605</v>
      </c>
    </row>
    <row r="22770" spans="1:1">
      <c r="A22770" s="4">
        <v>25606</v>
      </c>
    </row>
    <row r="22771" spans="1:1">
      <c r="A22771" s="4">
        <v>25607</v>
      </c>
    </row>
    <row r="22772" spans="1:1">
      <c r="A22772" s="4">
        <v>25608</v>
      </c>
    </row>
    <row r="22773" spans="1:1">
      <c r="A22773" s="4">
        <v>25609</v>
      </c>
    </row>
    <row r="22774" spans="1:1">
      <c r="A22774" s="4">
        <v>25610</v>
      </c>
    </row>
    <row r="22775" spans="1:1">
      <c r="A22775" s="4">
        <v>25611</v>
      </c>
    </row>
    <row r="22776" spans="1:1">
      <c r="A22776" s="4">
        <v>25612</v>
      </c>
    </row>
    <row r="22777" spans="1:1">
      <c r="A22777" s="4">
        <v>25613</v>
      </c>
    </row>
    <row r="22778" spans="1:1">
      <c r="A22778" s="4">
        <v>25614</v>
      </c>
    </row>
    <row r="22779" spans="1:1">
      <c r="A22779" s="4">
        <v>25615</v>
      </c>
    </row>
    <row r="22780" spans="1:1">
      <c r="A22780" s="4">
        <v>25616</v>
      </c>
    </row>
    <row r="22781" spans="1:1">
      <c r="A22781" s="4">
        <v>25617</v>
      </c>
    </row>
    <row r="22782" spans="1:1">
      <c r="A22782" s="4">
        <v>25618</v>
      </c>
    </row>
    <row r="22783" spans="1:1">
      <c r="A22783" s="4">
        <v>25619</v>
      </c>
    </row>
    <row r="22784" spans="1:1">
      <c r="A22784" s="4">
        <v>25620</v>
      </c>
    </row>
    <row r="22785" spans="1:1">
      <c r="A22785" s="4">
        <v>25621</v>
      </c>
    </row>
    <row r="22786" spans="1:1">
      <c r="A22786" s="4">
        <v>25622</v>
      </c>
    </row>
    <row r="22787" spans="1:1">
      <c r="A22787" s="4">
        <v>25623</v>
      </c>
    </row>
    <row r="22788" spans="1:1">
      <c r="A22788" s="4">
        <v>25624</v>
      </c>
    </row>
    <row r="22789" spans="1:1">
      <c r="A22789" s="4">
        <v>25625</v>
      </c>
    </row>
    <row r="22790" spans="1:1">
      <c r="A22790" s="4">
        <v>25626</v>
      </c>
    </row>
    <row r="22791" spans="1:1">
      <c r="A22791" s="4">
        <v>25627</v>
      </c>
    </row>
    <row r="22792" spans="1:1">
      <c r="A22792" s="4">
        <v>25628</v>
      </c>
    </row>
    <row r="22793" spans="1:1">
      <c r="A22793" s="4">
        <v>25629</v>
      </c>
    </row>
    <row r="22794" spans="1:1">
      <c r="A22794" s="4">
        <v>25630</v>
      </c>
    </row>
    <row r="22795" spans="1:1">
      <c r="A22795" s="4">
        <v>25631</v>
      </c>
    </row>
    <row r="22796" spans="1:1">
      <c r="A22796" s="4">
        <v>25632</v>
      </c>
    </row>
    <row r="22797" spans="1:1">
      <c r="A22797" s="4">
        <v>25633</v>
      </c>
    </row>
    <row r="22798" spans="1:1">
      <c r="A22798" s="4">
        <v>25634</v>
      </c>
    </row>
    <row r="22799" spans="1:1">
      <c r="A22799" s="4">
        <v>25635</v>
      </c>
    </row>
    <row r="22800" spans="1:1">
      <c r="A22800" s="4">
        <v>25636</v>
      </c>
    </row>
    <row r="22801" spans="1:1">
      <c r="A22801" s="4">
        <v>25637</v>
      </c>
    </row>
    <row r="22802" spans="1:1">
      <c r="A22802" s="4">
        <v>25638</v>
      </c>
    </row>
    <row r="22803" spans="1:1">
      <c r="A22803" s="4">
        <v>25639</v>
      </c>
    </row>
    <row r="22804" spans="1:1">
      <c r="A22804" s="4">
        <v>25640</v>
      </c>
    </row>
    <row r="22805" spans="1:1">
      <c r="A22805" s="4">
        <v>25641</v>
      </c>
    </row>
    <row r="22806" spans="1:1">
      <c r="A22806" s="4">
        <v>25642</v>
      </c>
    </row>
    <row r="22807" spans="1:1">
      <c r="A22807" s="4">
        <v>25643</v>
      </c>
    </row>
    <row r="22808" spans="1:1">
      <c r="A22808" s="4">
        <v>25644</v>
      </c>
    </row>
    <row r="22809" spans="1:1">
      <c r="A22809" s="4">
        <v>25645</v>
      </c>
    </row>
    <row r="22810" spans="1:1">
      <c r="A22810" s="4">
        <v>25646</v>
      </c>
    </row>
    <row r="22811" spans="1:1">
      <c r="A22811" s="4">
        <v>25647</v>
      </c>
    </row>
    <row r="22812" spans="1:1">
      <c r="A22812" s="4">
        <v>25648</v>
      </c>
    </row>
    <row r="22813" spans="1:1">
      <c r="A22813" s="4">
        <v>25649</v>
      </c>
    </row>
    <row r="22814" spans="1:1">
      <c r="A22814" s="4">
        <v>25650</v>
      </c>
    </row>
    <row r="22815" spans="1:1">
      <c r="A22815" s="4">
        <v>25651</v>
      </c>
    </row>
    <row r="22816" spans="1:1">
      <c r="A22816" s="4">
        <v>25652</v>
      </c>
    </row>
    <row r="22817" spans="1:1">
      <c r="A22817" s="4">
        <v>25653</v>
      </c>
    </row>
    <row r="22818" spans="1:1">
      <c r="A22818" s="4">
        <v>25654</v>
      </c>
    </row>
    <row r="22819" spans="1:1">
      <c r="A22819" s="4">
        <v>25655</v>
      </c>
    </row>
    <row r="22820" spans="1:1">
      <c r="A22820" s="4">
        <v>25656</v>
      </c>
    </row>
    <row r="22821" spans="1:1">
      <c r="A22821" s="4">
        <v>25657</v>
      </c>
    </row>
    <row r="22822" spans="1:1">
      <c r="A22822" s="4">
        <v>25658</v>
      </c>
    </row>
    <row r="22823" spans="1:1">
      <c r="A22823" s="4">
        <v>25659</v>
      </c>
    </row>
    <row r="22824" spans="1:1">
      <c r="A22824" s="4">
        <v>25660</v>
      </c>
    </row>
    <row r="22825" spans="1:1">
      <c r="A22825" s="4">
        <v>25661</v>
      </c>
    </row>
    <row r="22826" spans="1:1">
      <c r="A22826" s="4">
        <v>25662</v>
      </c>
    </row>
    <row r="22827" spans="1:1">
      <c r="A22827" s="4">
        <v>25663</v>
      </c>
    </row>
    <row r="22828" spans="1:1">
      <c r="A22828" s="4">
        <v>25664</v>
      </c>
    </row>
    <row r="22829" spans="1:1">
      <c r="A22829" s="4">
        <v>25665</v>
      </c>
    </row>
    <row r="22830" spans="1:1">
      <c r="A22830" s="4">
        <v>25666</v>
      </c>
    </row>
    <row r="22831" spans="1:1">
      <c r="A22831" s="4">
        <v>25667</v>
      </c>
    </row>
    <row r="22832" spans="1:1">
      <c r="A22832" s="4">
        <v>25668</v>
      </c>
    </row>
    <row r="22833" spans="1:1">
      <c r="A22833" s="4">
        <v>25669</v>
      </c>
    </row>
    <row r="22834" spans="1:1">
      <c r="A22834" s="4">
        <v>25670</v>
      </c>
    </row>
    <row r="22835" spans="1:1">
      <c r="A22835" s="4">
        <v>25671</v>
      </c>
    </row>
    <row r="22836" spans="1:1">
      <c r="A22836" s="4">
        <v>25672</v>
      </c>
    </row>
    <row r="22837" spans="1:1">
      <c r="A22837" s="4">
        <v>25673</v>
      </c>
    </row>
    <row r="22838" spans="1:1">
      <c r="A22838" s="4">
        <v>25674</v>
      </c>
    </row>
    <row r="22839" spans="1:1">
      <c r="A22839" s="4">
        <v>25675</v>
      </c>
    </row>
    <row r="22840" spans="1:1">
      <c r="A22840" s="4">
        <v>25676</v>
      </c>
    </row>
    <row r="22841" spans="1:1">
      <c r="A22841" s="4">
        <v>25677</v>
      </c>
    </row>
    <row r="22842" spans="1:1">
      <c r="A22842" s="4">
        <v>25678</v>
      </c>
    </row>
    <row r="22843" spans="1:1">
      <c r="A22843" s="4">
        <v>25679</v>
      </c>
    </row>
    <row r="22844" spans="1:1">
      <c r="A22844" s="4">
        <v>25680</v>
      </c>
    </row>
    <row r="22845" spans="1:1">
      <c r="A22845" s="4">
        <v>25681</v>
      </c>
    </row>
    <row r="22846" spans="1:1">
      <c r="A22846" s="4">
        <v>25682</v>
      </c>
    </row>
    <row r="22847" spans="1:1">
      <c r="A22847" s="4">
        <v>25683</v>
      </c>
    </row>
    <row r="22848" spans="1:1">
      <c r="A22848" s="4">
        <v>25684</v>
      </c>
    </row>
    <row r="22849" spans="1:1">
      <c r="A22849" s="4">
        <v>25685</v>
      </c>
    </row>
    <row r="22850" spans="1:1">
      <c r="A22850" s="4">
        <v>25686</v>
      </c>
    </row>
    <row r="22851" spans="1:1">
      <c r="A22851" s="4">
        <v>25687</v>
      </c>
    </row>
    <row r="22852" spans="1:1">
      <c r="A22852" s="4">
        <v>25688</v>
      </c>
    </row>
    <row r="22853" spans="1:1">
      <c r="A22853" s="4">
        <v>25689</v>
      </c>
    </row>
    <row r="22854" spans="1:1">
      <c r="A22854" s="4">
        <v>25690</v>
      </c>
    </row>
    <row r="22855" spans="1:1">
      <c r="A22855" s="4">
        <v>25691</v>
      </c>
    </row>
    <row r="22856" spans="1:1">
      <c r="A22856" s="4">
        <v>25692</v>
      </c>
    </row>
    <row r="22857" spans="1:1">
      <c r="A22857" s="4">
        <v>25693</v>
      </c>
    </row>
    <row r="22858" spans="1:1">
      <c r="A22858" s="4">
        <v>25694</v>
      </c>
    </row>
    <row r="22859" spans="1:1">
      <c r="A22859" s="4">
        <v>25695</v>
      </c>
    </row>
    <row r="22860" spans="1:1">
      <c r="A22860" s="4">
        <v>25696</v>
      </c>
    </row>
    <row r="22861" spans="1:1">
      <c r="A22861" s="4">
        <v>25697</v>
      </c>
    </row>
    <row r="22862" spans="1:1">
      <c r="A22862" s="4">
        <v>25698</v>
      </c>
    </row>
    <row r="22863" spans="1:1">
      <c r="A22863" s="4">
        <v>25699</v>
      </c>
    </row>
    <row r="22864" spans="1:1">
      <c r="A22864" s="4">
        <v>25700</v>
      </c>
    </row>
    <row r="22865" spans="1:1">
      <c r="A22865" s="4">
        <v>25701</v>
      </c>
    </row>
    <row r="22866" spans="1:1">
      <c r="A22866" s="4">
        <v>25702</v>
      </c>
    </row>
    <row r="22867" spans="1:1">
      <c r="A22867" s="4">
        <v>25703</v>
      </c>
    </row>
    <row r="22868" spans="1:1">
      <c r="A22868" s="4">
        <v>25704</v>
      </c>
    </row>
    <row r="22869" spans="1:1">
      <c r="A22869" s="4">
        <v>25705</v>
      </c>
    </row>
    <row r="22870" spans="1:1">
      <c r="A22870" s="4">
        <v>25706</v>
      </c>
    </row>
    <row r="22871" spans="1:1">
      <c r="A22871" s="4">
        <v>25707</v>
      </c>
    </row>
    <row r="22872" spans="1:1">
      <c r="A22872" s="4">
        <v>25708</v>
      </c>
    </row>
    <row r="22873" spans="1:1">
      <c r="A22873" s="4">
        <v>25709</v>
      </c>
    </row>
    <row r="22874" spans="1:1">
      <c r="A22874" s="4">
        <v>25710</v>
      </c>
    </row>
    <row r="22875" spans="1:1">
      <c r="A22875" s="4">
        <v>25711</v>
      </c>
    </row>
    <row r="22876" spans="1:1">
      <c r="A22876" s="4">
        <v>25712</v>
      </c>
    </row>
    <row r="22877" spans="1:1">
      <c r="A22877" s="4">
        <v>25713</v>
      </c>
    </row>
    <row r="22878" spans="1:1">
      <c r="A22878" s="4">
        <v>25714</v>
      </c>
    </row>
    <row r="22879" spans="1:1">
      <c r="A22879" s="4">
        <v>25715</v>
      </c>
    </row>
    <row r="22880" spans="1:1">
      <c r="A22880" s="4">
        <v>25716</v>
      </c>
    </row>
    <row r="22881" spans="1:1">
      <c r="A22881" s="4">
        <v>25717</v>
      </c>
    </row>
    <row r="22882" spans="1:1">
      <c r="A22882" s="4">
        <v>25718</v>
      </c>
    </row>
    <row r="22883" spans="1:1">
      <c r="A22883" s="4">
        <v>25719</v>
      </c>
    </row>
    <row r="22884" spans="1:1">
      <c r="A22884" s="4">
        <v>25720</v>
      </c>
    </row>
    <row r="22885" spans="1:1">
      <c r="A22885" s="4">
        <v>25721</v>
      </c>
    </row>
    <row r="22886" spans="1:1">
      <c r="A22886" s="4">
        <v>25722</v>
      </c>
    </row>
    <row r="22887" spans="1:1">
      <c r="A22887" s="4">
        <v>25723</v>
      </c>
    </row>
    <row r="22888" spans="1:1">
      <c r="A22888" s="4">
        <v>25724</v>
      </c>
    </row>
    <row r="22889" spans="1:1">
      <c r="A22889" s="4">
        <v>25725</v>
      </c>
    </row>
    <row r="22890" spans="1:1">
      <c r="A22890" s="4">
        <v>25726</v>
      </c>
    </row>
    <row r="22891" spans="1:1">
      <c r="A22891" s="4">
        <v>25727</v>
      </c>
    </row>
    <row r="22892" spans="1:1">
      <c r="A22892" s="4">
        <v>25728</v>
      </c>
    </row>
    <row r="22893" spans="1:1">
      <c r="A22893" s="4">
        <v>25729</v>
      </c>
    </row>
    <row r="22894" spans="1:1">
      <c r="A22894" s="4">
        <v>25730</v>
      </c>
    </row>
    <row r="22895" spans="1:1">
      <c r="A22895" s="4">
        <v>25731</v>
      </c>
    </row>
    <row r="22896" spans="1:1">
      <c r="A22896" s="4">
        <v>25732</v>
      </c>
    </row>
    <row r="22897" spans="1:1">
      <c r="A22897" s="4">
        <v>25733</v>
      </c>
    </row>
    <row r="22898" spans="1:1">
      <c r="A22898" s="4">
        <v>25734</v>
      </c>
    </row>
    <row r="22899" spans="1:1">
      <c r="A22899" s="4">
        <v>25735</v>
      </c>
    </row>
    <row r="22900" spans="1:1">
      <c r="A22900" s="4">
        <v>25736</v>
      </c>
    </row>
    <row r="22901" spans="1:1">
      <c r="A22901" s="4">
        <v>25737</v>
      </c>
    </row>
    <row r="22902" spans="1:1">
      <c r="A22902" s="4">
        <v>25738</v>
      </c>
    </row>
    <row r="22903" spans="1:1">
      <c r="A22903" s="4">
        <v>25739</v>
      </c>
    </row>
    <row r="22904" spans="1:1">
      <c r="A22904" s="4">
        <v>25740</v>
      </c>
    </row>
    <row r="22905" spans="1:1">
      <c r="A22905" s="4">
        <v>25741</v>
      </c>
    </row>
    <row r="22906" spans="1:1">
      <c r="A22906" s="4">
        <v>25742</v>
      </c>
    </row>
    <row r="22907" spans="1:1">
      <c r="A22907" s="4">
        <v>25743</v>
      </c>
    </row>
    <row r="22908" spans="1:1">
      <c r="A22908" s="4">
        <v>25744</v>
      </c>
    </row>
    <row r="22909" spans="1:1">
      <c r="A22909" s="4">
        <v>25745</v>
      </c>
    </row>
    <row r="22910" spans="1:1">
      <c r="A22910" s="4">
        <v>25746</v>
      </c>
    </row>
    <row r="22911" spans="1:1">
      <c r="A22911" s="4">
        <v>25747</v>
      </c>
    </row>
    <row r="22912" spans="1:1">
      <c r="A22912" s="4">
        <v>25748</v>
      </c>
    </row>
    <row r="22913" spans="1:1">
      <c r="A22913" s="4">
        <v>25749</v>
      </c>
    </row>
    <row r="22914" spans="1:1">
      <c r="A22914" s="4">
        <v>25750</v>
      </c>
    </row>
    <row r="22915" spans="1:1">
      <c r="A22915" s="4">
        <v>25751</v>
      </c>
    </row>
    <row r="22916" spans="1:1">
      <c r="A22916" s="4">
        <v>25752</v>
      </c>
    </row>
    <row r="22917" spans="1:1">
      <c r="A22917" s="4">
        <v>25753</v>
      </c>
    </row>
    <row r="22918" spans="1:1">
      <c r="A22918" s="4">
        <v>25754</v>
      </c>
    </row>
    <row r="22919" spans="1:1">
      <c r="A22919" s="4">
        <v>25755</v>
      </c>
    </row>
    <row r="22920" spans="1:1">
      <c r="A22920" s="4">
        <v>25756</v>
      </c>
    </row>
    <row r="22921" spans="1:1">
      <c r="A22921" s="4">
        <v>25757</v>
      </c>
    </row>
    <row r="22922" spans="1:1">
      <c r="A22922" s="4">
        <v>25758</v>
      </c>
    </row>
    <row r="22923" spans="1:1">
      <c r="A22923" s="4">
        <v>25759</v>
      </c>
    </row>
    <row r="22924" spans="1:1">
      <c r="A22924" s="4">
        <v>25760</v>
      </c>
    </row>
    <row r="22925" spans="1:1">
      <c r="A22925" s="4">
        <v>25761</v>
      </c>
    </row>
    <row r="22926" spans="1:1">
      <c r="A22926" s="4">
        <v>25762</v>
      </c>
    </row>
    <row r="22927" spans="1:1">
      <c r="A22927" s="4">
        <v>25763</v>
      </c>
    </row>
    <row r="22928" spans="1:1">
      <c r="A22928" s="4">
        <v>25764</v>
      </c>
    </row>
    <row r="22929" spans="1:1">
      <c r="A22929" s="4">
        <v>25765</v>
      </c>
    </row>
    <row r="22930" spans="1:1">
      <c r="A22930" s="4">
        <v>25766</v>
      </c>
    </row>
    <row r="22931" spans="1:1">
      <c r="A22931" s="4">
        <v>25767</v>
      </c>
    </row>
    <row r="22932" spans="1:1">
      <c r="A22932" s="4">
        <v>25768</v>
      </c>
    </row>
    <row r="22933" spans="1:1">
      <c r="A22933" s="4">
        <v>25769</v>
      </c>
    </row>
    <row r="22934" spans="1:1">
      <c r="A22934" s="4">
        <v>25770</v>
      </c>
    </row>
    <row r="22935" spans="1:1">
      <c r="A22935" s="4">
        <v>25771</v>
      </c>
    </row>
    <row r="22936" spans="1:1">
      <c r="A22936" s="4">
        <v>25772</v>
      </c>
    </row>
    <row r="22937" spans="1:1">
      <c r="A22937" s="4">
        <v>25773</v>
      </c>
    </row>
    <row r="22938" spans="1:1">
      <c r="A22938" s="4">
        <v>25774</v>
      </c>
    </row>
    <row r="22939" spans="1:1">
      <c r="A22939" s="4">
        <v>25775</v>
      </c>
    </row>
    <row r="22940" spans="1:1">
      <c r="A22940" s="4">
        <v>25776</v>
      </c>
    </row>
    <row r="22941" spans="1:1">
      <c r="A22941" s="4">
        <v>25777</v>
      </c>
    </row>
    <row r="22942" spans="1:1">
      <c r="A22942" s="4">
        <v>25778</v>
      </c>
    </row>
    <row r="22943" spans="1:1">
      <c r="A22943" s="4">
        <v>25779</v>
      </c>
    </row>
    <row r="22944" spans="1:1">
      <c r="A22944" s="4">
        <v>25780</v>
      </c>
    </row>
    <row r="22945" spans="1:1">
      <c r="A22945" s="4">
        <v>25781</v>
      </c>
    </row>
    <row r="22946" spans="1:1">
      <c r="A22946" s="4">
        <v>25782</v>
      </c>
    </row>
    <row r="22947" spans="1:1">
      <c r="A22947" s="4">
        <v>25783</v>
      </c>
    </row>
    <row r="22948" spans="1:1">
      <c r="A22948" s="4">
        <v>25784</v>
      </c>
    </row>
    <row r="22949" spans="1:1">
      <c r="A22949" s="4">
        <v>25785</v>
      </c>
    </row>
    <row r="22950" spans="1:1">
      <c r="A22950" s="4">
        <v>25786</v>
      </c>
    </row>
    <row r="22951" spans="1:1">
      <c r="A22951" s="4">
        <v>25787</v>
      </c>
    </row>
    <row r="22952" spans="1:1">
      <c r="A22952" s="4">
        <v>25788</v>
      </c>
    </row>
    <row r="22953" spans="1:1">
      <c r="A22953" s="4">
        <v>25789</v>
      </c>
    </row>
    <row r="22954" spans="1:1">
      <c r="A22954" s="4">
        <v>25790</v>
      </c>
    </row>
    <row r="22955" spans="1:1">
      <c r="A22955" s="4">
        <v>25791</v>
      </c>
    </row>
    <row r="22956" spans="1:1">
      <c r="A22956" s="4">
        <v>25792</v>
      </c>
    </row>
    <row r="22957" spans="1:1">
      <c r="A22957" s="4">
        <v>25793</v>
      </c>
    </row>
    <row r="22958" spans="1:1">
      <c r="A22958" s="4">
        <v>25794</v>
      </c>
    </row>
    <row r="22959" spans="1:1">
      <c r="A22959" s="4">
        <v>25795</v>
      </c>
    </row>
    <row r="22960" spans="1:1">
      <c r="A22960" s="4">
        <v>25796</v>
      </c>
    </row>
    <row r="22961" spans="1:1">
      <c r="A22961" s="4">
        <v>25797</v>
      </c>
    </row>
    <row r="22962" spans="1:1">
      <c r="A22962" s="4">
        <v>25798</v>
      </c>
    </row>
    <row r="22963" spans="1:1">
      <c r="A22963" s="4">
        <v>25799</v>
      </c>
    </row>
    <row r="22964" spans="1:1">
      <c r="A22964" s="4">
        <v>25800</v>
      </c>
    </row>
    <row r="22965" spans="1:1">
      <c r="A22965" s="4">
        <v>25801</v>
      </c>
    </row>
    <row r="22966" spans="1:1">
      <c r="A22966" s="4">
        <v>25802</v>
      </c>
    </row>
    <row r="22967" spans="1:1">
      <c r="A22967" s="4">
        <v>25803</v>
      </c>
    </row>
    <row r="22968" spans="1:1">
      <c r="A22968" s="4">
        <v>25804</v>
      </c>
    </row>
    <row r="22969" spans="1:1">
      <c r="A22969" s="4">
        <v>25805</v>
      </c>
    </row>
    <row r="22970" spans="1:1">
      <c r="A22970" s="4">
        <v>25806</v>
      </c>
    </row>
    <row r="22971" spans="1:1">
      <c r="A22971" s="4">
        <v>25807</v>
      </c>
    </row>
    <row r="22972" spans="1:1">
      <c r="A22972" s="4">
        <v>25808</v>
      </c>
    </row>
    <row r="22973" spans="1:1">
      <c r="A22973" s="4">
        <v>25809</v>
      </c>
    </row>
    <row r="22974" spans="1:1">
      <c r="A22974" s="4">
        <v>25810</v>
      </c>
    </row>
    <row r="22975" spans="1:1">
      <c r="A22975" s="4">
        <v>25811</v>
      </c>
    </row>
    <row r="22976" spans="1:1">
      <c r="A22976" s="4">
        <v>25812</v>
      </c>
    </row>
    <row r="22977" spans="1:1">
      <c r="A22977" s="4">
        <v>25813</v>
      </c>
    </row>
    <row r="22978" spans="1:1">
      <c r="A22978" s="4">
        <v>25814</v>
      </c>
    </row>
    <row r="22979" spans="1:1">
      <c r="A22979" s="4">
        <v>25815</v>
      </c>
    </row>
    <row r="22980" spans="1:1">
      <c r="A22980" s="4">
        <v>25816</v>
      </c>
    </row>
    <row r="22981" spans="1:1">
      <c r="A22981" s="4">
        <v>25817</v>
      </c>
    </row>
    <row r="22982" spans="1:1">
      <c r="A22982" s="4">
        <v>25818</v>
      </c>
    </row>
    <row r="22983" spans="1:1">
      <c r="A22983" s="4">
        <v>25819</v>
      </c>
    </row>
    <row r="22984" spans="1:1">
      <c r="A22984" s="4">
        <v>25820</v>
      </c>
    </row>
    <row r="22985" spans="1:1">
      <c r="A22985" s="4">
        <v>25821</v>
      </c>
    </row>
    <row r="22986" spans="1:1">
      <c r="A22986" s="4">
        <v>25822</v>
      </c>
    </row>
    <row r="22987" spans="1:1">
      <c r="A22987" s="4">
        <v>25823</v>
      </c>
    </row>
    <row r="22988" spans="1:1">
      <c r="A22988" s="4">
        <v>25824</v>
      </c>
    </row>
    <row r="22989" spans="1:1">
      <c r="A22989" s="4">
        <v>25825</v>
      </c>
    </row>
    <row r="22990" spans="1:1">
      <c r="A22990" s="4">
        <v>25826</v>
      </c>
    </row>
    <row r="22991" spans="1:1">
      <c r="A22991" s="4">
        <v>25827</v>
      </c>
    </row>
    <row r="22992" spans="1:1">
      <c r="A22992" s="4">
        <v>25828</v>
      </c>
    </row>
    <row r="22993" spans="1:1">
      <c r="A22993" s="4">
        <v>25829</v>
      </c>
    </row>
    <row r="22994" spans="1:1">
      <c r="A22994" s="4">
        <v>25830</v>
      </c>
    </row>
    <row r="22995" spans="1:1">
      <c r="A22995" s="4">
        <v>25831</v>
      </c>
    </row>
    <row r="22996" spans="1:1">
      <c r="A22996" s="4">
        <v>25832</v>
      </c>
    </row>
    <row r="22997" spans="1:1">
      <c r="A22997" s="4">
        <v>25833</v>
      </c>
    </row>
    <row r="22998" spans="1:1">
      <c r="A22998" s="4">
        <v>25834</v>
      </c>
    </row>
    <row r="22999" spans="1:1">
      <c r="A22999" s="4">
        <v>25835</v>
      </c>
    </row>
    <row r="23000" spans="1:1">
      <c r="A23000" s="4">
        <v>25836</v>
      </c>
    </row>
    <row r="23001" spans="1:1">
      <c r="A23001" s="4">
        <v>25837</v>
      </c>
    </row>
    <row r="23002" spans="1:1">
      <c r="A23002" s="4">
        <v>25838</v>
      </c>
    </row>
    <row r="23003" spans="1:1">
      <c r="A23003" s="4">
        <v>25839</v>
      </c>
    </row>
    <row r="23004" spans="1:1">
      <c r="A23004" s="4">
        <v>25840</v>
      </c>
    </row>
    <row r="23005" spans="1:1">
      <c r="A23005" s="4">
        <v>25841</v>
      </c>
    </row>
    <row r="23006" spans="1:1">
      <c r="A23006" s="4">
        <v>25842</v>
      </c>
    </row>
    <row r="23007" spans="1:1">
      <c r="A23007" s="4">
        <v>25843</v>
      </c>
    </row>
    <row r="23008" spans="1:1">
      <c r="A23008" s="4">
        <v>25844</v>
      </c>
    </row>
    <row r="23009" spans="1:1">
      <c r="A23009" s="4">
        <v>25845</v>
      </c>
    </row>
    <row r="23010" spans="1:1">
      <c r="A23010" s="4">
        <v>25846</v>
      </c>
    </row>
    <row r="23011" spans="1:1">
      <c r="A23011" s="4">
        <v>25847</v>
      </c>
    </row>
    <row r="23012" spans="1:1">
      <c r="A23012" s="4">
        <v>25848</v>
      </c>
    </row>
    <row r="23013" spans="1:1">
      <c r="A23013" s="4">
        <v>25849</v>
      </c>
    </row>
    <row r="23014" spans="1:1">
      <c r="A23014" s="4">
        <v>25850</v>
      </c>
    </row>
    <row r="23015" spans="1:1">
      <c r="A23015" s="4">
        <v>25851</v>
      </c>
    </row>
    <row r="23016" spans="1:1">
      <c r="A23016" s="4">
        <v>25852</v>
      </c>
    </row>
    <row r="23017" spans="1:1">
      <c r="A23017" s="4">
        <v>25853</v>
      </c>
    </row>
    <row r="23018" spans="1:1">
      <c r="A23018" s="4">
        <v>25854</v>
      </c>
    </row>
    <row r="23019" spans="1:1">
      <c r="A23019" s="4">
        <v>25855</v>
      </c>
    </row>
    <row r="23020" spans="1:1">
      <c r="A23020" s="4">
        <v>25856</v>
      </c>
    </row>
    <row r="23021" spans="1:1">
      <c r="A23021" s="4">
        <v>25857</v>
      </c>
    </row>
    <row r="23022" spans="1:1">
      <c r="A23022" s="4">
        <v>25858</v>
      </c>
    </row>
    <row r="23023" spans="1:1">
      <c r="A23023" s="4">
        <v>25859</v>
      </c>
    </row>
    <row r="23024" spans="1:1">
      <c r="A23024" s="4">
        <v>25860</v>
      </c>
    </row>
    <row r="23025" spans="1:1">
      <c r="A23025" s="4">
        <v>25861</v>
      </c>
    </row>
    <row r="23026" spans="1:1">
      <c r="A23026" s="4">
        <v>25862</v>
      </c>
    </row>
    <row r="23027" spans="1:1">
      <c r="A23027" s="4">
        <v>25863</v>
      </c>
    </row>
    <row r="23028" spans="1:1">
      <c r="A23028" s="4">
        <v>25864</v>
      </c>
    </row>
    <row r="23029" spans="1:1">
      <c r="A23029" s="4">
        <v>25865</v>
      </c>
    </row>
    <row r="23030" spans="1:1">
      <c r="A23030" s="4">
        <v>25866</v>
      </c>
    </row>
    <row r="23031" spans="1:1">
      <c r="A23031" s="4">
        <v>25867</v>
      </c>
    </row>
    <row r="23032" spans="1:1">
      <c r="A23032" s="4">
        <v>25868</v>
      </c>
    </row>
    <row r="23033" spans="1:1">
      <c r="A23033" s="4">
        <v>25869</v>
      </c>
    </row>
    <row r="23034" spans="1:1">
      <c r="A23034" s="4">
        <v>25870</v>
      </c>
    </row>
    <row r="23035" spans="1:1">
      <c r="A23035" s="4">
        <v>25871</v>
      </c>
    </row>
    <row r="23036" spans="1:1">
      <c r="A23036" s="4">
        <v>25872</v>
      </c>
    </row>
    <row r="23037" spans="1:1">
      <c r="A23037" s="4">
        <v>25873</v>
      </c>
    </row>
    <row r="23038" spans="1:1">
      <c r="A23038" s="4">
        <v>25874</v>
      </c>
    </row>
    <row r="23039" spans="1:1">
      <c r="A23039" s="4">
        <v>25875</v>
      </c>
    </row>
    <row r="23040" spans="1:1">
      <c r="A23040" s="4">
        <v>25876</v>
      </c>
    </row>
    <row r="23041" spans="1:1">
      <c r="A23041" s="4">
        <v>25877</v>
      </c>
    </row>
    <row r="23042" spans="1:1">
      <c r="A23042" s="4">
        <v>25878</v>
      </c>
    </row>
    <row r="23043" spans="1:1">
      <c r="A23043" s="4">
        <v>25879</v>
      </c>
    </row>
    <row r="23044" spans="1:1">
      <c r="A23044" s="4">
        <v>25880</v>
      </c>
    </row>
    <row r="23045" spans="1:1">
      <c r="A23045" s="4">
        <v>25881</v>
      </c>
    </row>
    <row r="23046" spans="1:1">
      <c r="A23046" s="4">
        <v>25882</v>
      </c>
    </row>
    <row r="23047" spans="1:1">
      <c r="A23047" s="4">
        <v>25883</v>
      </c>
    </row>
    <row r="23048" spans="1:1">
      <c r="A23048" s="4">
        <v>25884</v>
      </c>
    </row>
    <row r="23049" spans="1:1">
      <c r="A23049" s="4">
        <v>25885</v>
      </c>
    </row>
    <row r="23050" spans="1:1">
      <c r="A23050" s="4">
        <v>25886</v>
      </c>
    </row>
    <row r="23051" spans="1:1">
      <c r="A23051" s="4">
        <v>25887</v>
      </c>
    </row>
    <row r="23052" spans="1:1">
      <c r="A23052" s="4">
        <v>25888</v>
      </c>
    </row>
    <row r="23053" spans="1:1">
      <c r="A23053" s="4">
        <v>25889</v>
      </c>
    </row>
    <row r="23054" spans="1:1">
      <c r="A23054" s="4">
        <v>25890</v>
      </c>
    </row>
    <row r="23055" spans="1:1">
      <c r="A23055" s="4">
        <v>25891</v>
      </c>
    </row>
    <row r="23056" spans="1:1">
      <c r="A23056" s="4">
        <v>25892</v>
      </c>
    </row>
    <row r="23057" spans="1:1">
      <c r="A23057" s="4">
        <v>25893</v>
      </c>
    </row>
    <row r="23058" spans="1:1">
      <c r="A23058" s="4">
        <v>25894</v>
      </c>
    </row>
    <row r="23059" spans="1:1">
      <c r="A23059" s="4">
        <v>25895</v>
      </c>
    </row>
    <row r="23060" spans="1:1">
      <c r="A23060" s="4">
        <v>25896</v>
      </c>
    </row>
    <row r="23061" spans="1:1">
      <c r="A23061" s="4">
        <v>25897</v>
      </c>
    </row>
    <row r="23062" spans="1:1">
      <c r="A23062" s="4">
        <v>25898</v>
      </c>
    </row>
    <row r="23063" spans="1:1">
      <c r="A23063" s="4">
        <v>25899</v>
      </c>
    </row>
    <row r="23064" spans="1:1">
      <c r="A23064" s="4">
        <v>25900</v>
      </c>
    </row>
    <row r="23065" spans="1:1">
      <c r="A23065" s="4">
        <v>25901</v>
      </c>
    </row>
    <row r="23066" spans="1:1">
      <c r="A23066" s="4">
        <v>25902</v>
      </c>
    </row>
    <row r="23067" spans="1:1">
      <c r="A23067" s="4">
        <v>25903</v>
      </c>
    </row>
    <row r="23068" spans="1:1">
      <c r="A23068" s="4">
        <v>25904</v>
      </c>
    </row>
    <row r="23069" spans="1:1">
      <c r="A23069" s="4">
        <v>25905</v>
      </c>
    </row>
    <row r="23070" spans="1:1">
      <c r="A23070" s="4">
        <v>25906</v>
      </c>
    </row>
    <row r="23071" spans="1:1">
      <c r="A23071" s="4">
        <v>25907</v>
      </c>
    </row>
    <row r="23072" spans="1:1">
      <c r="A23072" s="4">
        <v>25908</v>
      </c>
    </row>
    <row r="23073" spans="1:1">
      <c r="A23073" s="4">
        <v>25909</v>
      </c>
    </row>
    <row r="23074" spans="1:1">
      <c r="A23074" s="4">
        <v>25910</v>
      </c>
    </row>
    <row r="23075" spans="1:1">
      <c r="A23075" s="4">
        <v>25911</v>
      </c>
    </row>
    <row r="23076" spans="1:1">
      <c r="A23076" s="4">
        <v>25912</v>
      </c>
    </row>
    <row r="23077" spans="1:1">
      <c r="A23077" s="4">
        <v>25913</v>
      </c>
    </row>
    <row r="23078" spans="1:1">
      <c r="A23078" s="4">
        <v>25914</v>
      </c>
    </row>
    <row r="23079" spans="1:1">
      <c r="A23079" s="4">
        <v>25915</v>
      </c>
    </row>
    <row r="23080" spans="1:1">
      <c r="A23080" s="4">
        <v>25916</v>
      </c>
    </row>
    <row r="23081" spans="1:1">
      <c r="A23081" s="4">
        <v>25917</v>
      </c>
    </row>
    <row r="23082" spans="1:1">
      <c r="A23082" s="4">
        <v>25918</v>
      </c>
    </row>
    <row r="23083" spans="1:1">
      <c r="A23083" s="4">
        <v>25919</v>
      </c>
    </row>
    <row r="23084" spans="1:1">
      <c r="A23084" s="4">
        <v>25920</v>
      </c>
    </row>
    <row r="23085" spans="1:1">
      <c r="A23085" s="4">
        <v>25921</v>
      </c>
    </row>
    <row r="23086" spans="1:1">
      <c r="A23086" s="4">
        <v>25922</v>
      </c>
    </row>
    <row r="23087" spans="1:1">
      <c r="A23087" s="4">
        <v>25923</v>
      </c>
    </row>
    <row r="23088" spans="1:1">
      <c r="A23088" s="4">
        <v>25924</v>
      </c>
    </row>
    <row r="23089" spans="1:1">
      <c r="A23089" s="4">
        <v>25925</v>
      </c>
    </row>
    <row r="23090" spans="1:1">
      <c r="A23090" s="4">
        <v>25926</v>
      </c>
    </row>
    <row r="23091" spans="1:1">
      <c r="A23091" s="4">
        <v>25927</v>
      </c>
    </row>
    <row r="23092" spans="1:1">
      <c r="A23092" s="4">
        <v>25928</v>
      </c>
    </row>
    <row r="23093" spans="1:1">
      <c r="A23093" s="4">
        <v>25929</v>
      </c>
    </row>
    <row r="23094" spans="1:1">
      <c r="A23094" s="4">
        <v>25930</v>
      </c>
    </row>
    <row r="23095" spans="1:1">
      <c r="A23095" s="4">
        <v>25931</v>
      </c>
    </row>
    <row r="23096" spans="1:1">
      <c r="A23096" s="4">
        <v>25932</v>
      </c>
    </row>
    <row r="23097" spans="1:1">
      <c r="A23097" s="4">
        <v>25933</v>
      </c>
    </row>
    <row r="23098" spans="1:1">
      <c r="A23098" s="4">
        <v>25934</v>
      </c>
    </row>
    <row r="23099" spans="1:1">
      <c r="A23099" s="4">
        <v>25935</v>
      </c>
    </row>
    <row r="23100" spans="1:1">
      <c r="A23100" s="4">
        <v>25936</v>
      </c>
    </row>
    <row r="23101" spans="1:1">
      <c r="A23101" s="4">
        <v>25937</v>
      </c>
    </row>
    <row r="23102" spans="1:1">
      <c r="A23102" s="4">
        <v>25938</v>
      </c>
    </row>
    <row r="23103" spans="1:1">
      <c r="A23103" s="4">
        <v>25939</v>
      </c>
    </row>
    <row r="23104" spans="1:1">
      <c r="A23104" s="4">
        <v>25940</v>
      </c>
    </row>
    <row r="23105" spans="1:1">
      <c r="A23105" s="4">
        <v>25941</v>
      </c>
    </row>
    <row r="23106" spans="1:1">
      <c r="A23106" s="4">
        <v>25942</v>
      </c>
    </row>
    <row r="23107" spans="1:1">
      <c r="A23107" s="4">
        <v>25943</v>
      </c>
    </row>
    <row r="23108" spans="1:1">
      <c r="A23108" s="4">
        <v>25944</v>
      </c>
    </row>
    <row r="23109" spans="1:1">
      <c r="A23109" s="4">
        <v>25945</v>
      </c>
    </row>
    <row r="23110" spans="1:1">
      <c r="A23110" s="4">
        <v>25946</v>
      </c>
    </row>
    <row r="23111" spans="1:1">
      <c r="A23111" s="4">
        <v>25947</v>
      </c>
    </row>
    <row r="23112" spans="1:1">
      <c r="A23112" s="4">
        <v>25948</v>
      </c>
    </row>
    <row r="23113" spans="1:1">
      <c r="A23113" s="4">
        <v>25949</v>
      </c>
    </row>
    <row r="23114" spans="1:1">
      <c r="A23114" s="4">
        <v>25950</v>
      </c>
    </row>
    <row r="23115" spans="1:1">
      <c r="A23115" s="4">
        <v>25951</v>
      </c>
    </row>
    <row r="23116" spans="1:1">
      <c r="A23116" s="4">
        <v>25952</v>
      </c>
    </row>
    <row r="23117" spans="1:1">
      <c r="A23117" s="4">
        <v>25953</v>
      </c>
    </row>
    <row r="23118" spans="1:1">
      <c r="A23118" s="4">
        <v>25954</v>
      </c>
    </row>
    <row r="23119" spans="1:1">
      <c r="A23119" s="4">
        <v>25955</v>
      </c>
    </row>
    <row r="23120" spans="1:1">
      <c r="A23120" s="4">
        <v>25956</v>
      </c>
    </row>
    <row r="23121" spans="1:1">
      <c r="A23121" s="4">
        <v>25957</v>
      </c>
    </row>
    <row r="23122" spans="1:1">
      <c r="A23122" s="4">
        <v>25958</v>
      </c>
    </row>
    <row r="23123" spans="1:1">
      <c r="A23123" s="4">
        <v>25959</v>
      </c>
    </row>
    <row r="23124" spans="1:1">
      <c r="A23124" s="4">
        <v>25960</v>
      </c>
    </row>
    <row r="23125" spans="1:1">
      <c r="A23125" s="4">
        <v>25961</v>
      </c>
    </row>
    <row r="23126" spans="1:1">
      <c r="A23126" s="4">
        <v>25962</v>
      </c>
    </row>
    <row r="23127" spans="1:1">
      <c r="A23127" s="4">
        <v>25963</v>
      </c>
    </row>
    <row r="23128" spans="1:1">
      <c r="A23128" s="4">
        <v>25964</v>
      </c>
    </row>
    <row r="23129" spans="1:1">
      <c r="A23129" s="4">
        <v>25965</v>
      </c>
    </row>
    <row r="23130" spans="1:1">
      <c r="A23130" s="4">
        <v>25966</v>
      </c>
    </row>
    <row r="23131" spans="1:1">
      <c r="A23131" s="4">
        <v>25967</v>
      </c>
    </row>
    <row r="23132" spans="1:1">
      <c r="A23132" s="4">
        <v>25968</v>
      </c>
    </row>
    <row r="23133" spans="1:1">
      <c r="A23133" s="4">
        <v>25969</v>
      </c>
    </row>
    <row r="23134" spans="1:1">
      <c r="A23134" s="4">
        <v>25970</v>
      </c>
    </row>
    <row r="23135" spans="1:1">
      <c r="A23135" s="4">
        <v>25971</v>
      </c>
    </row>
    <row r="23136" spans="1:1">
      <c r="A23136" s="4">
        <v>25972</v>
      </c>
    </row>
    <row r="23137" spans="1:1">
      <c r="A23137" s="4">
        <v>25973</v>
      </c>
    </row>
    <row r="23138" spans="1:1">
      <c r="A23138" s="4">
        <v>25974</v>
      </c>
    </row>
    <row r="23139" spans="1:1">
      <c r="A23139" s="4">
        <v>25975</v>
      </c>
    </row>
    <row r="23140" spans="1:1">
      <c r="A23140" s="4">
        <v>25976</v>
      </c>
    </row>
    <row r="23141" spans="1:1">
      <c r="A23141" s="4">
        <v>25977</v>
      </c>
    </row>
    <row r="23142" spans="1:1">
      <c r="A23142" s="4">
        <v>25978</v>
      </c>
    </row>
    <row r="23143" spans="1:1">
      <c r="A23143" s="4">
        <v>25979</v>
      </c>
    </row>
    <row r="23144" spans="1:1">
      <c r="A23144" s="4">
        <v>25980</v>
      </c>
    </row>
    <row r="23145" spans="1:1">
      <c r="A23145" s="4">
        <v>25981</v>
      </c>
    </row>
    <row r="23146" spans="1:1">
      <c r="A23146" s="4">
        <v>25982</v>
      </c>
    </row>
    <row r="23147" spans="1:1">
      <c r="A23147" s="4">
        <v>25983</v>
      </c>
    </row>
    <row r="23148" spans="1:1">
      <c r="A23148" s="4">
        <v>25984</v>
      </c>
    </row>
    <row r="23149" spans="1:1">
      <c r="A23149" s="4">
        <v>25985</v>
      </c>
    </row>
    <row r="23150" spans="1:1">
      <c r="A23150" s="4">
        <v>25986</v>
      </c>
    </row>
    <row r="23151" spans="1:1">
      <c r="A23151" s="4">
        <v>25987</v>
      </c>
    </row>
    <row r="23152" spans="1:1">
      <c r="A23152" s="4">
        <v>25988</v>
      </c>
    </row>
    <row r="23153" spans="1:1">
      <c r="A23153" s="4">
        <v>25989</v>
      </c>
    </row>
    <row r="23154" spans="1:1">
      <c r="A23154" s="4">
        <v>25990</v>
      </c>
    </row>
    <row r="23155" spans="1:1">
      <c r="A23155" s="4">
        <v>25991</v>
      </c>
    </row>
    <row r="23156" spans="1:1">
      <c r="A23156" s="4">
        <v>25992</v>
      </c>
    </row>
    <row r="23157" spans="1:1">
      <c r="A23157" s="4">
        <v>25993</v>
      </c>
    </row>
    <row r="23158" spans="1:1">
      <c r="A23158" s="4">
        <v>25994</v>
      </c>
    </row>
    <row r="23159" spans="1:1">
      <c r="A23159" s="4">
        <v>25995</v>
      </c>
    </row>
    <row r="23160" spans="1:1">
      <c r="A23160" s="4">
        <v>25996</v>
      </c>
    </row>
    <row r="23161" spans="1:1">
      <c r="A23161" s="4">
        <v>25997</v>
      </c>
    </row>
    <row r="23162" spans="1:1">
      <c r="A23162" s="4">
        <v>25998</v>
      </c>
    </row>
    <row r="23163" spans="1:1">
      <c r="A23163" s="4">
        <v>25999</v>
      </c>
    </row>
    <row r="23164" spans="1:1">
      <c r="A23164" s="4">
        <v>26000</v>
      </c>
    </row>
    <row r="23165" spans="1:1">
      <c r="A23165" s="4">
        <v>26001</v>
      </c>
    </row>
    <row r="23166" spans="1:1">
      <c r="A23166" s="4">
        <v>26002</v>
      </c>
    </row>
    <row r="23167" spans="1:1">
      <c r="A23167" s="4">
        <v>26003</v>
      </c>
    </row>
    <row r="23168" spans="1:1">
      <c r="A23168" s="4">
        <v>26004</v>
      </c>
    </row>
    <row r="23169" spans="1:1">
      <c r="A23169" s="4">
        <v>26005</v>
      </c>
    </row>
    <row r="23170" spans="1:1">
      <c r="A23170" s="4">
        <v>26006</v>
      </c>
    </row>
    <row r="23171" spans="1:1">
      <c r="A23171" s="4">
        <v>26007</v>
      </c>
    </row>
    <row r="23172" spans="1:1">
      <c r="A23172" s="4">
        <v>26008</v>
      </c>
    </row>
    <row r="23173" spans="1:1">
      <c r="A23173" s="4">
        <v>26009</v>
      </c>
    </row>
    <row r="23174" spans="1:1">
      <c r="A23174" s="4">
        <v>26010</v>
      </c>
    </row>
    <row r="23175" spans="1:1">
      <c r="A23175" s="4">
        <v>26011</v>
      </c>
    </row>
    <row r="23176" spans="1:1">
      <c r="A23176" s="4">
        <v>26012</v>
      </c>
    </row>
    <row r="23177" spans="1:1">
      <c r="A23177" s="4">
        <v>26013</v>
      </c>
    </row>
    <row r="23178" spans="1:1">
      <c r="A23178" s="4">
        <v>26014</v>
      </c>
    </row>
    <row r="23179" spans="1:1">
      <c r="A23179" s="4">
        <v>26015</v>
      </c>
    </row>
    <row r="23180" spans="1:1">
      <c r="A23180" s="4">
        <v>26016</v>
      </c>
    </row>
    <row r="23181" spans="1:1">
      <c r="A23181" s="4">
        <v>26017</v>
      </c>
    </row>
    <row r="23182" spans="1:1">
      <c r="A23182" s="4">
        <v>26018</v>
      </c>
    </row>
    <row r="23183" spans="1:1">
      <c r="A23183" s="4">
        <v>26019</v>
      </c>
    </row>
    <row r="23184" spans="1:1">
      <c r="A23184" s="4">
        <v>26020</v>
      </c>
    </row>
    <row r="23185" spans="1:1">
      <c r="A23185" s="4">
        <v>26021</v>
      </c>
    </row>
    <row r="23186" spans="1:1">
      <c r="A23186" s="4">
        <v>26022</v>
      </c>
    </row>
    <row r="23187" spans="1:1">
      <c r="A23187" s="4">
        <v>26023</v>
      </c>
    </row>
    <row r="23188" spans="1:1">
      <c r="A23188" s="4">
        <v>26024</v>
      </c>
    </row>
    <row r="23189" spans="1:1">
      <c r="A23189" s="4">
        <v>26025</v>
      </c>
    </row>
    <row r="23190" spans="1:1">
      <c r="A23190" s="4">
        <v>26026</v>
      </c>
    </row>
    <row r="23191" spans="1:1">
      <c r="A23191" s="4">
        <v>26027</v>
      </c>
    </row>
    <row r="23192" spans="1:1">
      <c r="A23192" s="4">
        <v>26028</v>
      </c>
    </row>
    <row r="23193" spans="1:1">
      <c r="A23193" s="4">
        <v>26029</v>
      </c>
    </row>
    <row r="23194" spans="1:1">
      <c r="A23194" s="4">
        <v>26030</v>
      </c>
    </row>
    <row r="23195" spans="1:1">
      <c r="A23195" s="4">
        <v>26031</v>
      </c>
    </row>
    <row r="23196" spans="1:1">
      <c r="A23196" s="4">
        <v>26032</v>
      </c>
    </row>
    <row r="23197" spans="1:1">
      <c r="A23197" s="4">
        <v>26033</v>
      </c>
    </row>
    <row r="23198" spans="1:1">
      <c r="A23198" s="4">
        <v>26034</v>
      </c>
    </row>
    <row r="23199" spans="1:1">
      <c r="A23199" s="4">
        <v>26035</v>
      </c>
    </row>
    <row r="23200" spans="1:1">
      <c r="A23200" s="4">
        <v>26036</v>
      </c>
    </row>
    <row r="23201" spans="1:1">
      <c r="A23201" s="4">
        <v>26037</v>
      </c>
    </row>
    <row r="23202" spans="1:1">
      <c r="A23202" s="4">
        <v>26038</v>
      </c>
    </row>
    <row r="23203" spans="1:1">
      <c r="A23203" s="4">
        <v>26039</v>
      </c>
    </row>
    <row r="23204" spans="1:1">
      <c r="A23204" s="4">
        <v>26040</v>
      </c>
    </row>
    <row r="23205" spans="1:1">
      <c r="A23205" s="4">
        <v>26041</v>
      </c>
    </row>
    <row r="23206" spans="1:1">
      <c r="A23206" s="4">
        <v>26042</v>
      </c>
    </row>
    <row r="23207" spans="1:1">
      <c r="A23207" s="4">
        <v>26043</v>
      </c>
    </row>
    <row r="23208" spans="1:1">
      <c r="A23208" s="4">
        <v>26044</v>
      </c>
    </row>
    <row r="23209" spans="1:1">
      <c r="A23209" s="4">
        <v>26045</v>
      </c>
    </row>
    <row r="23210" spans="1:1">
      <c r="A23210" s="4">
        <v>26046</v>
      </c>
    </row>
    <row r="23211" spans="1:1">
      <c r="A23211" s="4">
        <v>26047</v>
      </c>
    </row>
    <row r="23212" spans="1:1">
      <c r="A23212" s="4">
        <v>26048</v>
      </c>
    </row>
    <row r="23213" spans="1:1">
      <c r="A23213" s="4">
        <v>26049</v>
      </c>
    </row>
    <row r="23214" spans="1:1">
      <c r="A23214" s="4">
        <v>26050</v>
      </c>
    </row>
    <row r="23215" spans="1:1">
      <c r="A23215" s="4">
        <v>26051</v>
      </c>
    </row>
    <row r="23216" spans="1:1">
      <c r="A23216" s="4">
        <v>26052</v>
      </c>
    </row>
    <row r="23217" spans="1:1">
      <c r="A23217" s="4">
        <v>26053</v>
      </c>
    </row>
    <row r="23218" spans="1:1">
      <c r="A23218" s="4">
        <v>26054</v>
      </c>
    </row>
    <row r="23219" spans="1:1">
      <c r="A23219" s="4">
        <v>26055</v>
      </c>
    </row>
    <row r="23220" spans="1:1">
      <c r="A23220" s="4">
        <v>26056</v>
      </c>
    </row>
    <row r="23221" spans="1:1">
      <c r="A23221" s="4">
        <v>26057</v>
      </c>
    </row>
    <row r="23222" spans="1:1">
      <c r="A23222" s="4">
        <v>26058</v>
      </c>
    </row>
    <row r="23223" spans="1:1">
      <c r="A23223" s="4">
        <v>26059</v>
      </c>
    </row>
    <row r="23224" spans="1:1">
      <c r="A23224" s="4">
        <v>26060</v>
      </c>
    </row>
    <row r="23225" spans="1:1">
      <c r="A23225" s="4">
        <v>26061</v>
      </c>
    </row>
    <row r="23226" spans="1:1">
      <c r="A23226" s="4">
        <v>26062</v>
      </c>
    </row>
    <row r="23227" spans="1:1">
      <c r="A23227" s="4">
        <v>26063</v>
      </c>
    </row>
    <row r="23228" spans="1:1">
      <c r="A23228" s="4">
        <v>26064</v>
      </c>
    </row>
    <row r="23229" spans="1:1">
      <c r="A23229" s="4">
        <v>26065</v>
      </c>
    </row>
    <row r="23230" spans="1:1">
      <c r="A23230" s="4">
        <v>26066</v>
      </c>
    </row>
    <row r="23231" spans="1:1">
      <c r="A23231" s="4">
        <v>26067</v>
      </c>
    </row>
    <row r="23232" spans="1:1">
      <c r="A23232" s="4">
        <v>26068</v>
      </c>
    </row>
    <row r="23233" spans="1:1">
      <c r="A23233" s="4">
        <v>26069</v>
      </c>
    </row>
    <row r="23234" spans="1:1">
      <c r="A23234" s="4">
        <v>26070</v>
      </c>
    </row>
    <row r="23235" spans="1:1">
      <c r="A23235" s="4">
        <v>26071</v>
      </c>
    </row>
    <row r="23236" spans="1:1">
      <c r="A23236" s="4">
        <v>26072</v>
      </c>
    </row>
    <row r="23237" spans="1:1">
      <c r="A23237" s="4">
        <v>26073</v>
      </c>
    </row>
    <row r="23238" spans="1:1">
      <c r="A23238" s="4">
        <v>26074</v>
      </c>
    </row>
    <row r="23239" spans="1:1">
      <c r="A23239" s="4">
        <v>26075</v>
      </c>
    </row>
    <row r="23240" spans="1:1">
      <c r="A23240" s="4">
        <v>26076</v>
      </c>
    </row>
    <row r="23241" spans="1:1">
      <c r="A23241" s="4">
        <v>26077</v>
      </c>
    </row>
    <row r="23242" spans="1:1">
      <c r="A23242" s="4">
        <v>26078</v>
      </c>
    </row>
    <row r="23243" spans="1:1">
      <c r="A23243" s="4">
        <v>26079</v>
      </c>
    </row>
    <row r="23244" spans="1:1">
      <c r="A23244" s="4">
        <v>26080</v>
      </c>
    </row>
    <row r="23245" spans="1:1">
      <c r="A23245" s="4">
        <v>26081</v>
      </c>
    </row>
    <row r="23246" spans="1:1">
      <c r="A23246" s="4">
        <v>26082</v>
      </c>
    </row>
    <row r="23247" spans="1:1">
      <c r="A23247" s="4">
        <v>26083</v>
      </c>
    </row>
    <row r="23248" spans="1:1">
      <c r="A23248" s="4">
        <v>26084</v>
      </c>
    </row>
    <row r="23249" spans="1:1">
      <c r="A23249" s="4">
        <v>26085</v>
      </c>
    </row>
    <row r="23250" spans="1:1">
      <c r="A23250" s="4">
        <v>26086</v>
      </c>
    </row>
    <row r="23251" spans="1:1">
      <c r="A23251" s="4">
        <v>26087</v>
      </c>
    </row>
    <row r="23252" spans="1:1">
      <c r="A23252" s="4">
        <v>26088</v>
      </c>
    </row>
    <row r="23253" spans="1:1">
      <c r="A23253" s="4">
        <v>26089</v>
      </c>
    </row>
    <row r="23254" spans="1:1">
      <c r="A23254" s="4">
        <v>26090</v>
      </c>
    </row>
    <row r="23255" spans="1:1">
      <c r="A23255" s="4">
        <v>26091</v>
      </c>
    </row>
    <row r="23256" spans="1:1">
      <c r="A23256" s="4">
        <v>26092</v>
      </c>
    </row>
    <row r="23257" spans="1:1">
      <c r="A23257" s="4">
        <v>26093</v>
      </c>
    </row>
    <row r="23258" spans="1:1">
      <c r="A23258" s="4">
        <v>26094</v>
      </c>
    </row>
    <row r="23259" spans="1:1">
      <c r="A23259" s="4">
        <v>26095</v>
      </c>
    </row>
    <row r="23260" spans="1:1">
      <c r="A23260" s="4">
        <v>26096</v>
      </c>
    </row>
    <row r="23261" spans="1:1">
      <c r="A23261" s="4">
        <v>26097</v>
      </c>
    </row>
    <row r="23262" spans="1:1">
      <c r="A23262" s="4">
        <v>26098</v>
      </c>
    </row>
    <row r="23263" spans="1:1">
      <c r="A23263" s="4">
        <v>26099</v>
      </c>
    </row>
    <row r="23264" spans="1:1">
      <c r="A23264" s="4">
        <v>26100</v>
      </c>
    </row>
    <row r="23265" spans="1:1">
      <c r="A23265" s="4">
        <v>26101</v>
      </c>
    </row>
    <row r="23266" spans="1:1">
      <c r="A23266" s="4">
        <v>26102</v>
      </c>
    </row>
    <row r="23267" spans="1:1">
      <c r="A23267" s="4">
        <v>26103</v>
      </c>
    </row>
    <row r="23268" spans="1:1">
      <c r="A23268" s="4">
        <v>26104</v>
      </c>
    </row>
    <row r="23269" spans="1:1">
      <c r="A23269" s="4">
        <v>26105</v>
      </c>
    </row>
    <row r="23270" spans="1:1">
      <c r="A23270" s="4">
        <v>26106</v>
      </c>
    </row>
    <row r="23271" spans="1:1">
      <c r="A23271" s="4">
        <v>26107</v>
      </c>
    </row>
    <row r="23272" spans="1:1">
      <c r="A23272" s="4">
        <v>26108</v>
      </c>
    </row>
    <row r="23273" spans="1:1">
      <c r="A23273" s="4">
        <v>26109</v>
      </c>
    </row>
    <row r="23274" spans="1:1">
      <c r="A23274" s="4">
        <v>26110</v>
      </c>
    </row>
    <row r="23275" spans="1:1">
      <c r="A23275" s="4">
        <v>26111</v>
      </c>
    </row>
    <row r="23276" spans="1:1">
      <c r="A23276" s="4">
        <v>26112</v>
      </c>
    </row>
    <row r="23277" spans="1:1">
      <c r="A23277" s="4">
        <v>26113</v>
      </c>
    </row>
    <row r="23278" spans="1:1">
      <c r="A23278" s="4">
        <v>26114</v>
      </c>
    </row>
    <row r="23279" spans="1:1">
      <c r="A23279" s="4">
        <v>26115</v>
      </c>
    </row>
    <row r="23280" spans="1:1">
      <c r="A23280" s="4">
        <v>26116</v>
      </c>
    </row>
    <row r="23281" spans="1:1">
      <c r="A23281" s="4">
        <v>26117</v>
      </c>
    </row>
    <row r="23282" spans="1:1">
      <c r="A23282" s="4">
        <v>26118</v>
      </c>
    </row>
    <row r="23283" spans="1:1">
      <c r="A23283" s="4">
        <v>26119</v>
      </c>
    </row>
    <row r="23284" spans="1:1">
      <c r="A23284" s="4">
        <v>26120</v>
      </c>
    </row>
    <row r="23285" spans="1:1">
      <c r="A23285" s="4">
        <v>26121</v>
      </c>
    </row>
    <row r="23286" spans="1:1">
      <c r="A23286" s="4">
        <v>26122</v>
      </c>
    </row>
    <row r="23287" spans="1:1">
      <c r="A23287" s="4">
        <v>26123</v>
      </c>
    </row>
    <row r="23288" spans="1:1">
      <c r="A23288" s="4">
        <v>26124</v>
      </c>
    </row>
    <row r="23289" spans="1:1">
      <c r="A23289" s="4">
        <v>26125</v>
      </c>
    </row>
    <row r="23290" spans="1:1">
      <c r="A23290" s="4">
        <v>26126</v>
      </c>
    </row>
    <row r="23291" spans="1:1">
      <c r="A23291" s="4">
        <v>26127</v>
      </c>
    </row>
    <row r="23292" spans="1:1">
      <c r="A23292" s="4">
        <v>26128</v>
      </c>
    </row>
    <row r="23293" spans="1:1">
      <c r="A23293" s="4">
        <v>26129</v>
      </c>
    </row>
    <row r="23294" spans="1:1">
      <c r="A23294" s="4">
        <v>26130</v>
      </c>
    </row>
    <row r="23295" spans="1:1">
      <c r="A23295" s="4">
        <v>26131</v>
      </c>
    </row>
    <row r="23296" spans="1:1">
      <c r="A23296" s="4">
        <v>26132</v>
      </c>
    </row>
    <row r="23297" spans="1:1">
      <c r="A23297" s="4">
        <v>26133</v>
      </c>
    </row>
    <row r="23298" spans="1:1">
      <c r="A23298" s="4">
        <v>26134</v>
      </c>
    </row>
    <row r="23299" spans="1:1">
      <c r="A23299" s="4">
        <v>26135</v>
      </c>
    </row>
    <row r="23300" spans="1:1">
      <c r="A23300" s="4">
        <v>26136</v>
      </c>
    </row>
    <row r="23301" spans="1:1">
      <c r="A23301" s="4">
        <v>26137</v>
      </c>
    </row>
    <row r="23302" spans="1:1">
      <c r="A23302" s="4">
        <v>26138</v>
      </c>
    </row>
    <row r="23303" spans="1:1">
      <c r="A23303" s="4">
        <v>26139</v>
      </c>
    </row>
    <row r="23304" spans="1:1">
      <c r="A23304" s="4">
        <v>26140</v>
      </c>
    </row>
    <row r="23305" spans="1:1">
      <c r="A23305" s="4">
        <v>26141</v>
      </c>
    </row>
    <row r="23306" spans="1:1">
      <c r="A23306" s="4">
        <v>26142</v>
      </c>
    </row>
    <row r="23307" spans="1:1">
      <c r="A23307" s="4">
        <v>26143</v>
      </c>
    </row>
    <row r="23308" spans="1:1">
      <c r="A23308" s="4">
        <v>26144</v>
      </c>
    </row>
    <row r="23309" spans="1:1">
      <c r="A23309" s="4">
        <v>26145</v>
      </c>
    </row>
    <row r="23310" spans="1:1">
      <c r="A23310" s="4">
        <v>26146</v>
      </c>
    </row>
    <row r="23311" spans="1:1">
      <c r="A23311" s="4">
        <v>26147</v>
      </c>
    </row>
    <row r="23312" spans="1:1">
      <c r="A23312" s="4">
        <v>26148</v>
      </c>
    </row>
    <row r="23313" spans="1:1">
      <c r="A23313" s="4">
        <v>26149</v>
      </c>
    </row>
    <row r="23314" spans="1:1">
      <c r="A23314" s="4">
        <v>26150</v>
      </c>
    </row>
    <row r="23315" spans="1:1">
      <c r="A23315" s="4">
        <v>26151</v>
      </c>
    </row>
    <row r="23316" spans="1:1">
      <c r="A23316" s="4">
        <v>26152</v>
      </c>
    </row>
    <row r="23317" spans="1:1">
      <c r="A23317" s="4">
        <v>26153</v>
      </c>
    </row>
    <row r="23318" spans="1:1">
      <c r="A23318" s="4">
        <v>26154</v>
      </c>
    </row>
    <row r="23319" spans="1:1">
      <c r="A23319" s="4">
        <v>26155</v>
      </c>
    </row>
    <row r="23320" spans="1:1">
      <c r="A23320" s="4">
        <v>26156</v>
      </c>
    </row>
    <row r="23321" spans="1:1">
      <c r="A23321" s="4">
        <v>26157</v>
      </c>
    </row>
    <row r="23322" spans="1:1">
      <c r="A23322" s="4">
        <v>26158</v>
      </c>
    </row>
    <row r="23323" spans="1:1">
      <c r="A23323" s="4">
        <v>26159</v>
      </c>
    </row>
    <row r="23324" spans="1:1">
      <c r="A23324" s="4">
        <v>26160</v>
      </c>
    </row>
    <row r="23325" spans="1:1">
      <c r="A23325" s="4">
        <v>26161</v>
      </c>
    </row>
    <row r="23326" spans="1:1">
      <c r="A23326" s="4">
        <v>26162</v>
      </c>
    </row>
    <row r="23327" spans="1:1">
      <c r="A23327" s="4">
        <v>26163</v>
      </c>
    </row>
    <row r="23328" spans="1:1">
      <c r="A23328" s="4">
        <v>26164</v>
      </c>
    </row>
    <row r="23329" spans="1:1">
      <c r="A23329" s="4">
        <v>26165</v>
      </c>
    </row>
    <row r="23330" spans="1:1">
      <c r="A23330" s="4">
        <v>26166</v>
      </c>
    </row>
    <row r="23331" spans="1:1">
      <c r="A23331" s="4">
        <v>26167</v>
      </c>
    </row>
    <row r="23332" spans="1:1">
      <c r="A23332" s="4">
        <v>26168</v>
      </c>
    </row>
    <row r="23333" spans="1:1">
      <c r="A23333" s="4">
        <v>26169</v>
      </c>
    </row>
    <row r="23334" spans="1:1">
      <c r="A23334" s="4">
        <v>26170</v>
      </c>
    </row>
    <row r="23335" spans="1:1">
      <c r="A23335" s="4">
        <v>26171</v>
      </c>
    </row>
    <row r="23336" spans="1:1">
      <c r="A23336" s="4">
        <v>26172</v>
      </c>
    </row>
    <row r="23337" spans="1:1">
      <c r="A23337" s="4">
        <v>26173</v>
      </c>
    </row>
    <row r="23338" spans="1:1">
      <c r="A23338" s="4">
        <v>26174</v>
      </c>
    </row>
    <row r="23339" spans="1:1">
      <c r="A23339" s="4">
        <v>26175</v>
      </c>
    </row>
    <row r="23340" spans="1:1">
      <c r="A23340" s="4">
        <v>26176</v>
      </c>
    </row>
    <row r="23341" spans="1:1">
      <c r="A23341" s="4">
        <v>26177</v>
      </c>
    </row>
    <row r="23342" spans="1:1">
      <c r="A23342" s="4">
        <v>26178</v>
      </c>
    </row>
    <row r="23343" spans="1:1">
      <c r="A23343" s="4">
        <v>26179</v>
      </c>
    </row>
    <row r="23344" spans="1:1">
      <c r="A23344" s="4">
        <v>26180</v>
      </c>
    </row>
    <row r="23345" spans="1:1">
      <c r="A23345" s="4">
        <v>26181</v>
      </c>
    </row>
    <row r="23346" spans="1:1">
      <c r="A23346" s="4">
        <v>26182</v>
      </c>
    </row>
    <row r="23347" spans="1:1">
      <c r="A23347" s="4">
        <v>26183</v>
      </c>
    </row>
    <row r="23348" spans="1:1">
      <c r="A23348" s="4">
        <v>26184</v>
      </c>
    </row>
    <row r="23349" spans="1:1">
      <c r="A23349" s="4">
        <v>26185</v>
      </c>
    </row>
    <row r="23350" spans="1:1">
      <c r="A23350" s="4">
        <v>26186</v>
      </c>
    </row>
    <row r="23351" spans="1:1">
      <c r="A23351" s="4">
        <v>26187</v>
      </c>
    </row>
    <row r="23352" spans="1:1">
      <c r="A23352" s="4">
        <v>26188</v>
      </c>
    </row>
    <row r="23353" spans="1:1">
      <c r="A23353" s="4">
        <v>26189</v>
      </c>
    </row>
    <row r="23354" spans="1:1">
      <c r="A23354" s="4">
        <v>26190</v>
      </c>
    </row>
    <row r="23355" spans="1:1">
      <c r="A23355" s="4">
        <v>26191</v>
      </c>
    </row>
    <row r="23356" spans="1:1">
      <c r="A23356" s="4">
        <v>26192</v>
      </c>
    </row>
    <row r="23357" spans="1:1">
      <c r="A23357" s="4">
        <v>26193</v>
      </c>
    </row>
    <row r="23358" spans="1:1">
      <c r="A23358" s="4">
        <v>26194</v>
      </c>
    </row>
    <row r="23359" spans="1:1">
      <c r="A23359" s="4">
        <v>26195</v>
      </c>
    </row>
    <row r="23360" spans="1:1">
      <c r="A23360" s="4">
        <v>26196</v>
      </c>
    </row>
    <row r="23361" spans="1:1">
      <c r="A23361" s="4">
        <v>26197</v>
      </c>
    </row>
    <row r="23362" spans="1:1">
      <c r="A23362" s="4">
        <v>26198</v>
      </c>
    </row>
    <row r="23363" spans="1:1">
      <c r="A23363" s="4">
        <v>26199</v>
      </c>
    </row>
    <row r="23364" spans="1:1">
      <c r="A23364" s="4">
        <v>26200</v>
      </c>
    </row>
    <row r="23365" spans="1:1">
      <c r="A23365" s="4">
        <v>26201</v>
      </c>
    </row>
    <row r="23366" spans="1:1">
      <c r="A23366" s="4">
        <v>26202</v>
      </c>
    </row>
    <row r="23367" spans="1:1">
      <c r="A23367" s="4">
        <v>26203</v>
      </c>
    </row>
    <row r="23368" spans="1:1">
      <c r="A23368" s="4">
        <v>26204</v>
      </c>
    </row>
    <row r="23369" spans="1:1">
      <c r="A23369" s="4">
        <v>26205</v>
      </c>
    </row>
    <row r="23370" spans="1:1">
      <c r="A23370" s="4">
        <v>26206</v>
      </c>
    </row>
    <row r="23371" spans="1:1">
      <c r="A23371" s="4">
        <v>26207</v>
      </c>
    </row>
    <row r="23372" spans="1:1">
      <c r="A23372" s="4">
        <v>26208</v>
      </c>
    </row>
    <row r="23373" spans="1:1">
      <c r="A23373" s="4">
        <v>26209</v>
      </c>
    </row>
    <row r="23374" spans="1:1">
      <c r="A23374" s="4">
        <v>26210</v>
      </c>
    </row>
    <row r="23375" spans="1:1">
      <c r="A23375" s="4">
        <v>26211</v>
      </c>
    </row>
    <row r="23376" spans="1:1">
      <c r="A23376" s="4">
        <v>26212</v>
      </c>
    </row>
    <row r="23377" spans="1:1">
      <c r="A23377" s="4">
        <v>26213</v>
      </c>
    </row>
    <row r="23378" spans="1:1">
      <c r="A23378" s="4">
        <v>26214</v>
      </c>
    </row>
    <row r="23379" spans="1:1">
      <c r="A23379" s="4">
        <v>26215</v>
      </c>
    </row>
    <row r="23380" spans="1:1">
      <c r="A23380" s="4">
        <v>26216</v>
      </c>
    </row>
    <row r="23381" spans="1:1">
      <c r="A23381" s="4">
        <v>26217</v>
      </c>
    </row>
    <row r="23382" spans="1:1">
      <c r="A23382" s="4">
        <v>26218</v>
      </c>
    </row>
    <row r="23383" spans="1:1">
      <c r="A23383" s="4">
        <v>26219</v>
      </c>
    </row>
    <row r="23384" spans="1:1">
      <c r="A23384" s="4">
        <v>26220</v>
      </c>
    </row>
    <row r="23385" spans="1:1">
      <c r="A23385" s="4">
        <v>26221</v>
      </c>
    </row>
    <row r="23386" spans="1:1">
      <c r="A23386" s="4">
        <v>26222</v>
      </c>
    </row>
    <row r="23387" spans="1:1">
      <c r="A23387" s="4">
        <v>26223</v>
      </c>
    </row>
    <row r="23388" spans="1:1">
      <c r="A23388" s="4">
        <v>26224</v>
      </c>
    </row>
    <row r="23389" spans="1:1">
      <c r="A23389" s="4">
        <v>26225</v>
      </c>
    </row>
    <row r="23390" spans="1:1">
      <c r="A23390" s="4">
        <v>26226</v>
      </c>
    </row>
    <row r="23391" spans="1:1">
      <c r="A23391" s="4">
        <v>26227</v>
      </c>
    </row>
    <row r="23392" spans="1:1">
      <c r="A23392" s="4">
        <v>26228</v>
      </c>
    </row>
    <row r="23393" spans="1:1">
      <c r="A23393" s="4">
        <v>26229</v>
      </c>
    </row>
    <row r="23394" spans="1:1">
      <c r="A23394" s="4">
        <v>26230</v>
      </c>
    </row>
    <row r="23395" spans="1:1">
      <c r="A23395" s="4">
        <v>26231</v>
      </c>
    </row>
    <row r="23396" spans="1:1">
      <c r="A23396" s="4">
        <v>26232</v>
      </c>
    </row>
    <row r="23397" spans="1:1">
      <c r="A23397" s="4">
        <v>26233</v>
      </c>
    </row>
    <row r="23398" spans="1:1">
      <c r="A23398" s="4">
        <v>26234</v>
      </c>
    </row>
    <row r="23399" spans="1:1">
      <c r="A23399" s="4">
        <v>26235</v>
      </c>
    </row>
    <row r="23400" spans="1:1">
      <c r="A23400" s="4">
        <v>26236</v>
      </c>
    </row>
    <row r="23401" spans="1:1">
      <c r="A23401" s="4">
        <v>26237</v>
      </c>
    </row>
    <row r="23402" spans="1:1">
      <c r="A23402" s="4">
        <v>26238</v>
      </c>
    </row>
    <row r="23403" spans="1:1">
      <c r="A23403" s="4">
        <v>26239</v>
      </c>
    </row>
    <row r="23404" spans="1:1">
      <c r="A23404" s="4">
        <v>26240</v>
      </c>
    </row>
    <row r="23405" spans="1:1">
      <c r="A23405" s="4">
        <v>26241</v>
      </c>
    </row>
    <row r="23406" spans="1:1">
      <c r="A23406" s="4">
        <v>26242</v>
      </c>
    </row>
    <row r="23407" spans="1:1">
      <c r="A23407" s="4">
        <v>26243</v>
      </c>
    </row>
    <row r="23408" spans="1:1">
      <c r="A23408" s="4">
        <v>26244</v>
      </c>
    </row>
    <row r="23409" spans="1:1">
      <c r="A23409" s="4">
        <v>26245</v>
      </c>
    </row>
    <row r="23410" spans="1:1">
      <c r="A23410" s="4">
        <v>26246</v>
      </c>
    </row>
    <row r="23411" spans="1:1">
      <c r="A23411" s="4">
        <v>26247</v>
      </c>
    </row>
    <row r="23412" spans="1:1">
      <c r="A23412" s="4">
        <v>26248</v>
      </c>
    </row>
    <row r="23413" spans="1:1">
      <c r="A23413" s="4">
        <v>26249</v>
      </c>
    </row>
    <row r="23414" spans="1:1">
      <c r="A23414" s="4">
        <v>26250</v>
      </c>
    </row>
    <row r="23415" spans="1:1">
      <c r="A23415" s="4">
        <v>26251</v>
      </c>
    </row>
    <row r="23416" spans="1:1">
      <c r="A23416" s="4">
        <v>26252</v>
      </c>
    </row>
    <row r="23417" spans="1:1">
      <c r="A23417" s="4">
        <v>26253</v>
      </c>
    </row>
    <row r="23418" spans="1:1">
      <c r="A23418" s="4">
        <v>26254</v>
      </c>
    </row>
    <row r="23419" spans="1:1">
      <c r="A23419" s="4">
        <v>26255</v>
      </c>
    </row>
    <row r="23420" spans="1:1">
      <c r="A23420" s="4">
        <v>26256</v>
      </c>
    </row>
    <row r="23421" spans="1:1">
      <c r="A23421" s="4">
        <v>26257</v>
      </c>
    </row>
    <row r="23422" spans="1:1">
      <c r="A23422" s="4">
        <v>26258</v>
      </c>
    </row>
    <row r="23423" spans="1:1">
      <c r="A23423" s="4">
        <v>26259</v>
      </c>
    </row>
    <row r="23424" spans="1:1">
      <c r="A23424" s="4">
        <v>26260</v>
      </c>
    </row>
    <row r="23425" spans="1:1">
      <c r="A23425" s="4">
        <v>26261</v>
      </c>
    </row>
    <row r="23426" spans="1:1">
      <c r="A23426" s="4">
        <v>26262</v>
      </c>
    </row>
    <row r="23427" spans="1:1">
      <c r="A23427" s="4">
        <v>26263</v>
      </c>
    </row>
    <row r="23428" spans="1:1">
      <c r="A23428" s="4">
        <v>26264</v>
      </c>
    </row>
    <row r="23429" spans="1:1">
      <c r="A23429" s="4">
        <v>26265</v>
      </c>
    </row>
    <row r="23430" spans="1:1">
      <c r="A23430" s="4">
        <v>26266</v>
      </c>
    </row>
    <row r="23431" spans="1:1">
      <c r="A23431" s="4">
        <v>26267</v>
      </c>
    </row>
    <row r="23432" spans="1:1">
      <c r="A23432" s="4">
        <v>26268</v>
      </c>
    </row>
    <row r="23433" spans="1:1">
      <c r="A23433" s="4">
        <v>26269</v>
      </c>
    </row>
    <row r="23434" spans="1:1">
      <c r="A23434" s="4">
        <v>26270</v>
      </c>
    </row>
    <row r="23435" spans="1:1">
      <c r="A23435" s="4">
        <v>26271</v>
      </c>
    </row>
    <row r="23436" spans="1:1">
      <c r="A23436" s="4">
        <v>26272</v>
      </c>
    </row>
    <row r="23437" spans="1:1">
      <c r="A23437" s="4">
        <v>26273</v>
      </c>
    </row>
    <row r="23438" spans="1:1">
      <c r="A23438" s="4">
        <v>26274</v>
      </c>
    </row>
    <row r="23439" spans="1:1">
      <c r="A23439" s="4">
        <v>26275</v>
      </c>
    </row>
    <row r="23440" spans="1:1">
      <c r="A23440" s="4">
        <v>26276</v>
      </c>
    </row>
    <row r="23441" spans="1:1">
      <c r="A23441" s="4">
        <v>26277</v>
      </c>
    </row>
    <row r="23442" spans="1:1">
      <c r="A23442" s="4">
        <v>26278</v>
      </c>
    </row>
    <row r="23443" spans="1:1">
      <c r="A23443" s="4">
        <v>26279</v>
      </c>
    </row>
    <row r="23444" spans="1:1">
      <c r="A23444" s="4">
        <v>26280</v>
      </c>
    </row>
    <row r="23445" spans="1:1">
      <c r="A23445" s="4">
        <v>26281</v>
      </c>
    </row>
    <row r="23446" spans="1:1">
      <c r="A23446" s="4">
        <v>26282</v>
      </c>
    </row>
    <row r="23447" spans="1:1">
      <c r="A23447" s="4">
        <v>26283</v>
      </c>
    </row>
    <row r="23448" spans="1:1">
      <c r="A23448" s="4">
        <v>26284</v>
      </c>
    </row>
    <row r="23449" spans="1:1">
      <c r="A23449" s="4">
        <v>26285</v>
      </c>
    </row>
    <row r="23450" spans="1:1">
      <c r="A23450" s="4">
        <v>26286</v>
      </c>
    </row>
    <row r="23451" spans="1:1">
      <c r="A23451" s="4">
        <v>26287</v>
      </c>
    </row>
    <row r="23452" spans="1:1">
      <c r="A23452" s="4">
        <v>26288</v>
      </c>
    </row>
    <row r="23453" spans="1:1">
      <c r="A23453" s="4">
        <v>26289</v>
      </c>
    </row>
    <row r="23454" spans="1:1">
      <c r="A23454" s="4">
        <v>26290</v>
      </c>
    </row>
    <row r="23455" spans="1:1">
      <c r="A23455" s="4">
        <v>26291</v>
      </c>
    </row>
    <row r="23456" spans="1:1">
      <c r="A23456" s="4">
        <v>26292</v>
      </c>
    </row>
    <row r="23457" spans="1:1">
      <c r="A23457" s="4">
        <v>26293</v>
      </c>
    </row>
    <row r="23458" spans="1:1">
      <c r="A23458" s="4">
        <v>26294</v>
      </c>
    </row>
    <row r="23459" spans="1:1">
      <c r="A23459" s="4">
        <v>26295</v>
      </c>
    </row>
    <row r="23460" spans="1:1">
      <c r="A23460" s="4">
        <v>26296</v>
      </c>
    </row>
    <row r="23461" spans="1:1">
      <c r="A23461" s="4">
        <v>26297</v>
      </c>
    </row>
    <row r="23462" spans="1:1">
      <c r="A23462" s="4">
        <v>26298</v>
      </c>
    </row>
    <row r="23463" spans="1:1">
      <c r="A23463" s="4">
        <v>26299</v>
      </c>
    </row>
    <row r="23464" spans="1:1">
      <c r="A23464" s="4">
        <v>26300</v>
      </c>
    </row>
    <row r="23465" spans="1:1">
      <c r="A23465" s="4">
        <v>26301</v>
      </c>
    </row>
    <row r="23466" spans="1:1">
      <c r="A23466" s="4">
        <v>26302</v>
      </c>
    </row>
    <row r="23467" spans="1:1">
      <c r="A23467" s="4">
        <v>26303</v>
      </c>
    </row>
    <row r="23468" spans="1:1">
      <c r="A23468" s="4">
        <v>26304</v>
      </c>
    </row>
    <row r="23469" spans="1:1">
      <c r="A23469" s="4">
        <v>26305</v>
      </c>
    </row>
    <row r="23470" spans="1:1">
      <c r="A23470" s="4">
        <v>26306</v>
      </c>
    </row>
    <row r="23471" spans="1:1">
      <c r="A23471" s="4">
        <v>26307</v>
      </c>
    </row>
    <row r="23472" spans="1:1">
      <c r="A23472" s="4">
        <v>26308</v>
      </c>
    </row>
    <row r="23473" spans="1:1">
      <c r="A23473" s="4">
        <v>26309</v>
      </c>
    </row>
    <row r="23474" spans="1:1">
      <c r="A23474" s="4">
        <v>26310</v>
      </c>
    </row>
    <row r="23475" spans="1:1">
      <c r="A23475" s="4">
        <v>26311</v>
      </c>
    </row>
    <row r="23476" spans="1:1">
      <c r="A23476" s="4">
        <v>26312</v>
      </c>
    </row>
    <row r="23477" spans="1:1">
      <c r="A23477" s="4">
        <v>26313</v>
      </c>
    </row>
    <row r="23478" spans="1:1">
      <c r="A23478" s="4">
        <v>26314</v>
      </c>
    </row>
    <row r="23479" spans="1:1">
      <c r="A23479" s="4">
        <v>26315</v>
      </c>
    </row>
    <row r="23480" spans="1:1">
      <c r="A23480" s="4">
        <v>26316</v>
      </c>
    </row>
    <row r="23481" spans="1:1">
      <c r="A23481" s="4">
        <v>26317</v>
      </c>
    </row>
    <row r="23482" spans="1:1">
      <c r="A23482" s="4">
        <v>26318</v>
      </c>
    </row>
    <row r="23483" spans="1:1">
      <c r="A23483" s="4">
        <v>26319</v>
      </c>
    </row>
    <row r="23484" spans="1:1">
      <c r="A23484" s="4">
        <v>26320</v>
      </c>
    </row>
    <row r="23485" spans="1:1">
      <c r="A23485" s="4">
        <v>26321</v>
      </c>
    </row>
    <row r="23486" spans="1:1">
      <c r="A23486" s="4">
        <v>26322</v>
      </c>
    </row>
    <row r="23487" spans="1:1">
      <c r="A23487" s="4">
        <v>26323</v>
      </c>
    </row>
    <row r="23488" spans="1:1">
      <c r="A23488" s="4">
        <v>26324</v>
      </c>
    </row>
    <row r="23489" spans="1:1">
      <c r="A23489" s="4">
        <v>26325</v>
      </c>
    </row>
    <row r="23490" spans="1:1">
      <c r="A23490" s="4">
        <v>26326</v>
      </c>
    </row>
    <row r="23491" spans="1:1">
      <c r="A23491" s="4">
        <v>26327</v>
      </c>
    </row>
    <row r="23492" spans="1:1">
      <c r="A23492" s="4">
        <v>26328</v>
      </c>
    </row>
    <row r="23493" spans="1:1">
      <c r="A23493" s="4">
        <v>26329</v>
      </c>
    </row>
    <row r="23494" spans="1:1">
      <c r="A23494" s="4">
        <v>26330</v>
      </c>
    </row>
    <row r="23495" spans="1:1">
      <c r="A23495" s="4">
        <v>26331</v>
      </c>
    </row>
    <row r="23496" spans="1:1">
      <c r="A23496" s="4">
        <v>26332</v>
      </c>
    </row>
    <row r="23497" spans="1:1">
      <c r="A23497" s="4">
        <v>26333</v>
      </c>
    </row>
    <row r="23498" spans="1:1">
      <c r="A23498" s="4">
        <v>26334</v>
      </c>
    </row>
    <row r="23499" spans="1:1">
      <c r="A23499" s="4">
        <v>26335</v>
      </c>
    </row>
    <row r="23500" spans="1:1">
      <c r="A23500" s="4">
        <v>26336</v>
      </c>
    </row>
    <row r="23501" spans="1:1">
      <c r="A23501" s="4">
        <v>26337</v>
      </c>
    </row>
    <row r="23502" spans="1:1">
      <c r="A23502" s="4">
        <v>26338</v>
      </c>
    </row>
    <row r="23503" spans="1:1">
      <c r="A23503" s="4">
        <v>26339</v>
      </c>
    </row>
    <row r="23504" spans="1:1">
      <c r="A23504" s="4">
        <v>26340</v>
      </c>
    </row>
    <row r="23505" spans="1:1">
      <c r="A23505" s="4">
        <v>26341</v>
      </c>
    </row>
    <row r="23506" spans="1:1">
      <c r="A23506" s="4">
        <v>26342</v>
      </c>
    </row>
    <row r="23507" spans="1:1">
      <c r="A23507" s="4">
        <v>26343</v>
      </c>
    </row>
    <row r="23508" spans="1:1">
      <c r="A23508" s="4">
        <v>26344</v>
      </c>
    </row>
    <row r="23509" spans="1:1">
      <c r="A23509" s="4">
        <v>26345</v>
      </c>
    </row>
    <row r="23510" spans="1:1">
      <c r="A23510" s="4">
        <v>26346</v>
      </c>
    </row>
    <row r="23511" spans="1:1">
      <c r="A23511" s="4">
        <v>26347</v>
      </c>
    </row>
    <row r="23512" spans="1:1">
      <c r="A23512" s="4">
        <v>26348</v>
      </c>
    </row>
    <row r="23513" spans="1:1">
      <c r="A23513" s="4">
        <v>26349</v>
      </c>
    </row>
    <row r="23514" spans="1:1">
      <c r="A23514" s="4">
        <v>26350</v>
      </c>
    </row>
    <row r="23515" spans="1:1">
      <c r="A23515" s="4">
        <v>26351</v>
      </c>
    </row>
    <row r="23516" spans="1:1">
      <c r="A23516" s="4">
        <v>26352</v>
      </c>
    </row>
    <row r="23517" spans="1:1">
      <c r="A23517" s="4">
        <v>26353</v>
      </c>
    </row>
    <row r="23518" spans="1:1">
      <c r="A23518" s="4">
        <v>26354</v>
      </c>
    </row>
    <row r="23519" spans="1:1">
      <c r="A23519" s="4">
        <v>26355</v>
      </c>
    </row>
    <row r="23520" spans="1:1">
      <c r="A23520" s="4">
        <v>26356</v>
      </c>
    </row>
    <row r="23521" spans="1:1">
      <c r="A23521" s="4">
        <v>26357</v>
      </c>
    </row>
    <row r="23522" spans="1:1">
      <c r="A23522" s="4">
        <v>26358</v>
      </c>
    </row>
    <row r="23523" spans="1:1">
      <c r="A23523" s="4">
        <v>26359</v>
      </c>
    </row>
    <row r="23524" spans="1:1">
      <c r="A23524" s="4">
        <v>26360</v>
      </c>
    </row>
    <row r="23525" spans="1:1">
      <c r="A23525" s="4">
        <v>26361</v>
      </c>
    </row>
    <row r="23526" spans="1:1">
      <c r="A23526" s="4">
        <v>26362</v>
      </c>
    </row>
    <row r="23527" spans="1:1">
      <c r="A23527" s="4">
        <v>26363</v>
      </c>
    </row>
    <row r="23528" spans="1:1">
      <c r="A23528" s="4">
        <v>26364</v>
      </c>
    </row>
    <row r="23529" spans="1:1">
      <c r="A23529" s="4">
        <v>26365</v>
      </c>
    </row>
    <row r="23530" spans="1:1">
      <c r="A23530" s="4">
        <v>26366</v>
      </c>
    </row>
    <row r="23531" spans="1:1">
      <c r="A23531" s="4">
        <v>26367</v>
      </c>
    </row>
    <row r="23532" spans="1:1">
      <c r="A23532" s="4">
        <v>26368</v>
      </c>
    </row>
    <row r="23533" spans="1:1">
      <c r="A23533" s="4">
        <v>26369</v>
      </c>
    </row>
    <row r="23534" spans="1:1">
      <c r="A23534" s="4">
        <v>26370</v>
      </c>
    </row>
    <row r="23535" spans="1:1">
      <c r="A23535" s="4">
        <v>26371</v>
      </c>
    </row>
    <row r="23536" spans="1:1">
      <c r="A23536" s="4">
        <v>26372</v>
      </c>
    </row>
    <row r="23537" spans="1:1">
      <c r="A23537" s="4">
        <v>26373</v>
      </c>
    </row>
    <row r="23538" spans="1:1">
      <c r="A23538" s="4">
        <v>26374</v>
      </c>
    </row>
    <row r="23539" spans="1:1">
      <c r="A23539" s="4">
        <v>26375</v>
      </c>
    </row>
    <row r="23540" spans="1:1">
      <c r="A23540" s="4">
        <v>26376</v>
      </c>
    </row>
    <row r="23541" spans="1:1">
      <c r="A23541" s="4">
        <v>26377</v>
      </c>
    </row>
    <row r="23542" spans="1:1">
      <c r="A23542" s="4">
        <v>26378</v>
      </c>
    </row>
    <row r="23543" spans="1:1">
      <c r="A23543" s="4">
        <v>26379</v>
      </c>
    </row>
    <row r="23544" spans="1:1">
      <c r="A23544" s="4">
        <v>26380</v>
      </c>
    </row>
    <row r="23545" spans="1:1">
      <c r="A23545" s="4">
        <v>26381</v>
      </c>
    </row>
    <row r="23546" spans="1:1">
      <c r="A23546" s="4">
        <v>26382</v>
      </c>
    </row>
    <row r="23547" spans="1:1">
      <c r="A23547" s="4">
        <v>26383</v>
      </c>
    </row>
    <row r="23548" spans="1:1">
      <c r="A23548" s="4">
        <v>26384</v>
      </c>
    </row>
    <row r="23549" spans="1:1">
      <c r="A23549" s="4">
        <v>26385</v>
      </c>
    </row>
    <row r="23550" spans="1:1">
      <c r="A23550" s="4">
        <v>26386</v>
      </c>
    </row>
    <row r="23551" spans="1:1">
      <c r="A23551" s="4">
        <v>26387</v>
      </c>
    </row>
    <row r="23552" spans="1:1">
      <c r="A23552" s="4">
        <v>26388</v>
      </c>
    </row>
    <row r="23553" spans="1:1">
      <c r="A23553" s="4">
        <v>26389</v>
      </c>
    </row>
    <row r="23554" spans="1:1">
      <c r="A23554" s="4">
        <v>26390</v>
      </c>
    </row>
    <row r="23555" spans="1:1">
      <c r="A23555" s="4">
        <v>26391</v>
      </c>
    </row>
    <row r="23556" spans="1:1">
      <c r="A23556" s="4">
        <v>26392</v>
      </c>
    </row>
    <row r="23557" spans="1:1">
      <c r="A23557" s="4">
        <v>26393</v>
      </c>
    </row>
    <row r="23558" spans="1:1">
      <c r="A23558" s="4">
        <v>26394</v>
      </c>
    </row>
    <row r="23559" spans="1:1">
      <c r="A23559" s="4">
        <v>26395</v>
      </c>
    </row>
    <row r="23560" spans="1:1">
      <c r="A23560" s="4">
        <v>26396</v>
      </c>
    </row>
    <row r="23561" spans="1:1">
      <c r="A23561" s="4">
        <v>26397</v>
      </c>
    </row>
    <row r="23562" spans="1:1">
      <c r="A23562" s="4">
        <v>26398</v>
      </c>
    </row>
    <row r="23563" spans="1:1">
      <c r="A23563" s="4">
        <v>26399</v>
      </c>
    </row>
    <row r="23564" spans="1:1">
      <c r="A23564" s="4">
        <v>26400</v>
      </c>
    </row>
    <row r="23565" spans="1:1">
      <c r="A23565" s="4">
        <v>26401</v>
      </c>
    </row>
    <row r="23566" spans="1:1">
      <c r="A23566" s="4">
        <v>26402</v>
      </c>
    </row>
    <row r="23567" spans="1:1">
      <c r="A23567" s="4">
        <v>26403</v>
      </c>
    </row>
    <row r="23568" spans="1:1">
      <c r="A23568" s="4">
        <v>26404</v>
      </c>
    </row>
    <row r="23569" spans="1:1">
      <c r="A23569" s="4">
        <v>26405</v>
      </c>
    </row>
    <row r="23570" spans="1:1">
      <c r="A23570" s="4">
        <v>26406</v>
      </c>
    </row>
    <row r="23571" spans="1:1">
      <c r="A23571" s="4">
        <v>26407</v>
      </c>
    </row>
    <row r="23572" spans="1:1">
      <c r="A23572" s="4">
        <v>26408</v>
      </c>
    </row>
    <row r="23573" spans="1:1">
      <c r="A23573" s="4">
        <v>26409</v>
      </c>
    </row>
    <row r="23574" spans="1:1">
      <c r="A23574" s="4">
        <v>26410</v>
      </c>
    </row>
    <row r="23575" spans="1:1">
      <c r="A23575" s="4">
        <v>26411</v>
      </c>
    </row>
    <row r="23576" spans="1:1">
      <c r="A23576" s="4">
        <v>26412</v>
      </c>
    </row>
    <row r="23577" spans="1:1">
      <c r="A23577" s="4">
        <v>26413</v>
      </c>
    </row>
    <row r="23578" spans="1:1">
      <c r="A23578" s="4">
        <v>26414</v>
      </c>
    </row>
    <row r="23579" spans="1:1">
      <c r="A23579" s="4">
        <v>26415</v>
      </c>
    </row>
    <row r="23580" spans="1:1">
      <c r="A23580" s="4">
        <v>26416</v>
      </c>
    </row>
    <row r="23581" spans="1:1">
      <c r="A23581" s="4">
        <v>26417</v>
      </c>
    </row>
    <row r="23582" spans="1:1">
      <c r="A23582" s="4">
        <v>26418</v>
      </c>
    </row>
    <row r="23583" spans="1:1">
      <c r="A23583" s="4">
        <v>26419</v>
      </c>
    </row>
    <row r="23584" spans="1:1">
      <c r="A23584" s="4">
        <v>26420</v>
      </c>
    </row>
    <row r="23585" spans="1:1">
      <c r="A23585" s="4">
        <v>26421</v>
      </c>
    </row>
    <row r="23586" spans="1:1">
      <c r="A23586" s="4">
        <v>26422</v>
      </c>
    </row>
    <row r="23587" spans="1:1">
      <c r="A23587" s="4">
        <v>26423</v>
      </c>
    </row>
    <row r="23588" spans="1:1">
      <c r="A23588" s="4">
        <v>26424</v>
      </c>
    </row>
    <row r="23589" spans="1:1">
      <c r="A23589" s="4">
        <v>26425</v>
      </c>
    </row>
    <row r="23590" spans="1:1">
      <c r="A23590" s="4">
        <v>26426</v>
      </c>
    </row>
    <row r="23591" spans="1:1">
      <c r="A23591" s="4">
        <v>26427</v>
      </c>
    </row>
    <row r="23592" spans="1:1">
      <c r="A23592" s="4">
        <v>26428</v>
      </c>
    </row>
    <row r="23593" spans="1:1">
      <c r="A23593" s="4">
        <v>26429</v>
      </c>
    </row>
    <row r="23594" spans="1:1">
      <c r="A23594" s="4">
        <v>26430</v>
      </c>
    </row>
    <row r="23595" spans="1:1">
      <c r="A23595" s="4">
        <v>26431</v>
      </c>
    </row>
    <row r="23596" spans="1:1">
      <c r="A23596" s="4">
        <v>26432</v>
      </c>
    </row>
    <row r="23597" spans="1:1">
      <c r="A23597" s="4">
        <v>26433</v>
      </c>
    </row>
    <row r="23598" spans="1:1">
      <c r="A23598" s="4">
        <v>26434</v>
      </c>
    </row>
    <row r="23599" spans="1:1">
      <c r="A23599" s="4">
        <v>26435</v>
      </c>
    </row>
    <row r="23600" spans="1:1">
      <c r="A23600" s="4">
        <v>26436</v>
      </c>
    </row>
    <row r="23601" spans="1:1">
      <c r="A23601" s="4">
        <v>26437</v>
      </c>
    </row>
    <row r="23602" spans="1:1">
      <c r="A23602" s="4">
        <v>26438</v>
      </c>
    </row>
    <row r="23603" spans="1:1">
      <c r="A23603" s="4">
        <v>26439</v>
      </c>
    </row>
    <row r="23604" spans="1:1">
      <c r="A23604" s="4">
        <v>26440</v>
      </c>
    </row>
    <row r="23605" spans="1:1">
      <c r="A23605" s="4">
        <v>26441</v>
      </c>
    </row>
    <row r="23606" spans="1:1">
      <c r="A23606" s="4">
        <v>26442</v>
      </c>
    </row>
    <row r="23607" spans="1:1">
      <c r="A23607" s="4">
        <v>26443</v>
      </c>
    </row>
    <row r="23608" spans="1:1">
      <c r="A23608" s="4">
        <v>26444</v>
      </c>
    </row>
    <row r="23609" spans="1:1">
      <c r="A23609" s="4">
        <v>26445</v>
      </c>
    </row>
    <row r="23610" spans="1:1">
      <c r="A23610" s="4">
        <v>26446</v>
      </c>
    </row>
    <row r="23611" spans="1:1">
      <c r="A23611" s="4">
        <v>26447</v>
      </c>
    </row>
    <row r="23612" spans="1:1">
      <c r="A23612" s="4">
        <v>26448</v>
      </c>
    </row>
    <row r="23613" spans="1:1">
      <c r="A23613" s="4">
        <v>26449</v>
      </c>
    </row>
    <row r="23614" spans="1:1">
      <c r="A23614" s="4">
        <v>26450</v>
      </c>
    </row>
    <row r="23615" spans="1:1">
      <c r="A23615" s="4">
        <v>26451</v>
      </c>
    </row>
    <row r="23616" spans="1:1">
      <c r="A23616" s="4">
        <v>26452</v>
      </c>
    </row>
    <row r="23617" spans="1:1">
      <c r="A23617" s="4">
        <v>26453</v>
      </c>
    </row>
    <row r="23618" spans="1:1">
      <c r="A23618" s="4">
        <v>26454</v>
      </c>
    </row>
    <row r="23619" spans="1:1">
      <c r="A23619" s="4">
        <v>26455</v>
      </c>
    </row>
    <row r="23620" spans="1:1">
      <c r="A23620" s="4">
        <v>26456</v>
      </c>
    </row>
    <row r="23621" spans="1:1">
      <c r="A23621" s="4">
        <v>26457</v>
      </c>
    </row>
    <row r="23622" spans="1:1">
      <c r="A23622" s="4">
        <v>26458</v>
      </c>
    </row>
    <row r="23623" spans="1:1">
      <c r="A23623" s="4">
        <v>26459</v>
      </c>
    </row>
    <row r="23624" spans="1:1">
      <c r="A23624" s="4">
        <v>26460</v>
      </c>
    </row>
    <row r="23625" spans="1:1">
      <c r="A23625" s="4">
        <v>26461</v>
      </c>
    </row>
    <row r="23626" spans="1:1">
      <c r="A23626" s="4">
        <v>26462</v>
      </c>
    </row>
    <row r="23627" spans="1:1">
      <c r="A23627" s="4">
        <v>26463</v>
      </c>
    </row>
    <row r="23628" spans="1:1">
      <c r="A23628" s="4">
        <v>26464</v>
      </c>
    </row>
    <row r="23629" spans="1:1">
      <c r="A23629" s="4">
        <v>26465</v>
      </c>
    </row>
    <row r="23630" spans="1:1">
      <c r="A23630" s="4">
        <v>26466</v>
      </c>
    </row>
    <row r="23631" spans="1:1">
      <c r="A23631" s="4">
        <v>26467</v>
      </c>
    </row>
    <row r="23632" spans="1:1">
      <c r="A23632" s="4">
        <v>26468</v>
      </c>
    </row>
    <row r="23633" spans="1:1">
      <c r="A23633" s="4">
        <v>26469</v>
      </c>
    </row>
    <row r="23634" spans="1:1">
      <c r="A23634" s="4">
        <v>26470</v>
      </c>
    </row>
    <row r="23635" spans="1:1">
      <c r="A23635" s="4">
        <v>26471</v>
      </c>
    </row>
    <row r="23636" spans="1:1">
      <c r="A23636" s="4">
        <v>26472</v>
      </c>
    </row>
    <row r="23637" spans="1:1">
      <c r="A23637" s="4">
        <v>26473</v>
      </c>
    </row>
    <row r="23638" spans="1:1">
      <c r="A23638" s="4">
        <v>26474</v>
      </c>
    </row>
    <row r="23639" spans="1:1">
      <c r="A23639" s="4">
        <v>26475</v>
      </c>
    </row>
    <row r="23640" spans="1:1">
      <c r="A23640" s="4">
        <v>26476</v>
      </c>
    </row>
    <row r="23641" spans="1:1">
      <c r="A23641" s="4">
        <v>26477</v>
      </c>
    </row>
    <row r="23642" spans="1:1">
      <c r="A23642" s="4">
        <v>26478</v>
      </c>
    </row>
    <row r="23643" spans="1:1">
      <c r="A23643" s="4">
        <v>26479</v>
      </c>
    </row>
    <row r="23644" spans="1:1">
      <c r="A23644" s="4">
        <v>26480</v>
      </c>
    </row>
    <row r="23645" spans="1:1">
      <c r="A23645" s="4">
        <v>26481</v>
      </c>
    </row>
    <row r="23646" spans="1:1">
      <c r="A23646" s="4">
        <v>26482</v>
      </c>
    </row>
    <row r="23647" spans="1:1">
      <c r="A23647" s="4">
        <v>26483</v>
      </c>
    </row>
    <row r="23648" spans="1:1">
      <c r="A23648" s="4">
        <v>26484</v>
      </c>
    </row>
    <row r="23649" spans="1:1">
      <c r="A23649" s="4">
        <v>26485</v>
      </c>
    </row>
    <row r="23650" spans="1:1">
      <c r="A23650" s="4">
        <v>26486</v>
      </c>
    </row>
    <row r="23651" spans="1:1">
      <c r="A23651" s="4">
        <v>26487</v>
      </c>
    </row>
    <row r="23652" spans="1:1">
      <c r="A23652" s="4">
        <v>26488</v>
      </c>
    </row>
    <row r="23653" spans="1:1">
      <c r="A23653" s="4">
        <v>26489</v>
      </c>
    </row>
    <row r="23654" spans="1:1">
      <c r="A23654" s="4">
        <v>26490</v>
      </c>
    </row>
    <row r="23655" spans="1:1">
      <c r="A23655" s="4">
        <v>26491</v>
      </c>
    </row>
    <row r="23656" spans="1:1">
      <c r="A23656" s="4">
        <v>26492</v>
      </c>
    </row>
    <row r="23657" spans="1:1">
      <c r="A23657" s="4">
        <v>26493</v>
      </c>
    </row>
    <row r="23658" spans="1:1">
      <c r="A23658" s="4">
        <v>26494</v>
      </c>
    </row>
    <row r="23659" spans="1:1">
      <c r="A23659" s="4">
        <v>26495</v>
      </c>
    </row>
    <row r="23660" spans="1:1">
      <c r="A23660" s="4">
        <v>26496</v>
      </c>
    </row>
    <row r="23661" spans="1:1">
      <c r="A23661" s="4">
        <v>26497</v>
      </c>
    </row>
    <row r="23662" spans="1:1">
      <c r="A23662" s="4">
        <v>26498</v>
      </c>
    </row>
    <row r="23663" spans="1:1">
      <c r="A23663" s="4">
        <v>26499</v>
      </c>
    </row>
    <row r="23664" spans="1:1">
      <c r="A23664" s="4">
        <v>26500</v>
      </c>
    </row>
    <row r="23665" spans="1:1">
      <c r="A23665" s="4">
        <v>26501</v>
      </c>
    </row>
    <row r="23666" spans="1:1">
      <c r="A23666" s="4">
        <v>26502</v>
      </c>
    </row>
    <row r="23667" spans="1:1">
      <c r="A23667" s="4">
        <v>26503</v>
      </c>
    </row>
    <row r="23668" spans="1:1">
      <c r="A23668" s="4">
        <v>26504</v>
      </c>
    </row>
    <row r="23669" spans="1:1">
      <c r="A23669" s="4">
        <v>26505</v>
      </c>
    </row>
    <row r="23670" spans="1:1">
      <c r="A23670" s="4">
        <v>26506</v>
      </c>
    </row>
    <row r="23671" spans="1:1">
      <c r="A23671" s="4">
        <v>26507</v>
      </c>
    </row>
    <row r="23672" spans="1:1">
      <c r="A23672" s="4">
        <v>26508</v>
      </c>
    </row>
    <row r="23673" spans="1:1">
      <c r="A23673" s="4">
        <v>26509</v>
      </c>
    </row>
    <row r="23674" spans="1:1">
      <c r="A23674" s="4">
        <v>26510</v>
      </c>
    </row>
    <row r="23675" spans="1:1">
      <c r="A23675" s="4">
        <v>26511</v>
      </c>
    </row>
    <row r="23676" spans="1:1">
      <c r="A23676" s="4">
        <v>26512</v>
      </c>
    </row>
    <row r="23677" spans="1:1">
      <c r="A23677" s="4">
        <v>26513</v>
      </c>
    </row>
    <row r="23678" spans="1:1">
      <c r="A23678" s="4">
        <v>26514</v>
      </c>
    </row>
    <row r="23679" spans="1:1">
      <c r="A23679" s="4">
        <v>26515</v>
      </c>
    </row>
    <row r="23680" spans="1:1">
      <c r="A23680" s="4">
        <v>26516</v>
      </c>
    </row>
    <row r="23681" spans="1:1">
      <c r="A23681" s="4">
        <v>26517</v>
      </c>
    </row>
    <row r="23682" spans="1:1">
      <c r="A23682" s="4">
        <v>26518</v>
      </c>
    </row>
    <row r="23683" spans="1:1">
      <c r="A23683" s="4">
        <v>26519</v>
      </c>
    </row>
    <row r="23684" spans="1:1">
      <c r="A23684" s="4">
        <v>26520</v>
      </c>
    </row>
    <row r="23685" spans="1:1">
      <c r="A23685" s="4">
        <v>26521</v>
      </c>
    </row>
    <row r="23686" spans="1:1">
      <c r="A23686" s="4">
        <v>26522</v>
      </c>
    </row>
    <row r="23687" spans="1:1">
      <c r="A23687" s="4">
        <v>26523</v>
      </c>
    </row>
    <row r="23688" spans="1:1">
      <c r="A23688" s="4">
        <v>26524</v>
      </c>
    </row>
    <row r="23689" spans="1:1">
      <c r="A23689" s="4">
        <v>26525</v>
      </c>
    </row>
    <row r="23690" spans="1:1">
      <c r="A23690" s="4">
        <v>26526</v>
      </c>
    </row>
    <row r="23691" spans="1:1">
      <c r="A23691" s="4">
        <v>26527</v>
      </c>
    </row>
    <row r="23692" spans="1:1">
      <c r="A23692" s="4">
        <v>26528</v>
      </c>
    </row>
    <row r="23693" spans="1:1">
      <c r="A23693" s="4">
        <v>26529</v>
      </c>
    </row>
    <row r="23694" spans="1:1">
      <c r="A23694" s="4">
        <v>26530</v>
      </c>
    </row>
    <row r="23695" spans="1:1">
      <c r="A23695" s="4">
        <v>26531</v>
      </c>
    </row>
    <row r="23696" spans="1:1">
      <c r="A23696" s="4">
        <v>26532</v>
      </c>
    </row>
    <row r="23697" spans="1:1">
      <c r="A23697" s="4">
        <v>26533</v>
      </c>
    </row>
    <row r="23698" spans="1:1">
      <c r="A23698" s="4">
        <v>26534</v>
      </c>
    </row>
    <row r="23699" spans="1:1">
      <c r="A23699" s="4">
        <v>26535</v>
      </c>
    </row>
    <row r="23700" spans="1:1">
      <c r="A23700" s="4">
        <v>26536</v>
      </c>
    </row>
    <row r="23701" spans="1:1">
      <c r="A23701" s="4">
        <v>26537</v>
      </c>
    </row>
    <row r="23702" spans="1:1">
      <c r="A23702" s="4">
        <v>26538</v>
      </c>
    </row>
    <row r="23703" spans="1:1">
      <c r="A23703" s="4">
        <v>26539</v>
      </c>
    </row>
    <row r="23704" spans="1:1">
      <c r="A23704" s="4">
        <v>26540</v>
      </c>
    </row>
    <row r="23705" spans="1:1">
      <c r="A23705" s="4">
        <v>26541</v>
      </c>
    </row>
    <row r="23706" spans="1:1">
      <c r="A23706" s="4">
        <v>26542</v>
      </c>
    </row>
    <row r="23707" spans="1:1">
      <c r="A23707" s="4">
        <v>26543</v>
      </c>
    </row>
    <row r="23708" spans="1:1">
      <c r="A23708" s="4">
        <v>26544</v>
      </c>
    </row>
    <row r="23709" spans="1:1">
      <c r="A23709" s="4">
        <v>26545</v>
      </c>
    </row>
    <row r="23710" spans="1:1">
      <c r="A23710" s="4">
        <v>26546</v>
      </c>
    </row>
    <row r="23711" spans="1:1">
      <c r="A23711" s="4">
        <v>26547</v>
      </c>
    </row>
    <row r="23712" spans="1:1">
      <c r="A23712" s="4">
        <v>26548</v>
      </c>
    </row>
    <row r="23713" spans="1:1">
      <c r="A23713" s="4">
        <v>26549</v>
      </c>
    </row>
    <row r="23714" spans="1:1">
      <c r="A23714" s="4">
        <v>26550</v>
      </c>
    </row>
    <row r="23715" spans="1:1">
      <c r="A23715" s="4">
        <v>26551</v>
      </c>
    </row>
    <row r="23716" spans="1:1">
      <c r="A23716" s="4">
        <v>26552</v>
      </c>
    </row>
    <row r="23717" spans="1:1">
      <c r="A23717" s="4">
        <v>26553</v>
      </c>
    </row>
    <row r="23718" spans="1:1">
      <c r="A23718" s="4">
        <v>26554</v>
      </c>
    </row>
    <row r="23719" spans="1:1">
      <c r="A23719" s="4">
        <v>26555</v>
      </c>
    </row>
    <row r="23720" spans="1:1">
      <c r="A23720" s="4">
        <v>26556</v>
      </c>
    </row>
    <row r="23721" spans="1:1">
      <c r="A23721" s="4">
        <v>26557</v>
      </c>
    </row>
    <row r="23722" spans="1:1">
      <c r="A23722" s="4">
        <v>26558</v>
      </c>
    </row>
    <row r="23723" spans="1:1">
      <c r="A23723" s="4">
        <v>26559</v>
      </c>
    </row>
    <row r="23724" spans="1:1">
      <c r="A23724" s="4">
        <v>26560</v>
      </c>
    </row>
    <row r="23725" spans="1:1">
      <c r="A23725" s="4">
        <v>26561</v>
      </c>
    </row>
    <row r="23726" spans="1:1">
      <c r="A23726" s="4">
        <v>26562</v>
      </c>
    </row>
    <row r="23727" spans="1:1">
      <c r="A23727" s="4">
        <v>26563</v>
      </c>
    </row>
    <row r="23728" spans="1:1">
      <c r="A23728" s="4">
        <v>26564</v>
      </c>
    </row>
    <row r="23729" spans="1:1">
      <c r="A23729" s="4">
        <v>26565</v>
      </c>
    </row>
    <row r="23730" spans="1:1">
      <c r="A23730" s="4">
        <v>26566</v>
      </c>
    </row>
    <row r="23731" spans="1:1">
      <c r="A23731" s="4">
        <v>26567</v>
      </c>
    </row>
    <row r="23732" spans="1:1">
      <c r="A23732" s="4">
        <v>26568</v>
      </c>
    </row>
    <row r="23733" spans="1:1">
      <c r="A23733" s="4">
        <v>26569</v>
      </c>
    </row>
    <row r="23734" spans="1:1">
      <c r="A23734" s="4">
        <v>26570</v>
      </c>
    </row>
    <row r="23735" spans="1:1">
      <c r="A23735" s="4">
        <v>26571</v>
      </c>
    </row>
    <row r="23736" spans="1:1">
      <c r="A23736" s="4">
        <v>26572</v>
      </c>
    </row>
    <row r="23737" spans="1:1">
      <c r="A23737" s="4">
        <v>26573</v>
      </c>
    </row>
    <row r="23738" spans="1:1">
      <c r="A23738" s="4">
        <v>26574</v>
      </c>
    </row>
    <row r="23739" spans="1:1">
      <c r="A23739" s="4">
        <v>26575</v>
      </c>
    </row>
    <row r="23740" spans="1:1">
      <c r="A23740" s="4">
        <v>26576</v>
      </c>
    </row>
    <row r="23741" spans="1:1">
      <c r="A23741" s="4">
        <v>26577</v>
      </c>
    </row>
    <row r="23742" spans="1:1">
      <c r="A23742" s="4">
        <v>26578</v>
      </c>
    </row>
    <row r="23743" spans="1:1">
      <c r="A23743" s="4">
        <v>26579</v>
      </c>
    </row>
    <row r="23744" spans="1:1">
      <c r="A23744" s="4">
        <v>26580</v>
      </c>
    </row>
    <row r="23745" spans="1:1">
      <c r="A23745" s="4">
        <v>26581</v>
      </c>
    </row>
    <row r="23746" spans="1:1">
      <c r="A23746" s="4">
        <v>26582</v>
      </c>
    </row>
    <row r="23747" spans="1:1">
      <c r="A23747" s="4">
        <v>26583</v>
      </c>
    </row>
    <row r="23748" spans="1:1">
      <c r="A23748" s="4">
        <v>26584</v>
      </c>
    </row>
    <row r="23749" spans="1:1">
      <c r="A23749" s="4">
        <v>26585</v>
      </c>
    </row>
    <row r="23750" spans="1:1">
      <c r="A23750" s="4">
        <v>26586</v>
      </c>
    </row>
    <row r="23751" spans="1:1">
      <c r="A23751" s="4">
        <v>26587</v>
      </c>
    </row>
    <row r="23752" spans="1:1">
      <c r="A23752" s="4">
        <v>26588</v>
      </c>
    </row>
    <row r="23753" spans="1:1">
      <c r="A23753" s="4">
        <v>26589</v>
      </c>
    </row>
    <row r="23754" spans="1:1">
      <c r="A23754" s="4">
        <v>26590</v>
      </c>
    </row>
    <row r="23755" spans="1:1">
      <c r="A23755" s="4">
        <v>26591</v>
      </c>
    </row>
    <row r="23756" spans="1:1">
      <c r="A23756" s="4">
        <v>26592</v>
      </c>
    </row>
    <row r="23757" spans="1:1">
      <c r="A23757" s="4">
        <v>26593</v>
      </c>
    </row>
    <row r="23758" spans="1:1">
      <c r="A23758" s="4">
        <v>26594</v>
      </c>
    </row>
    <row r="23759" spans="1:1">
      <c r="A23759" s="4">
        <v>26595</v>
      </c>
    </row>
    <row r="23760" spans="1:1">
      <c r="A23760" s="4">
        <v>26596</v>
      </c>
    </row>
    <row r="23761" spans="1:1">
      <c r="A23761" s="4">
        <v>26597</v>
      </c>
    </row>
    <row r="23762" spans="1:1">
      <c r="A23762" s="4">
        <v>26598</v>
      </c>
    </row>
    <row r="23763" spans="1:1">
      <c r="A23763" s="4">
        <v>26599</v>
      </c>
    </row>
    <row r="23764" spans="1:1">
      <c r="A23764" s="4">
        <v>26600</v>
      </c>
    </row>
    <row r="23765" spans="1:1">
      <c r="A23765" s="4">
        <v>26601</v>
      </c>
    </row>
    <row r="23766" spans="1:1">
      <c r="A23766" s="4">
        <v>26602</v>
      </c>
    </row>
    <row r="23767" spans="1:1">
      <c r="A23767" s="4">
        <v>26603</v>
      </c>
    </row>
    <row r="23768" spans="1:1">
      <c r="A23768" s="4">
        <v>26604</v>
      </c>
    </row>
    <row r="23769" spans="1:1">
      <c r="A23769" s="4">
        <v>26605</v>
      </c>
    </row>
    <row r="23770" spans="1:1">
      <c r="A23770" s="4">
        <v>26606</v>
      </c>
    </row>
    <row r="23771" spans="1:1">
      <c r="A23771" s="4">
        <v>26607</v>
      </c>
    </row>
    <row r="23772" spans="1:1">
      <c r="A23772" s="4">
        <v>26608</v>
      </c>
    </row>
    <row r="23773" spans="1:1">
      <c r="A23773" s="4">
        <v>26609</v>
      </c>
    </row>
    <row r="23774" spans="1:1">
      <c r="A23774" s="4">
        <v>26610</v>
      </c>
    </row>
    <row r="23775" spans="1:1">
      <c r="A23775" s="4">
        <v>26611</v>
      </c>
    </row>
    <row r="23776" spans="1:1">
      <c r="A23776" s="4">
        <v>26612</v>
      </c>
    </row>
    <row r="23777" spans="1:1">
      <c r="A23777" s="4">
        <v>26613</v>
      </c>
    </row>
    <row r="23778" spans="1:1">
      <c r="A23778" s="4">
        <v>26614</v>
      </c>
    </row>
    <row r="23779" spans="1:1">
      <c r="A23779" s="4">
        <v>26615</v>
      </c>
    </row>
    <row r="23780" spans="1:1">
      <c r="A23780" s="4">
        <v>26616</v>
      </c>
    </row>
    <row r="23781" spans="1:1">
      <c r="A23781" s="4">
        <v>26617</v>
      </c>
    </row>
    <row r="23782" spans="1:1">
      <c r="A23782" s="4">
        <v>26618</v>
      </c>
    </row>
    <row r="23783" spans="1:1">
      <c r="A23783" s="4">
        <v>26619</v>
      </c>
    </row>
    <row r="23784" spans="1:1">
      <c r="A23784" s="4">
        <v>26620</v>
      </c>
    </row>
    <row r="23785" spans="1:1">
      <c r="A23785" s="4">
        <v>26621</v>
      </c>
    </row>
    <row r="23786" spans="1:1">
      <c r="A23786" s="4">
        <v>26622</v>
      </c>
    </row>
    <row r="23787" spans="1:1">
      <c r="A23787" s="4">
        <v>26623</v>
      </c>
    </row>
    <row r="23788" spans="1:1">
      <c r="A23788" s="4">
        <v>26624</v>
      </c>
    </row>
    <row r="23789" spans="1:1">
      <c r="A23789" s="4">
        <v>26625</v>
      </c>
    </row>
    <row r="23790" spans="1:1">
      <c r="A23790" s="4">
        <v>26626</v>
      </c>
    </row>
    <row r="23791" spans="1:1">
      <c r="A23791" s="4">
        <v>26627</v>
      </c>
    </row>
    <row r="23792" spans="1:1">
      <c r="A23792" s="4">
        <v>26628</v>
      </c>
    </row>
    <row r="23793" spans="1:1">
      <c r="A23793" s="4">
        <v>26629</v>
      </c>
    </row>
    <row r="23794" spans="1:1">
      <c r="A23794" s="4">
        <v>26630</v>
      </c>
    </row>
    <row r="23795" spans="1:1">
      <c r="A23795" s="4">
        <v>26631</v>
      </c>
    </row>
    <row r="23796" spans="1:1">
      <c r="A23796" s="4">
        <v>26632</v>
      </c>
    </row>
    <row r="23797" spans="1:1">
      <c r="A23797" s="4">
        <v>26633</v>
      </c>
    </row>
    <row r="23798" spans="1:1">
      <c r="A23798" s="4">
        <v>26634</v>
      </c>
    </row>
    <row r="23799" spans="1:1">
      <c r="A23799" s="4">
        <v>26635</v>
      </c>
    </row>
    <row r="23800" spans="1:1">
      <c r="A23800" s="4">
        <v>26636</v>
      </c>
    </row>
    <row r="23801" spans="1:1">
      <c r="A23801" s="4">
        <v>26637</v>
      </c>
    </row>
    <row r="23802" spans="1:1">
      <c r="A23802" s="4">
        <v>26638</v>
      </c>
    </row>
    <row r="23803" spans="1:1">
      <c r="A23803" s="4">
        <v>26639</v>
      </c>
    </row>
    <row r="23804" spans="1:1">
      <c r="A23804" s="4">
        <v>26640</v>
      </c>
    </row>
    <row r="23805" spans="1:1">
      <c r="A23805" s="4">
        <v>26641</v>
      </c>
    </row>
    <row r="23806" spans="1:1">
      <c r="A23806" s="4">
        <v>26642</v>
      </c>
    </row>
    <row r="23807" spans="1:1">
      <c r="A23807" s="4">
        <v>26643</v>
      </c>
    </row>
    <row r="23808" spans="1:1">
      <c r="A23808" s="4">
        <v>26644</v>
      </c>
    </row>
    <row r="23809" spans="1:1">
      <c r="A23809" s="4">
        <v>26645</v>
      </c>
    </row>
    <row r="23810" spans="1:1">
      <c r="A23810" s="4">
        <v>26646</v>
      </c>
    </row>
    <row r="23811" spans="1:1">
      <c r="A23811" s="4">
        <v>26647</v>
      </c>
    </row>
    <row r="23812" spans="1:1">
      <c r="A23812" s="4">
        <v>26648</v>
      </c>
    </row>
    <row r="23813" spans="1:1">
      <c r="A23813" s="4">
        <v>26649</v>
      </c>
    </row>
    <row r="23814" spans="1:1">
      <c r="A23814" s="4">
        <v>26650</v>
      </c>
    </row>
    <row r="23815" spans="1:1">
      <c r="A23815" s="4">
        <v>26651</v>
      </c>
    </row>
    <row r="23816" spans="1:1">
      <c r="A23816" s="4">
        <v>26652</v>
      </c>
    </row>
    <row r="23817" spans="1:1">
      <c r="A23817" s="4">
        <v>26653</v>
      </c>
    </row>
    <row r="23818" spans="1:1">
      <c r="A23818" s="4">
        <v>26654</v>
      </c>
    </row>
    <row r="23819" spans="1:1">
      <c r="A23819" s="4">
        <v>26655</v>
      </c>
    </row>
    <row r="23820" spans="1:1">
      <c r="A23820" s="4">
        <v>26656</v>
      </c>
    </row>
    <row r="23821" spans="1:1">
      <c r="A23821" s="4">
        <v>26657</v>
      </c>
    </row>
    <row r="23822" spans="1:1">
      <c r="A23822" s="4">
        <v>26658</v>
      </c>
    </row>
    <row r="23823" spans="1:1">
      <c r="A23823" s="4">
        <v>26659</v>
      </c>
    </row>
    <row r="23824" spans="1:1">
      <c r="A23824" s="4">
        <v>26660</v>
      </c>
    </row>
    <row r="23825" spans="1:1">
      <c r="A23825" s="4">
        <v>26661</v>
      </c>
    </row>
    <row r="23826" spans="1:1">
      <c r="A23826" s="4">
        <v>26662</v>
      </c>
    </row>
    <row r="23827" spans="1:1">
      <c r="A23827" s="4">
        <v>26663</v>
      </c>
    </row>
    <row r="23828" spans="1:1">
      <c r="A23828" s="4">
        <v>26664</v>
      </c>
    </row>
    <row r="23829" spans="1:1">
      <c r="A23829" s="4">
        <v>26665</v>
      </c>
    </row>
    <row r="23830" spans="1:1">
      <c r="A23830" s="4">
        <v>26666</v>
      </c>
    </row>
    <row r="23831" spans="1:1">
      <c r="A23831" s="4">
        <v>26667</v>
      </c>
    </row>
    <row r="23832" spans="1:1">
      <c r="A23832" s="4">
        <v>26668</v>
      </c>
    </row>
    <row r="23833" spans="1:1">
      <c r="A23833" s="4">
        <v>26669</v>
      </c>
    </row>
    <row r="23834" spans="1:1">
      <c r="A23834" s="4">
        <v>26670</v>
      </c>
    </row>
    <row r="23835" spans="1:1">
      <c r="A23835" s="4">
        <v>26671</v>
      </c>
    </row>
    <row r="23836" spans="1:1">
      <c r="A23836" s="4">
        <v>26672</v>
      </c>
    </row>
    <row r="23837" spans="1:1">
      <c r="A23837" s="4">
        <v>26673</v>
      </c>
    </row>
    <row r="23838" spans="1:1">
      <c r="A23838" s="4">
        <v>26674</v>
      </c>
    </row>
    <row r="23839" spans="1:1">
      <c r="A23839" s="4">
        <v>26675</v>
      </c>
    </row>
    <row r="23840" spans="1:1">
      <c r="A23840" s="4">
        <v>26676</v>
      </c>
    </row>
    <row r="23841" spans="1:1">
      <c r="A23841" s="4">
        <v>26677</v>
      </c>
    </row>
    <row r="23842" spans="1:1">
      <c r="A23842" s="4">
        <v>26678</v>
      </c>
    </row>
    <row r="23843" spans="1:1">
      <c r="A23843" s="4">
        <v>26679</v>
      </c>
    </row>
    <row r="23844" spans="1:1">
      <c r="A23844" s="4">
        <v>26680</v>
      </c>
    </row>
    <row r="23845" spans="1:1">
      <c r="A23845" s="4">
        <v>26681</v>
      </c>
    </row>
    <row r="23846" spans="1:1">
      <c r="A23846" s="4">
        <v>26682</v>
      </c>
    </row>
    <row r="23847" spans="1:1">
      <c r="A23847" s="4">
        <v>26683</v>
      </c>
    </row>
    <row r="23848" spans="1:1">
      <c r="A23848" s="4">
        <v>26684</v>
      </c>
    </row>
    <row r="23849" spans="1:1">
      <c r="A23849" s="4">
        <v>26685</v>
      </c>
    </row>
    <row r="23850" spans="1:1">
      <c r="A23850" s="4">
        <v>26686</v>
      </c>
    </row>
    <row r="23851" spans="1:1">
      <c r="A23851" s="4">
        <v>26687</v>
      </c>
    </row>
    <row r="23852" spans="1:1">
      <c r="A23852" s="4">
        <v>26688</v>
      </c>
    </row>
    <row r="23853" spans="1:1">
      <c r="A23853" s="4">
        <v>26689</v>
      </c>
    </row>
    <row r="23854" spans="1:1">
      <c r="A23854" s="4">
        <v>26690</v>
      </c>
    </row>
    <row r="23855" spans="1:1">
      <c r="A23855" s="4">
        <v>26691</v>
      </c>
    </row>
    <row r="23856" spans="1:1">
      <c r="A23856" s="4">
        <v>26692</v>
      </c>
    </row>
    <row r="23857" spans="1:1">
      <c r="A23857" s="4">
        <v>26693</v>
      </c>
    </row>
    <row r="23858" spans="1:1">
      <c r="A23858" s="4">
        <v>26694</v>
      </c>
    </row>
    <row r="23859" spans="1:1">
      <c r="A23859" s="4">
        <v>26695</v>
      </c>
    </row>
    <row r="23860" spans="1:1">
      <c r="A23860" s="4">
        <v>26696</v>
      </c>
    </row>
    <row r="23861" spans="1:1">
      <c r="A23861" s="4">
        <v>26697</v>
      </c>
    </row>
    <row r="23862" spans="1:1">
      <c r="A23862" s="4">
        <v>26698</v>
      </c>
    </row>
    <row r="23863" spans="1:1">
      <c r="A23863" s="4">
        <v>26699</v>
      </c>
    </row>
    <row r="23864" spans="1:1">
      <c r="A23864" s="4">
        <v>26700</v>
      </c>
    </row>
    <row r="23865" spans="1:1">
      <c r="A23865" s="4">
        <v>26701</v>
      </c>
    </row>
    <row r="23866" spans="1:1">
      <c r="A23866" s="4">
        <v>26702</v>
      </c>
    </row>
    <row r="23867" spans="1:1">
      <c r="A23867" s="4">
        <v>26703</v>
      </c>
    </row>
    <row r="23868" spans="1:1">
      <c r="A23868" s="4">
        <v>26704</v>
      </c>
    </row>
    <row r="23869" spans="1:1">
      <c r="A23869" s="4">
        <v>26705</v>
      </c>
    </row>
    <row r="23870" spans="1:1">
      <c r="A23870" s="4">
        <v>26706</v>
      </c>
    </row>
    <row r="23871" spans="1:1">
      <c r="A23871" s="4">
        <v>26707</v>
      </c>
    </row>
    <row r="23872" spans="1:1">
      <c r="A23872" s="4">
        <v>26708</v>
      </c>
    </row>
    <row r="23873" spans="1:1">
      <c r="A23873" s="4">
        <v>26709</v>
      </c>
    </row>
    <row r="23874" spans="1:1">
      <c r="A23874" s="4">
        <v>26710</v>
      </c>
    </row>
    <row r="23875" spans="1:1">
      <c r="A23875" s="4">
        <v>26711</v>
      </c>
    </row>
    <row r="23876" spans="1:1">
      <c r="A23876" s="4">
        <v>26712</v>
      </c>
    </row>
    <row r="23877" spans="1:1">
      <c r="A23877" s="4">
        <v>26713</v>
      </c>
    </row>
    <row r="23878" spans="1:1">
      <c r="A23878" s="4">
        <v>26714</v>
      </c>
    </row>
    <row r="23879" spans="1:1">
      <c r="A23879" s="4">
        <v>26715</v>
      </c>
    </row>
    <row r="23880" spans="1:1">
      <c r="A23880" s="4">
        <v>26716</v>
      </c>
    </row>
    <row r="23881" spans="1:1">
      <c r="A23881" s="4">
        <v>26717</v>
      </c>
    </row>
    <row r="23882" spans="1:1">
      <c r="A23882" s="4">
        <v>26718</v>
      </c>
    </row>
    <row r="23883" spans="1:1">
      <c r="A23883" s="4">
        <v>26719</v>
      </c>
    </row>
    <row r="23884" spans="1:1">
      <c r="A23884" s="4">
        <v>26720</v>
      </c>
    </row>
    <row r="23885" spans="1:1">
      <c r="A23885" s="4">
        <v>26721</v>
      </c>
    </row>
    <row r="23886" spans="1:1">
      <c r="A23886" s="4">
        <v>26722</v>
      </c>
    </row>
    <row r="23887" spans="1:1">
      <c r="A23887" s="4">
        <v>26723</v>
      </c>
    </row>
    <row r="23888" spans="1:1">
      <c r="A23888" s="4">
        <v>26724</v>
      </c>
    </row>
    <row r="23889" spans="1:1">
      <c r="A23889" s="4">
        <v>26725</v>
      </c>
    </row>
    <row r="23890" spans="1:1">
      <c r="A23890" s="4">
        <v>26726</v>
      </c>
    </row>
    <row r="23891" spans="1:1">
      <c r="A23891" s="4">
        <v>26727</v>
      </c>
    </row>
    <row r="23892" spans="1:1">
      <c r="A23892" s="4">
        <v>26728</v>
      </c>
    </row>
    <row r="23893" spans="1:1">
      <c r="A23893" s="4">
        <v>26729</v>
      </c>
    </row>
    <row r="23894" spans="1:1">
      <c r="A23894" s="4">
        <v>26730</v>
      </c>
    </row>
    <row r="23895" spans="1:1">
      <c r="A23895" s="4">
        <v>26731</v>
      </c>
    </row>
    <row r="23896" spans="1:1">
      <c r="A23896" s="4">
        <v>26732</v>
      </c>
    </row>
    <row r="23897" spans="1:1">
      <c r="A23897" s="4">
        <v>26733</v>
      </c>
    </row>
    <row r="23898" spans="1:1">
      <c r="A23898" s="4">
        <v>26734</v>
      </c>
    </row>
    <row r="23899" spans="1:1">
      <c r="A23899" s="4">
        <v>26735</v>
      </c>
    </row>
    <row r="23900" spans="1:1">
      <c r="A23900" s="4">
        <v>26736</v>
      </c>
    </row>
    <row r="23901" spans="1:1">
      <c r="A23901" s="4">
        <v>26737</v>
      </c>
    </row>
    <row r="23902" spans="1:1">
      <c r="A23902" s="4">
        <v>26738</v>
      </c>
    </row>
    <row r="23903" spans="1:1">
      <c r="A23903" s="4">
        <v>26739</v>
      </c>
    </row>
    <row r="23904" spans="1:1">
      <c r="A23904" s="4">
        <v>26740</v>
      </c>
    </row>
    <row r="23905" spans="1:1">
      <c r="A23905" s="4">
        <v>26741</v>
      </c>
    </row>
    <row r="23906" spans="1:1">
      <c r="A23906" s="4">
        <v>26742</v>
      </c>
    </row>
    <row r="23907" spans="1:1">
      <c r="A23907" s="4">
        <v>26743</v>
      </c>
    </row>
    <row r="23908" spans="1:1">
      <c r="A23908" s="4">
        <v>26744</v>
      </c>
    </row>
    <row r="23909" spans="1:1">
      <c r="A23909" s="4">
        <v>26745</v>
      </c>
    </row>
    <row r="23910" spans="1:1">
      <c r="A23910" s="4">
        <v>26746</v>
      </c>
    </row>
    <row r="23911" spans="1:1">
      <c r="A23911" s="4">
        <v>26747</v>
      </c>
    </row>
    <row r="23912" spans="1:1">
      <c r="A23912" s="4">
        <v>26748</v>
      </c>
    </row>
    <row r="23913" spans="1:1">
      <c r="A23913" s="4">
        <v>26749</v>
      </c>
    </row>
    <row r="23914" spans="1:1">
      <c r="A23914" s="4">
        <v>26750</v>
      </c>
    </row>
    <row r="23915" spans="1:1">
      <c r="A23915" s="4">
        <v>26751</v>
      </c>
    </row>
    <row r="23916" spans="1:1">
      <c r="A23916" s="4">
        <v>26752</v>
      </c>
    </row>
    <row r="23917" spans="1:1">
      <c r="A23917" s="4">
        <v>26753</v>
      </c>
    </row>
    <row r="23918" spans="1:1">
      <c r="A23918" s="4">
        <v>26754</v>
      </c>
    </row>
    <row r="23919" spans="1:1">
      <c r="A23919" s="4">
        <v>26755</v>
      </c>
    </row>
    <row r="23920" spans="1:1">
      <c r="A23920" s="4">
        <v>26756</v>
      </c>
    </row>
    <row r="23921" spans="1:1">
      <c r="A23921" s="4">
        <v>26757</v>
      </c>
    </row>
    <row r="23922" spans="1:1">
      <c r="A23922" s="4">
        <v>26758</v>
      </c>
    </row>
    <row r="23923" spans="1:1">
      <c r="A23923" s="4">
        <v>26759</v>
      </c>
    </row>
    <row r="23924" spans="1:1">
      <c r="A23924" s="4">
        <v>26760</v>
      </c>
    </row>
    <row r="23925" spans="1:1">
      <c r="A23925" s="4">
        <v>26761</v>
      </c>
    </row>
    <row r="23926" spans="1:1">
      <c r="A23926" s="4">
        <v>26762</v>
      </c>
    </row>
    <row r="23927" spans="1:1">
      <c r="A23927" s="4">
        <v>26763</v>
      </c>
    </row>
    <row r="23928" spans="1:1">
      <c r="A23928" s="4">
        <v>26764</v>
      </c>
    </row>
    <row r="23929" spans="1:1">
      <c r="A23929" s="4">
        <v>26765</v>
      </c>
    </row>
    <row r="23930" spans="1:1">
      <c r="A23930" s="4">
        <v>26766</v>
      </c>
    </row>
    <row r="23931" spans="1:1">
      <c r="A23931" s="4">
        <v>26767</v>
      </c>
    </row>
    <row r="23932" spans="1:1">
      <c r="A23932" s="4">
        <v>26768</v>
      </c>
    </row>
    <row r="23933" spans="1:1">
      <c r="A23933" s="4">
        <v>26769</v>
      </c>
    </row>
    <row r="23934" spans="1:1">
      <c r="A23934" s="4">
        <v>26770</v>
      </c>
    </row>
    <row r="23935" spans="1:1">
      <c r="A23935" s="4">
        <v>26771</v>
      </c>
    </row>
    <row r="23936" spans="1:1">
      <c r="A23936" s="4">
        <v>26772</v>
      </c>
    </row>
    <row r="23937" spans="1:1">
      <c r="A23937" s="4">
        <v>26773</v>
      </c>
    </row>
    <row r="23938" spans="1:1">
      <c r="A23938" s="4">
        <v>26774</v>
      </c>
    </row>
    <row r="23939" spans="1:1">
      <c r="A23939" s="4">
        <v>26775</v>
      </c>
    </row>
    <row r="23940" spans="1:1">
      <c r="A23940" s="4">
        <v>26776</v>
      </c>
    </row>
    <row r="23941" spans="1:1">
      <c r="A23941" s="4">
        <v>26777</v>
      </c>
    </row>
    <row r="23942" spans="1:1">
      <c r="A23942" s="4">
        <v>26778</v>
      </c>
    </row>
    <row r="23943" spans="1:1">
      <c r="A23943" s="4">
        <v>26779</v>
      </c>
    </row>
    <row r="23944" spans="1:1">
      <c r="A23944" s="4">
        <v>26780</v>
      </c>
    </row>
    <row r="23945" spans="1:1">
      <c r="A23945" s="4">
        <v>26781</v>
      </c>
    </row>
    <row r="23946" spans="1:1">
      <c r="A23946" s="4">
        <v>26782</v>
      </c>
    </row>
    <row r="23947" spans="1:1">
      <c r="A23947" s="4">
        <v>26783</v>
      </c>
    </row>
    <row r="23948" spans="1:1">
      <c r="A23948" s="4">
        <v>26784</v>
      </c>
    </row>
    <row r="23949" spans="1:1">
      <c r="A23949" s="4">
        <v>26785</v>
      </c>
    </row>
    <row r="23950" spans="1:1">
      <c r="A23950" s="4">
        <v>26786</v>
      </c>
    </row>
    <row r="23951" spans="1:1">
      <c r="A23951" s="4">
        <v>26787</v>
      </c>
    </row>
    <row r="23952" spans="1:1">
      <c r="A23952" s="4">
        <v>26788</v>
      </c>
    </row>
    <row r="23953" spans="1:1">
      <c r="A23953" s="4">
        <v>26789</v>
      </c>
    </row>
    <row r="23954" spans="1:1">
      <c r="A23954" s="4">
        <v>26790</v>
      </c>
    </row>
    <row r="23955" spans="1:1">
      <c r="A23955" s="4">
        <v>26791</v>
      </c>
    </row>
    <row r="23956" spans="1:1">
      <c r="A23956" s="4">
        <v>26792</v>
      </c>
    </row>
    <row r="23957" spans="1:1">
      <c r="A23957" s="4">
        <v>26793</v>
      </c>
    </row>
    <row r="23958" spans="1:1">
      <c r="A23958" s="4">
        <v>26794</v>
      </c>
    </row>
    <row r="23959" spans="1:1">
      <c r="A23959" s="4">
        <v>26795</v>
      </c>
    </row>
    <row r="23960" spans="1:1">
      <c r="A23960" s="4">
        <v>26796</v>
      </c>
    </row>
    <row r="23961" spans="1:1">
      <c r="A23961" s="4">
        <v>26797</v>
      </c>
    </row>
    <row r="23962" spans="1:1">
      <c r="A23962" s="4">
        <v>26798</v>
      </c>
    </row>
    <row r="23963" spans="1:1">
      <c r="A23963" s="4">
        <v>26799</v>
      </c>
    </row>
    <row r="23964" spans="1:1">
      <c r="A23964" s="4">
        <v>26800</v>
      </c>
    </row>
    <row r="23965" spans="1:1">
      <c r="A23965" s="4">
        <v>26801</v>
      </c>
    </row>
    <row r="23966" spans="1:1">
      <c r="A23966" s="4">
        <v>26802</v>
      </c>
    </row>
    <row r="23967" spans="1:1">
      <c r="A23967" s="4">
        <v>26803</v>
      </c>
    </row>
    <row r="23968" spans="1:1">
      <c r="A23968" s="4">
        <v>26804</v>
      </c>
    </row>
    <row r="23969" spans="1:1">
      <c r="A23969" s="4">
        <v>26805</v>
      </c>
    </row>
    <row r="23970" spans="1:1">
      <c r="A23970" s="4">
        <v>26806</v>
      </c>
    </row>
    <row r="23971" spans="1:1">
      <c r="A23971" s="4">
        <v>26807</v>
      </c>
    </row>
    <row r="23972" spans="1:1">
      <c r="A23972" s="4">
        <v>26808</v>
      </c>
    </row>
    <row r="23973" spans="1:1">
      <c r="A23973" s="4">
        <v>26809</v>
      </c>
    </row>
    <row r="23974" spans="1:1">
      <c r="A23974" s="4">
        <v>26810</v>
      </c>
    </row>
    <row r="23975" spans="1:1">
      <c r="A23975" s="4">
        <v>26811</v>
      </c>
    </row>
    <row r="23976" spans="1:1">
      <c r="A23976" s="4">
        <v>26812</v>
      </c>
    </row>
    <row r="23977" spans="1:1">
      <c r="A23977" s="4">
        <v>26813</v>
      </c>
    </row>
    <row r="23978" spans="1:1">
      <c r="A23978" s="4">
        <v>26814</v>
      </c>
    </row>
    <row r="23979" spans="1:1">
      <c r="A23979" s="4">
        <v>26815</v>
      </c>
    </row>
    <row r="23980" spans="1:1">
      <c r="A23980" s="4">
        <v>26816</v>
      </c>
    </row>
    <row r="23981" spans="1:1">
      <c r="A23981" s="4">
        <v>26817</v>
      </c>
    </row>
    <row r="23982" spans="1:1">
      <c r="A23982" s="4">
        <v>26818</v>
      </c>
    </row>
    <row r="23983" spans="1:1">
      <c r="A23983" s="4">
        <v>26819</v>
      </c>
    </row>
    <row r="23984" spans="1:1">
      <c r="A23984" s="4">
        <v>26820</v>
      </c>
    </row>
    <row r="23985" spans="1:1">
      <c r="A23985" s="4">
        <v>26821</v>
      </c>
    </row>
    <row r="23986" spans="1:1">
      <c r="A23986" s="4">
        <v>26822</v>
      </c>
    </row>
    <row r="23987" spans="1:1">
      <c r="A23987" s="4">
        <v>26823</v>
      </c>
    </row>
    <row r="23988" spans="1:1">
      <c r="A23988" s="4">
        <v>26824</v>
      </c>
    </row>
    <row r="23989" spans="1:1">
      <c r="A23989" s="4">
        <v>26825</v>
      </c>
    </row>
    <row r="23990" spans="1:1">
      <c r="A23990" s="4">
        <v>26826</v>
      </c>
    </row>
    <row r="23991" spans="1:1">
      <c r="A23991" s="4">
        <v>26827</v>
      </c>
    </row>
    <row r="23992" spans="1:1">
      <c r="A23992" s="4">
        <v>26828</v>
      </c>
    </row>
    <row r="23993" spans="1:1">
      <c r="A23993" s="4">
        <v>26829</v>
      </c>
    </row>
    <row r="23994" spans="1:1">
      <c r="A23994" s="4">
        <v>26830</v>
      </c>
    </row>
    <row r="23995" spans="1:1">
      <c r="A23995" s="4">
        <v>26831</v>
      </c>
    </row>
    <row r="23996" spans="1:1">
      <c r="A23996" s="4">
        <v>26832</v>
      </c>
    </row>
    <row r="23997" spans="1:1">
      <c r="A23997" s="4">
        <v>26833</v>
      </c>
    </row>
    <row r="23998" spans="1:1">
      <c r="A23998" s="4">
        <v>26834</v>
      </c>
    </row>
    <row r="23999" spans="1:1">
      <c r="A23999" s="4">
        <v>26835</v>
      </c>
    </row>
    <row r="24000" spans="1:1">
      <c r="A24000" s="4">
        <v>26836</v>
      </c>
    </row>
    <row r="24001" spans="1:1">
      <c r="A24001" s="4">
        <v>26837</v>
      </c>
    </row>
    <row r="24002" spans="1:1">
      <c r="A24002" s="4">
        <v>26838</v>
      </c>
    </row>
    <row r="24003" spans="1:1">
      <c r="A24003" s="4">
        <v>26839</v>
      </c>
    </row>
    <row r="24004" spans="1:1">
      <c r="A24004" s="4">
        <v>26840</v>
      </c>
    </row>
    <row r="24005" spans="1:1">
      <c r="A24005" s="4">
        <v>26841</v>
      </c>
    </row>
    <row r="24006" spans="1:1">
      <c r="A24006" s="4">
        <v>26842</v>
      </c>
    </row>
    <row r="24007" spans="1:1">
      <c r="A24007" s="4">
        <v>26843</v>
      </c>
    </row>
    <row r="24008" spans="1:1">
      <c r="A24008" s="4">
        <v>26844</v>
      </c>
    </row>
    <row r="24009" spans="1:1">
      <c r="A24009" s="4">
        <v>26845</v>
      </c>
    </row>
    <row r="24010" spans="1:1">
      <c r="A24010" s="4">
        <v>26846</v>
      </c>
    </row>
    <row r="24011" spans="1:1">
      <c r="A24011" s="4">
        <v>26847</v>
      </c>
    </row>
    <row r="24012" spans="1:1">
      <c r="A24012" s="4">
        <v>26848</v>
      </c>
    </row>
    <row r="24013" spans="1:1">
      <c r="A24013" s="4">
        <v>26849</v>
      </c>
    </row>
    <row r="24014" spans="1:1">
      <c r="A24014" s="4">
        <v>26850</v>
      </c>
    </row>
    <row r="24015" spans="1:1">
      <c r="A24015" s="4">
        <v>26851</v>
      </c>
    </row>
    <row r="24016" spans="1:1">
      <c r="A24016" s="4">
        <v>26852</v>
      </c>
    </row>
    <row r="24017" spans="1:1">
      <c r="A24017" s="4">
        <v>26853</v>
      </c>
    </row>
    <row r="24018" spans="1:1">
      <c r="A24018" s="4">
        <v>26854</v>
      </c>
    </row>
    <row r="24019" spans="1:1">
      <c r="A24019" s="4">
        <v>26855</v>
      </c>
    </row>
    <row r="24020" spans="1:1">
      <c r="A24020" s="4">
        <v>26856</v>
      </c>
    </row>
    <row r="24021" spans="1:1">
      <c r="A24021" s="4">
        <v>26857</v>
      </c>
    </row>
    <row r="24022" spans="1:1">
      <c r="A24022" s="4">
        <v>26858</v>
      </c>
    </row>
    <row r="24023" spans="1:1">
      <c r="A24023" s="4">
        <v>26859</v>
      </c>
    </row>
    <row r="24024" spans="1:1">
      <c r="A24024" s="4">
        <v>26860</v>
      </c>
    </row>
    <row r="24025" spans="1:1">
      <c r="A24025" s="4">
        <v>26861</v>
      </c>
    </row>
    <row r="24026" spans="1:1">
      <c r="A24026" s="4">
        <v>26862</v>
      </c>
    </row>
    <row r="24027" spans="1:1">
      <c r="A24027" s="4">
        <v>26863</v>
      </c>
    </row>
    <row r="24028" spans="1:1">
      <c r="A24028" s="4">
        <v>26864</v>
      </c>
    </row>
    <row r="24029" spans="1:1">
      <c r="A24029" s="4">
        <v>26865</v>
      </c>
    </row>
    <row r="24030" spans="1:1">
      <c r="A24030" s="4">
        <v>26866</v>
      </c>
    </row>
    <row r="24031" spans="1:1">
      <c r="A24031" s="4">
        <v>26867</v>
      </c>
    </row>
    <row r="24032" spans="1:1">
      <c r="A24032" s="4">
        <v>26868</v>
      </c>
    </row>
    <row r="24033" spans="1:1">
      <c r="A24033" s="4">
        <v>26869</v>
      </c>
    </row>
    <row r="24034" spans="1:1">
      <c r="A24034" s="4">
        <v>26870</v>
      </c>
    </row>
    <row r="24035" spans="1:1">
      <c r="A24035" s="4">
        <v>26871</v>
      </c>
    </row>
    <row r="24036" spans="1:1">
      <c r="A24036" s="4">
        <v>26872</v>
      </c>
    </row>
    <row r="24037" spans="1:1">
      <c r="A24037" s="4">
        <v>26873</v>
      </c>
    </row>
    <row r="24038" spans="1:1">
      <c r="A24038" s="4">
        <v>26874</v>
      </c>
    </row>
    <row r="24039" spans="1:1">
      <c r="A24039" s="4">
        <v>26875</v>
      </c>
    </row>
    <row r="24040" spans="1:1">
      <c r="A24040" s="4">
        <v>26876</v>
      </c>
    </row>
    <row r="24041" spans="1:1">
      <c r="A24041" s="4">
        <v>26877</v>
      </c>
    </row>
    <row r="24042" spans="1:1">
      <c r="A24042" s="4">
        <v>26878</v>
      </c>
    </row>
    <row r="24043" spans="1:1">
      <c r="A24043" s="4">
        <v>26879</v>
      </c>
    </row>
    <row r="24044" spans="1:1">
      <c r="A24044" s="4">
        <v>26880</v>
      </c>
    </row>
    <row r="24045" spans="1:1">
      <c r="A24045" s="4">
        <v>26881</v>
      </c>
    </row>
    <row r="24046" spans="1:1">
      <c r="A24046" s="4">
        <v>26882</v>
      </c>
    </row>
    <row r="24047" spans="1:1">
      <c r="A24047" s="4">
        <v>26883</v>
      </c>
    </row>
    <row r="24048" spans="1:1">
      <c r="A24048" s="4">
        <v>26884</v>
      </c>
    </row>
    <row r="24049" spans="1:1">
      <c r="A24049" s="4">
        <v>26885</v>
      </c>
    </row>
    <row r="24050" spans="1:1">
      <c r="A24050" s="4">
        <v>26886</v>
      </c>
    </row>
    <row r="24051" spans="1:1">
      <c r="A24051" s="4">
        <v>26887</v>
      </c>
    </row>
    <row r="24052" spans="1:1">
      <c r="A24052" s="4">
        <v>26888</v>
      </c>
    </row>
    <row r="24053" spans="1:1">
      <c r="A24053" s="4">
        <v>26889</v>
      </c>
    </row>
    <row r="24054" spans="1:1">
      <c r="A24054" s="4">
        <v>26890</v>
      </c>
    </row>
    <row r="24055" spans="1:1">
      <c r="A24055" s="4">
        <v>26891</v>
      </c>
    </row>
    <row r="24056" spans="1:1">
      <c r="A24056" s="4">
        <v>26892</v>
      </c>
    </row>
    <row r="24057" spans="1:1">
      <c r="A24057" s="4">
        <v>26893</v>
      </c>
    </row>
    <row r="24058" spans="1:1">
      <c r="A24058" s="4">
        <v>26894</v>
      </c>
    </row>
    <row r="24059" spans="1:1">
      <c r="A24059" s="4">
        <v>26895</v>
      </c>
    </row>
    <row r="24060" spans="1:1">
      <c r="A24060" s="4">
        <v>26896</v>
      </c>
    </row>
    <row r="24061" spans="1:1">
      <c r="A24061" s="4">
        <v>26897</v>
      </c>
    </row>
    <row r="24062" spans="1:1">
      <c r="A24062" s="4">
        <v>26898</v>
      </c>
    </row>
    <row r="24063" spans="1:1">
      <c r="A24063" s="4">
        <v>26899</v>
      </c>
    </row>
    <row r="24064" spans="1:1">
      <c r="A24064" s="4">
        <v>26900</v>
      </c>
    </row>
    <row r="24065" spans="1:1">
      <c r="A24065" s="4">
        <v>26901</v>
      </c>
    </row>
    <row r="24066" spans="1:1">
      <c r="A24066" s="4">
        <v>26902</v>
      </c>
    </row>
    <row r="24067" spans="1:1">
      <c r="A24067" s="4">
        <v>26903</v>
      </c>
    </row>
    <row r="24068" spans="1:1">
      <c r="A24068" s="4">
        <v>26904</v>
      </c>
    </row>
    <row r="24069" spans="1:1">
      <c r="A24069" s="4">
        <v>26905</v>
      </c>
    </row>
    <row r="24070" spans="1:1">
      <c r="A24070" s="4">
        <v>26906</v>
      </c>
    </row>
    <row r="24071" spans="1:1">
      <c r="A24071" s="4">
        <v>26907</v>
      </c>
    </row>
    <row r="24072" spans="1:1">
      <c r="A24072" s="4">
        <v>26908</v>
      </c>
    </row>
    <row r="24073" spans="1:1">
      <c r="A24073" s="4">
        <v>26909</v>
      </c>
    </row>
    <row r="24074" spans="1:1">
      <c r="A24074" s="4">
        <v>26910</v>
      </c>
    </row>
    <row r="24075" spans="1:1">
      <c r="A24075" s="4">
        <v>26911</v>
      </c>
    </row>
    <row r="24076" spans="1:1">
      <c r="A24076" s="4">
        <v>26912</v>
      </c>
    </row>
    <row r="24077" spans="1:1">
      <c r="A24077" s="4">
        <v>26913</v>
      </c>
    </row>
    <row r="24078" spans="1:1">
      <c r="A24078" s="4">
        <v>26914</v>
      </c>
    </row>
    <row r="24079" spans="1:1">
      <c r="A24079" s="4">
        <v>26915</v>
      </c>
    </row>
    <row r="24080" spans="1:1">
      <c r="A24080" s="4">
        <v>26916</v>
      </c>
    </row>
    <row r="24081" spans="1:1">
      <c r="A24081" s="4">
        <v>26917</v>
      </c>
    </row>
    <row r="24082" spans="1:1">
      <c r="A24082" s="4">
        <v>26918</v>
      </c>
    </row>
    <row r="24083" spans="1:1">
      <c r="A24083" s="4">
        <v>26919</v>
      </c>
    </row>
    <row r="24084" spans="1:1">
      <c r="A24084" s="4">
        <v>26920</v>
      </c>
    </row>
    <row r="24085" spans="1:1">
      <c r="A24085" s="4">
        <v>26921</v>
      </c>
    </row>
    <row r="24086" spans="1:1">
      <c r="A24086" s="4">
        <v>26922</v>
      </c>
    </row>
    <row r="24087" spans="1:1">
      <c r="A24087" s="4">
        <v>26923</v>
      </c>
    </row>
    <row r="24088" spans="1:1">
      <c r="A24088" s="4">
        <v>26924</v>
      </c>
    </row>
    <row r="24089" spans="1:1">
      <c r="A24089" s="4">
        <v>26925</v>
      </c>
    </row>
    <row r="24090" spans="1:1">
      <c r="A24090" s="4">
        <v>26926</v>
      </c>
    </row>
    <row r="24091" spans="1:1">
      <c r="A24091" s="4">
        <v>26927</v>
      </c>
    </row>
    <row r="24092" spans="1:1">
      <c r="A24092" s="4">
        <v>26928</v>
      </c>
    </row>
    <row r="24093" spans="1:1">
      <c r="A24093" s="4">
        <v>26929</v>
      </c>
    </row>
    <row r="24094" spans="1:1">
      <c r="A24094" s="4">
        <v>26930</v>
      </c>
    </row>
    <row r="24095" spans="1:1">
      <c r="A24095" s="4">
        <v>26931</v>
      </c>
    </row>
    <row r="24096" spans="1:1">
      <c r="A24096" s="4">
        <v>26932</v>
      </c>
    </row>
    <row r="24097" spans="1:1">
      <c r="A24097" s="4">
        <v>26933</v>
      </c>
    </row>
    <row r="24098" spans="1:1">
      <c r="A24098" s="4">
        <v>26934</v>
      </c>
    </row>
    <row r="24099" spans="1:1">
      <c r="A24099" s="4">
        <v>26935</v>
      </c>
    </row>
    <row r="24100" spans="1:1">
      <c r="A24100" s="4">
        <v>26936</v>
      </c>
    </row>
    <row r="24101" spans="1:1">
      <c r="A24101" s="4">
        <v>26937</v>
      </c>
    </row>
    <row r="24102" spans="1:1">
      <c r="A24102" s="4">
        <v>26938</v>
      </c>
    </row>
    <row r="24103" spans="1:1">
      <c r="A24103" s="4">
        <v>26939</v>
      </c>
    </row>
    <row r="24104" spans="1:1">
      <c r="A24104" s="4">
        <v>26940</v>
      </c>
    </row>
    <row r="24105" spans="1:1">
      <c r="A24105" s="4">
        <v>26941</v>
      </c>
    </row>
    <row r="24106" spans="1:1">
      <c r="A24106" s="4">
        <v>26942</v>
      </c>
    </row>
    <row r="24107" spans="1:1">
      <c r="A24107" s="4">
        <v>26943</v>
      </c>
    </row>
    <row r="24108" spans="1:1">
      <c r="A24108" s="4">
        <v>26944</v>
      </c>
    </row>
    <row r="24109" spans="1:1">
      <c r="A24109" s="4">
        <v>26945</v>
      </c>
    </row>
    <row r="24110" spans="1:1">
      <c r="A24110" s="4">
        <v>26946</v>
      </c>
    </row>
    <row r="24111" spans="1:1">
      <c r="A24111" s="4">
        <v>26947</v>
      </c>
    </row>
    <row r="24112" spans="1:1">
      <c r="A24112" s="4">
        <v>26948</v>
      </c>
    </row>
    <row r="24113" spans="1:1">
      <c r="A24113" s="4">
        <v>26949</v>
      </c>
    </row>
    <row r="24114" spans="1:1">
      <c r="A24114" s="4">
        <v>26950</v>
      </c>
    </row>
    <row r="24115" spans="1:1">
      <c r="A24115" s="4">
        <v>26951</v>
      </c>
    </row>
    <row r="24116" spans="1:1">
      <c r="A24116" s="4">
        <v>26952</v>
      </c>
    </row>
    <row r="24117" spans="1:1">
      <c r="A24117" s="4">
        <v>26953</v>
      </c>
    </row>
    <row r="24118" spans="1:1">
      <c r="A24118" s="4">
        <v>26954</v>
      </c>
    </row>
    <row r="24119" spans="1:1">
      <c r="A24119" s="4">
        <v>26955</v>
      </c>
    </row>
    <row r="24120" spans="1:1">
      <c r="A24120" s="4">
        <v>26956</v>
      </c>
    </row>
    <row r="24121" spans="1:1">
      <c r="A24121" s="4">
        <v>26957</v>
      </c>
    </row>
    <row r="24122" spans="1:1">
      <c r="A24122" s="4">
        <v>26958</v>
      </c>
    </row>
    <row r="24123" spans="1:1">
      <c r="A24123" s="4">
        <v>26959</v>
      </c>
    </row>
    <row r="24124" spans="1:1">
      <c r="A24124" s="4">
        <v>26960</v>
      </c>
    </row>
    <row r="24125" spans="1:1">
      <c r="A24125" s="4">
        <v>26961</v>
      </c>
    </row>
    <row r="24126" spans="1:1">
      <c r="A24126" s="4">
        <v>26962</v>
      </c>
    </row>
    <row r="24127" spans="1:1">
      <c r="A24127" s="4">
        <v>26963</v>
      </c>
    </row>
    <row r="24128" spans="1:1">
      <c r="A24128" s="4">
        <v>26964</v>
      </c>
    </row>
    <row r="24129" spans="1:1">
      <c r="A24129" s="4">
        <v>26965</v>
      </c>
    </row>
    <row r="24130" spans="1:1">
      <c r="A24130" s="4">
        <v>26966</v>
      </c>
    </row>
    <row r="24131" spans="1:1">
      <c r="A24131" s="4">
        <v>26967</v>
      </c>
    </row>
    <row r="24132" spans="1:1">
      <c r="A24132" s="4">
        <v>26968</v>
      </c>
    </row>
    <row r="24133" spans="1:1">
      <c r="A24133" s="4">
        <v>26969</v>
      </c>
    </row>
    <row r="24134" spans="1:1">
      <c r="A24134" s="4">
        <v>26970</v>
      </c>
    </row>
    <row r="24135" spans="1:1">
      <c r="A24135" s="4">
        <v>26971</v>
      </c>
    </row>
    <row r="24136" spans="1:1">
      <c r="A24136" s="4">
        <v>26972</v>
      </c>
    </row>
    <row r="24137" spans="1:1">
      <c r="A24137" s="4">
        <v>26973</v>
      </c>
    </row>
    <row r="24138" spans="1:1">
      <c r="A24138" s="4">
        <v>26974</v>
      </c>
    </row>
    <row r="24139" spans="1:1">
      <c r="A24139" s="4">
        <v>26975</v>
      </c>
    </row>
    <row r="24140" spans="1:1">
      <c r="A24140" s="4">
        <v>26976</v>
      </c>
    </row>
    <row r="24141" spans="1:1">
      <c r="A24141" s="4">
        <v>26977</v>
      </c>
    </row>
    <row r="24142" spans="1:1">
      <c r="A24142" s="4">
        <v>26978</v>
      </c>
    </row>
    <row r="24143" spans="1:1">
      <c r="A24143" s="4">
        <v>26979</v>
      </c>
    </row>
    <row r="24144" spans="1:1">
      <c r="A24144" s="4">
        <v>26980</v>
      </c>
    </row>
    <row r="24145" spans="1:1">
      <c r="A24145" s="4">
        <v>26981</v>
      </c>
    </row>
    <row r="24146" spans="1:1">
      <c r="A24146" s="4">
        <v>26982</v>
      </c>
    </row>
    <row r="24147" spans="1:1">
      <c r="A24147" s="4">
        <v>26983</v>
      </c>
    </row>
    <row r="24148" spans="1:1">
      <c r="A24148" s="4">
        <v>26984</v>
      </c>
    </row>
    <row r="24149" spans="1:1">
      <c r="A24149" s="4">
        <v>26985</v>
      </c>
    </row>
    <row r="24150" spans="1:1">
      <c r="A24150" s="4">
        <v>26986</v>
      </c>
    </row>
    <row r="24151" spans="1:1">
      <c r="A24151" s="4">
        <v>26987</v>
      </c>
    </row>
    <row r="24152" spans="1:1">
      <c r="A24152" s="4">
        <v>26988</v>
      </c>
    </row>
    <row r="24153" spans="1:1">
      <c r="A24153" s="4">
        <v>26989</v>
      </c>
    </row>
    <row r="24154" spans="1:1">
      <c r="A24154" s="4">
        <v>26990</v>
      </c>
    </row>
    <row r="24155" spans="1:1">
      <c r="A24155" s="4">
        <v>26991</v>
      </c>
    </row>
    <row r="24156" spans="1:1">
      <c r="A24156" s="4">
        <v>26992</v>
      </c>
    </row>
    <row r="24157" spans="1:1">
      <c r="A24157" s="4">
        <v>26993</v>
      </c>
    </row>
    <row r="24158" spans="1:1">
      <c r="A24158" s="4">
        <v>26994</v>
      </c>
    </row>
    <row r="24159" spans="1:1">
      <c r="A24159" s="4">
        <v>26995</v>
      </c>
    </row>
    <row r="24160" spans="1:1">
      <c r="A24160" s="4">
        <v>26996</v>
      </c>
    </row>
    <row r="24161" spans="1:1">
      <c r="A24161" s="4">
        <v>26997</v>
      </c>
    </row>
    <row r="24162" spans="1:1">
      <c r="A24162" s="4">
        <v>26998</v>
      </c>
    </row>
    <row r="24163" spans="1:1">
      <c r="A24163" s="4">
        <v>26999</v>
      </c>
    </row>
    <row r="24164" spans="1:1">
      <c r="A24164" s="4">
        <v>27000</v>
      </c>
    </row>
    <row r="24165" spans="1:1">
      <c r="A24165" s="4">
        <v>27001</v>
      </c>
    </row>
    <row r="24166" spans="1:1">
      <c r="A24166" s="4">
        <v>27002</v>
      </c>
    </row>
    <row r="24167" spans="1:1">
      <c r="A24167" s="4">
        <v>27003</v>
      </c>
    </row>
    <row r="24168" spans="1:1">
      <c r="A24168" s="4">
        <v>27004</v>
      </c>
    </row>
    <row r="24169" spans="1:1">
      <c r="A24169" s="4">
        <v>27005</v>
      </c>
    </row>
    <row r="24170" spans="1:1">
      <c r="A24170" s="4">
        <v>27006</v>
      </c>
    </row>
    <row r="24171" spans="1:1">
      <c r="A24171" s="4">
        <v>27007</v>
      </c>
    </row>
    <row r="24172" spans="1:1">
      <c r="A24172" s="4">
        <v>27008</v>
      </c>
    </row>
    <row r="24173" spans="1:1">
      <c r="A24173" s="4">
        <v>27009</v>
      </c>
    </row>
    <row r="24174" spans="1:1">
      <c r="A24174" s="4">
        <v>27010</v>
      </c>
    </row>
    <row r="24175" spans="1:1">
      <c r="A24175" s="4">
        <v>27011</v>
      </c>
    </row>
    <row r="24176" spans="1:1">
      <c r="A24176" s="4">
        <v>27012</v>
      </c>
    </row>
    <row r="24177" spans="1:1">
      <c r="A24177" s="4">
        <v>27013</v>
      </c>
    </row>
    <row r="24178" spans="1:1">
      <c r="A24178" s="4">
        <v>27014</v>
      </c>
    </row>
    <row r="24179" spans="1:1">
      <c r="A24179" s="4">
        <v>27015</v>
      </c>
    </row>
    <row r="24180" spans="1:1">
      <c r="A24180" s="4">
        <v>27016</v>
      </c>
    </row>
    <row r="24181" spans="1:1">
      <c r="A24181" s="4">
        <v>27017</v>
      </c>
    </row>
    <row r="24182" spans="1:1">
      <c r="A24182" s="4">
        <v>27018</v>
      </c>
    </row>
    <row r="24183" spans="1:1">
      <c r="A24183" s="4">
        <v>27019</v>
      </c>
    </row>
    <row r="24184" spans="1:1">
      <c r="A24184" s="4">
        <v>27020</v>
      </c>
    </row>
    <row r="24185" spans="1:1">
      <c r="A24185" s="4">
        <v>27021</v>
      </c>
    </row>
    <row r="24186" spans="1:1">
      <c r="A24186" s="4">
        <v>27022</v>
      </c>
    </row>
    <row r="24187" spans="1:1">
      <c r="A24187" s="4">
        <v>27023</v>
      </c>
    </row>
    <row r="24188" spans="1:1">
      <c r="A24188" s="4">
        <v>27024</v>
      </c>
    </row>
    <row r="24189" spans="1:1">
      <c r="A24189" s="4">
        <v>27025</v>
      </c>
    </row>
    <row r="24190" spans="1:1">
      <c r="A24190" s="4">
        <v>27026</v>
      </c>
    </row>
    <row r="24191" spans="1:1">
      <c r="A24191" s="4">
        <v>27027</v>
      </c>
    </row>
    <row r="24192" spans="1:1">
      <c r="A24192" s="4">
        <v>27028</v>
      </c>
    </row>
    <row r="24193" spans="1:1">
      <c r="A24193" s="4">
        <v>27029</v>
      </c>
    </row>
    <row r="24194" spans="1:1">
      <c r="A24194" s="4">
        <v>27030</v>
      </c>
    </row>
    <row r="24195" spans="1:1">
      <c r="A24195" s="4">
        <v>27031</v>
      </c>
    </row>
    <row r="24196" spans="1:1">
      <c r="A24196" s="4">
        <v>27032</v>
      </c>
    </row>
    <row r="24197" spans="1:1">
      <c r="A24197" s="4">
        <v>27033</v>
      </c>
    </row>
    <row r="24198" spans="1:1">
      <c r="A24198" s="4">
        <v>27034</v>
      </c>
    </row>
    <row r="24199" spans="1:1">
      <c r="A24199" s="4">
        <v>27035</v>
      </c>
    </row>
    <row r="24200" spans="1:1">
      <c r="A24200" s="4">
        <v>27036</v>
      </c>
    </row>
    <row r="24201" spans="1:1">
      <c r="A24201" s="4">
        <v>27037</v>
      </c>
    </row>
    <row r="24202" spans="1:1">
      <c r="A24202" s="4">
        <v>27038</v>
      </c>
    </row>
    <row r="24203" spans="1:1">
      <c r="A24203" s="4">
        <v>27039</v>
      </c>
    </row>
    <row r="24204" spans="1:1">
      <c r="A24204" s="4">
        <v>27040</v>
      </c>
    </row>
    <row r="24205" spans="1:1">
      <c r="A24205" s="4">
        <v>27041</v>
      </c>
    </row>
    <row r="24206" spans="1:1">
      <c r="A24206" s="4">
        <v>27042</v>
      </c>
    </row>
    <row r="24207" spans="1:1">
      <c r="A24207" s="4">
        <v>27043</v>
      </c>
    </row>
    <row r="24208" spans="1:1">
      <c r="A24208" s="4">
        <v>27044</v>
      </c>
    </row>
    <row r="24209" spans="1:1">
      <c r="A24209" s="4">
        <v>27045</v>
      </c>
    </row>
    <row r="24210" spans="1:1">
      <c r="A24210" s="4">
        <v>27046</v>
      </c>
    </row>
    <row r="24211" spans="1:1">
      <c r="A24211" s="4">
        <v>27047</v>
      </c>
    </row>
    <row r="24212" spans="1:1">
      <c r="A24212" s="4">
        <v>27048</v>
      </c>
    </row>
    <row r="24213" spans="1:1">
      <c r="A24213" s="4">
        <v>27049</v>
      </c>
    </row>
    <row r="24214" spans="1:1">
      <c r="A24214" s="4">
        <v>27050</v>
      </c>
    </row>
    <row r="24215" spans="1:1">
      <c r="A24215" s="4">
        <v>27051</v>
      </c>
    </row>
    <row r="24216" spans="1:1">
      <c r="A24216" s="4">
        <v>27052</v>
      </c>
    </row>
    <row r="24217" spans="1:1">
      <c r="A24217" s="4">
        <v>27053</v>
      </c>
    </row>
    <row r="24218" spans="1:1">
      <c r="A24218" s="4">
        <v>27054</v>
      </c>
    </row>
    <row r="24219" spans="1:1">
      <c r="A24219" s="4">
        <v>27055</v>
      </c>
    </row>
    <row r="24220" spans="1:1">
      <c r="A24220" s="4">
        <v>27056</v>
      </c>
    </row>
    <row r="24221" spans="1:1">
      <c r="A24221" s="4">
        <v>27057</v>
      </c>
    </row>
    <row r="24222" spans="1:1">
      <c r="A24222" s="4">
        <v>27058</v>
      </c>
    </row>
    <row r="24223" spans="1:1">
      <c r="A24223" s="4">
        <v>27059</v>
      </c>
    </row>
    <row r="24224" spans="1:1">
      <c r="A24224" s="4">
        <v>27060</v>
      </c>
    </row>
    <row r="24225" spans="1:1">
      <c r="A24225" s="4">
        <v>27061</v>
      </c>
    </row>
    <row r="24226" spans="1:1">
      <c r="A24226" s="4">
        <v>27062</v>
      </c>
    </row>
    <row r="24227" spans="1:1">
      <c r="A24227" s="4">
        <v>27063</v>
      </c>
    </row>
    <row r="24228" spans="1:1">
      <c r="A24228" s="4">
        <v>27064</v>
      </c>
    </row>
    <row r="24229" spans="1:1">
      <c r="A24229" s="4">
        <v>27065</v>
      </c>
    </row>
    <row r="24230" spans="1:1">
      <c r="A24230" s="4">
        <v>27066</v>
      </c>
    </row>
    <row r="24231" spans="1:1">
      <c r="A24231" s="4">
        <v>27067</v>
      </c>
    </row>
    <row r="24232" spans="1:1">
      <c r="A24232" s="4">
        <v>27068</v>
      </c>
    </row>
    <row r="24233" spans="1:1">
      <c r="A24233" s="4">
        <v>27069</v>
      </c>
    </row>
    <row r="24234" spans="1:1">
      <c r="A24234" s="4">
        <v>27070</v>
      </c>
    </row>
    <row r="24235" spans="1:1">
      <c r="A24235" s="4">
        <v>27071</v>
      </c>
    </row>
    <row r="24236" spans="1:1">
      <c r="A24236" s="4">
        <v>27072</v>
      </c>
    </row>
    <row r="24237" spans="1:1">
      <c r="A24237" s="4">
        <v>27073</v>
      </c>
    </row>
    <row r="24238" spans="1:1">
      <c r="A24238" s="4">
        <v>27074</v>
      </c>
    </row>
    <row r="24239" spans="1:1">
      <c r="A24239" s="4">
        <v>27075</v>
      </c>
    </row>
    <row r="24240" spans="1:1">
      <c r="A24240" s="4">
        <v>27076</v>
      </c>
    </row>
    <row r="24241" spans="1:1">
      <c r="A24241" s="4">
        <v>27077</v>
      </c>
    </row>
    <row r="24242" spans="1:1">
      <c r="A24242" s="4">
        <v>27078</v>
      </c>
    </row>
    <row r="24243" spans="1:1">
      <c r="A24243" s="4">
        <v>27079</v>
      </c>
    </row>
    <row r="24244" spans="1:1">
      <c r="A24244" s="4">
        <v>27080</v>
      </c>
    </row>
    <row r="24245" spans="1:1">
      <c r="A24245" s="4">
        <v>27081</v>
      </c>
    </row>
    <row r="24246" spans="1:1">
      <c r="A24246" s="4">
        <v>27082</v>
      </c>
    </row>
    <row r="24247" spans="1:1">
      <c r="A24247" s="4">
        <v>27083</v>
      </c>
    </row>
    <row r="24248" spans="1:1">
      <c r="A24248" s="4">
        <v>27084</v>
      </c>
    </row>
    <row r="24249" spans="1:1">
      <c r="A24249" s="4">
        <v>27085</v>
      </c>
    </row>
    <row r="24250" spans="1:1">
      <c r="A24250" s="4">
        <v>27086</v>
      </c>
    </row>
    <row r="24251" spans="1:1">
      <c r="A24251" s="4">
        <v>27087</v>
      </c>
    </row>
    <row r="24252" spans="1:1">
      <c r="A24252" s="4">
        <v>27088</v>
      </c>
    </row>
    <row r="24253" spans="1:1">
      <c r="A24253" s="4">
        <v>27089</v>
      </c>
    </row>
    <row r="24254" spans="1:1">
      <c r="A24254" s="4">
        <v>27090</v>
      </c>
    </row>
    <row r="24255" spans="1:1">
      <c r="A24255" s="4">
        <v>27091</v>
      </c>
    </row>
    <row r="24256" spans="1:1">
      <c r="A24256" s="4">
        <v>27092</v>
      </c>
    </row>
    <row r="24257" spans="1:1">
      <c r="A24257" s="4">
        <v>27093</v>
      </c>
    </row>
    <row r="24258" spans="1:1">
      <c r="A24258" s="4">
        <v>27094</v>
      </c>
    </row>
    <row r="24259" spans="1:1">
      <c r="A24259" s="4">
        <v>27095</v>
      </c>
    </row>
    <row r="24260" spans="1:1">
      <c r="A24260" s="4">
        <v>27096</v>
      </c>
    </row>
    <row r="24261" spans="1:1">
      <c r="A24261" s="4">
        <v>27097</v>
      </c>
    </row>
    <row r="24262" spans="1:1">
      <c r="A24262" s="4">
        <v>27098</v>
      </c>
    </row>
    <row r="24263" spans="1:1">
      <c r="A24263" s="4">
        <v>27099</v>
      </c>
    </row>
    <row r="24264" spans="1:1">
      <c r="A24264" s="4">
        <v>27100</v>
      </c>
    </row>
    <row r="24265" spans="1:1">
      <c r="A24265" s="4">
        <v>27101</v>
      </c>
    </row>
    <row r="24266" spans="1:1">
      <c r="A24266" s="4">
        <v>27102</v>
      </c>
    </row>
    <row r="24267" spans="1:1">
      <c r="A24267" s="4">
        <v>27103</v>
      </c>
    </row>
    <row r="24268" spans="1:1">
      <c r="A24268" s="4">
        <v>27104</v>
      </c>
    </row>
    <row r="24269" spans="1:1">
      <c r="A24269" s="4">
        <v>27105</v>
      </c>
    </row>
    <row r="24270" spans="1:1">
      <c r="A24270" s="4">
        <v>27106</v>
      </c>
    </row>
    <row r="24271" spans="1:1">
      <c r="A24271" s="4">
        <v>27107</v>
      </c>
    </row>
    <row r="24272" spans="1:1">
      <c r="A24272" s="4">
        <v>27108</v>
      </c>
    </row>
    <row r="24273" spans="1:1">
      <c r="A24273" s="4">
        <v>27109</v>
      </c>
    </row>
    <row r="24274" spans="1:1">
      <c r="A24274" s="4">
        <v>27110</v>
      </c>
    </row>
    <row r="24275" spans="1:1">
      <c r="A24275" s="4">
        <v>27111</v>
      </c>
    </row>
    <row r="24276" spans="1:1">
      <c r="A24276" s="4">
        <v>27112</v>
      </c>
    </row>
    <row r="24277" spans="1:1">
      <c r="A24277" s="4">
        <v>27113</v>
      </c>
    </row>
    <row r="24278" spans="1:1">
      <c r="A24278" s="4">
        <v>27114</v>
      </c>
    </row>
    <row r="24279" spans="1:1">
      <c r="A24279" s="4">
        <v>27115</v>
      </c>
    </row>
    <row r="24280" spans="1:1">
      <c r="A24280" s="4">
        <v>27116</v>
      </c>
    </row>
    <row r="24281" spans="1:1">
      <c r="A24281" s="4">
        <v>27117</v>
      </c>
    </row>
    <row r="24282" spans="1:1">
      <c r="A24282" s="4">
        <v>27118</v>
      </c>
    </row>
    <row r="24283" spans="1:1">
      <c r="A24283" s="4">
        <v>27119</v>
      </c>
    </row>
    <row r="24284" spans="1:1">
      <c r="A24284" s="4">
        <v>27120</v>
      </c>
    </row>
    <row r="24285" spans="1:1">
      <c r="A24285" s="4">
        <v>27121</v>
      </c>
    </row>
    <row r="24286" spans="1:1">
      <c r="A24286" s="4">
        <v>27122</v>
      </c>
    </row>
    <row r="24287" spans="1:1">
      <c r="A24287" s="4">
        <v>27123</v>
      </c>
    </row>
    <row r="24288" spans="1:1">
      <c r="A24288" s="4">
        <v>27124</v>
      </c>
    </row>
    <row r="24289" spans="1:1">
      <c r="A24289" s="4">
        <v>27125</v>
      </c>
    </row>
    <row r="24290" spans="1:1">
      <c r="A24290" s="4">
        <v>27126</v>
      </c>
    </row>
    <row r="24291" spans="1:1">
      <c r="A24291" s="4">
        <v>27127</v>
      </c>
    </row>
    <row r="24292" spans="1:1">
      <c r="A24292" s="4">
        <v>27128</v>
      </c>
    </row>
    <row r="24293" spans="1:1">
      <c r="A24293" s="4">
        <v>27129</v>
      </c>
    </row>
    <row r="24294" spans="1:1">
      <c r="A24294" s="4">
        <v>27130</v>
      </c>
    </row>
    <row r="24295" spans="1:1">
      <c r="A24295" s="4">
        <v>27131</v>
      </c>
    </row>
    <row r="24296" spans="1:1">
      <c r="A24296" s="4">
        <v>27132</v>
      </c>
    </row>
    <row r="24297" spans="1:1">
      <c r="A24297" s="4">
        <v>27133</v>
      </c>
    </row>
    <row r="24298" spans="1:1">
      <c r="A24298" s="4">
        <v>27134</v>
      </c>
    </row>
    <row r="24299" spans="1:1">
      <c r="A24299" s="4">
        <v>27135</v>
      </c>
    </row>
    <row r="24300" spans="1:1">
      <c r="A24300" s="4">
        <v>27136</v>
      </c>
    </row>
    <row r="24301" spans="1:1">
      <c r="A24301" s="4">
        <v>27137</v>
      </c>
    </row>
    <row r="24302" spans="1:1">
      <c r="A24302" s="4">
        <v>27138</v>
      </c>
    </row>
    <row r="24303" spans="1:1">
      <c r="A24303" s="4">
        <v>27139</v>
      </c>
    </row>
    <row r="24304" spans="1:1">
      <c r="A24304" s="4">
        <v>27140</v>
      </c>
    </row>
    <row r="24305" spans="1:1">
      <c r="A24305" s="4">
        <v>27141</v>
      </c>
    </row>
    <row r="24306" spans="1:1">
      <c r="A24306" s="4">
        <v>27142</v>
      </c>
    </row>
    <row r="24307" spans="1:1">
      <c r="A24307" s="4">
        <v>27143</v>
      </c>
    </row>
    <row r="24308" spans="1:1">
      <c r="A24308" s="4">
        <v>27144</v>
      </c>
    </row>
    <row r="24309" spans="1:1">
      <c r="A24309" s="4">
        <v>27145</v>
      </c>
    </row>
    <row r="24310" spans="1:1">
      <c r="A24310" s="4">
        <v>27146</v>
      </c>
    </row>
    <row r="24311" spans="1:1">
      <c r="A24311" s="4">
        <v>27147</v>
      </c>
    </row>
    <row r="24312" spans="1:1">
      <c r="A24312" s="4">
        <v>27148</v>
      </c>
    </row>
    <row r="24313" spans="1:1">
      <c r="A24313" s="4">
        <v>27149</v>
      </c>
    </row>
    <row r="24314" spans="1:1">
      <c r="A24314" s="4">
        <v>27150</v>
      </c>
    </row>
    <row r="24315" spans="1:1">
      <c r="A24315" s="4">
        <v>27151</v>
      </c>
    </row>
    <row r="24316" spans="1:1">
      <c r="A24316" s="4">
        <v>27152</v>
      </c>
    </row>
    <row r="24317" spans="1:1">
      <c r="A24317" s="4">
        <v>27153</v>
      </c>
    </row>
    <row r="24318" spans="1:1">
      <c r="A24318" s="4">
        <v>27154</v>
      </c>
    </row>
    <row r="24319" spans="1:1">
      <c r="A24319" s="4">
        <v>27155</v>
      </c>
    </row>
    <row r="24320" spans="1:1">
      <c r="A24320" s="4">
        <v>27156</v>
      </c>
    </row>
    <row r="24321" spans="1:1">
      <c r="A24321" s="4">
        <v>27157</v>
      </c>
    </row>
    <row r="24322" spans="1:1">
      <c r="A24322" s="4">
        <v>27158</v>
      </c>
    </row>
    <row r="24323" spans="1:1">
      <c r="A24323" s="4">
        <v>27159</v>
      </c>
    </row>
    <row r="24324" spans="1:1">
      <c r="A24324" s="4">
        <v>27160</v>
      </c>
    </row>
    <row r="24325" spans="1:1">
      <c r="A24325" s="4">
        <v>27161</v>
      </c>
    </row>
    <row r="24326" spans="1:1">
      <c r="A24326" s="4">
        <v>27162</v>
      </c>
    </row>
    <row r="24327" spans="1:1">
      <c r="A24327" s="4">
        <v>27163</v>
      </c>
    </row>
    <row r="24328" spans="1:1">
      <c r="A24328" s="4">
        <v>27164</v>
      </c>
    </row>
    <row r="24329" spans="1:1">
      <c r="A24329" s="4">
        <v>27165</v>
      </c>
    </row>
    <row r="24330" spans="1:1">
      <c r="A24330" s="4">
        <v>27166</v>
      </c>
    </row>
    <row r="24331" spans="1:1">
      <c r="A24331" s="4">
        <v>27167</v>
      </c>
    </row>
    <row r="24332" spans="1:1">
      <c r="A24332" s="4">
        <v>27168</v>
      </c>
    </row>
    <row r="24333" spans="1:1">
      <c r="A24333" s="4">
        <v>27169</v>
      </c>
    </row>
    <row r="24334" spans="1:1">
      <c r="A24334" s="4">
        <v>27170</v>
      </c>
    </row>
    <row r="24335" spans="1:1">
      <c r="A24335" s="4">
        <v>27171</v>
      </c>
    </row>
    <row r="24336" spans="1:1">
      <c r="A24336" s="4">
        <v>27172</v>
      </c>
    </row>
    <row r="24337" spans="1:1">
      <c r="A24337" s="4">
        <v>27173</v>
      </c>
    </row>
    <row r="24338" spans="1:1">
      <c r="A24338" s="4">
        <v>27174</v>
      </c>
    </row>
    <row r="24339" spans="1:1">
      <c r="A24339" s="4">
        <v>27175</v>
      </c>
    </row>
    <row r="24340" spans="1:1">
      <c r="A24340" s="4">
        <v>27176</v>
      </c>
    </row>
    <row r="24341" spans="1:1">
      <c r="A24341" s="4">
        <v>27177</v>
      </c>
    </row>
    <row r="24342" spans="1:1">
      <c r="A24342" s="4">
        <v>27178</v>
      </c>
    </row>
    <row r="24343" spans="1:1">
      <c r="A24343" s="4">
        <v>27179</v>
      </c>
    </row>
    <row r="24344" spans="1:1">
      <c r="A24344" s="4">
        <v>27180</v>
      </c>
    </row>
    <row r="24345" spans="1:1">
      <c r="A24345" s="4">
        <v>27181</v>
      </c>
    </row>
    <row r="24346" spans="1:1">
      <c r="A24346" s="4">
        <v>27182</v>
      </c>
    </row>
    <row r="24347" spans="1:1">
      <c r="A24347" s="4">
        <v>27183</v>
      </c>
    </row>
    <row r="24348" spans="1:1">
      <c r="A24348" s="4">
        <v>27184</v>
      </c>
    </row>
    <row r="24349" spans="1:1">
      <c r="A24349" s="4">
        <v>27185</v>
      </c>
    </row>
    <row r="24350" spans="1:1">
      <c r="A24350" s="4">
        <v>27186</v>
      </c>
    </row>
    <row r="24351" spans="1:1">
      <c r="A24351" s="4">
        <v>27187</v>
      </c>
    </row>
    <row r="24352" spans="1:1">
      <c r="A24352" s="4">
        <v>27188</v>
      </c>
    </row>
    <row r="24353" spans="1:1">
      <c r="A24353" s="4">
        <v>27189</v>
      </c>
    </row>
    <row r="24354" spans="1:1">
      <c r="A24354" s="4">
        <v>27190</v>
      </c>
    </row>
    <row r="24355" spans="1:1">
      <c r="A24355" s="4">
        <v>27191</v>
      </c>
    </row>
    <row r="24356" spans="1:1">
      <c r="A24356" s="4">
        <v>27192</v>
      </c>
    </row>
    <row r="24357" spans="1:1">
      <c r="A24357" s="4">
        <v>27193</v>
      </c>
    </row>
    <row r="24358" spans="1:1">
      <c r="A24358" s="4">
        <v>27194</v>
      </c>
    </row>
    <row r="24359" spans="1:1">
      <c r="A24359" s="4">
        <v>27195</v>
      </c>
    </row>
    <row r="24360" spans="1:1">
      <c r="A24360" s="4">
        <v>27196</v>
      </c>
    </row>
    <row r="24361" spans="1:1">
      <c r="A24361" s="4">
        <v>27197</v>
      </c>
    </row>
    <row r="24362" spans="1:1">
      <c r="A24362" s="4">
        <v>27198</v>
      </c>
    </row>
    <row r="24363" spans="1:1">
      <c r="A24363" s="4">
        <v>27199</v>
      </c>
    </row>
    <row r="24364" spans="1:1">
      <c r="A24364" s="4">
        <v>27200</v>
      </c>
    </row>
    <row r="24365" spans="1:1">
      <c r="A24365" s="4">
        <v>27201</v>
      </c>
    </row>
    <row r="24366" spans="1:1">
      <c r="A24366" s="4">
        <v>27202</v>
      </c>
    </row>
    <row r="24367" spans="1:1">
      <c r="A24367" s="4">
        <v>27203</v>
      </c>
    </row>
    <row r="24368" spans="1:1">
      <c r="A24368" s="4">
        <v>27204</v>
      </c>
    </row>
    <row r="24369" spans="1:1">
      <c r="A24369" s="4">
        <v>27205</v>
      </c>
    </row>
    <row r="24370" spans="1:1">
      <c r="A24370" s="4">
        <v>27206</v>
      </c>
    </row>
    <row r="24371" spans="1:1">
      <c r="A24371" s="4">
        <v>27207</v>
      </c>
    </row>
    <row r="24372" spans="1:1">
      <c r="A24372" s="4">
        <v>27208</v>
      </c>
    </row>
    <row r="24373" spans="1:1">
      <c r="A24373" s="4">
        <v>27209</v>
      </c>
    </row>
    <row r="24374" spans="1:1">
      <c r="A24374" s="4">
        <v>27210</v>
      </c>
    </row>
    <row r="24375" spans="1:1">
      <c r="A24375" s="4">
        <v>27211</v>
      </c>
    </row>
    <row r="24376" spans="1:1">
      <c r="A24376" s="4">
        <v>27212</v>
      </c>
    </row>
    <row r="24377" spans="1:1">
      <c r="A24377" s="4">
        <v>27213</v>
      </c>
    </row>
    <row r="24378" spans="1:1">
      <c r="A24378" s="4">
        <v>27214</v>
      </c>
    </row>
    <row r="24379" spans="1:1">
      <c r="A24379" s="4">
        <v>27215</v>
      </c>
    </row>
    <row r="24380" spans="1:1">
      <c r="A24380" s="4">
        <v>27216</v>
      </c>
    </row>
    <row r="24381" spans="1:1">
      <c r="A24381" s="4">
        <v>27217</v>
      </c>
    </row>
    <row r="24382" spans="1:1">
      <c r="A24382" s="4">
        <v>27218</v>
      </c>
    </row>
    <row r="24383" spans="1:1">
      <c r="A24383" s="4">
        <v>27219</v>
      </c>
    </row>
    <row r="24384" spans="1:1">
      <c r="A24384" s="4">
        <v>27220</v>
      </c>
    </row>
    <row r="24385" spans="1:1">
      <c r="A24385" s="4">
        <v>27221</v>
      </c>
    </row>
    <row r="24386" spans="1:1">
      <c r="A24386" s="4">
        <v>27222</v>
      </c>
    </row>
    <row r="24387" spans="1:1">
      <c r="A24387" s="4">
        <v>27223</v>
      </c>
    </row>
    <row r="24388" spans="1:1">
      <c r="A24388" s="4">
        <v>27224</v>
      </c>
    </row>
    <row r="24389" spans="1:1">
      <c r="A24389" s="4">
        <v>27225</v>
      </c>
    </row>
    <row r="24390" spans="1:1">
      <c r="A24390" s="4">
        <v>27226</v>
      </c>
    </row>
    <row r="24391" spans="1:1">
      <c r="A24391" s="4">
        <v>27227</v>
      </c>
    </row>
    <row r="24392" spans="1:1">
      <c r="A24392" s="4">
        <v>27228</v>
      </c>
    </row>
    <row r="24393" spans="1:1">
      <c r="A24393" s="4">
        <v>27229</v>
      </c>
    </row>
    <row r="24394" spans="1:1">
      <c r="A24394" s="4">
        <v>27230</v>
      </c>
    </row>
    <row r="24395" spans="1:1">
      <c r="A24395" s="4">
        <v>27231</v>
      </c>
    </row>
    <row r="24396" spans="1:1">
      <c r="A24396" s="4">
        <v>27232</v>
      </c>
    </row>
    <row r="24397" spans="1:1">
      <c r="A24397" s="4">
        <v>27233</v>
      </c>
    </row>
    <row r="24398" spans="1:1">
      <c r="A24398" s="4">
        <v>27234</v>
      </c>
    </row>
    <row r="24399" spans="1:1">
      <c r="A24399" s="4">
        <v>27235</v>
      </c>
    </row>
    <row r="24400" spans="1:1">
      <c r="A24400" s="4">
        <v>27236</v>
      </c>
    </row>
    <row r="24401" spans="1:1">
      <c r="A24401" s="4">
        <v>27237</v>
      </c>
    </row>
    <row r="24402" spans="1:1">
      <c r="A24402" s="4">
        <v>27238</v>
      </c>
    </row>
    <row r="24403" spans="1:1">
      <c r="A24403" s="4">
        <v>27239</v>
      </c>
    </row>
    <row r="24404" spans="1:1">
      <c r="A24404" s="4">
        <v>27240</v>
      </c>
    </row>
    <row r="24405" spans="1:1">
      <c r="A24405" s="4">
        <v>27241</v>
      </c>
    </row>
    <row r="24406" spans="1:1">
      <c r="A24406" s="4">
        <v>27242</v>
      </c>
    </row>
    <row r="24407" spans="1:1">
      <c r="A24407" s="4">
        <v>27243</v>
      </c>
    </row>
    <row r="24408" spans="1:1">
      <c r="A24408" s="4">
        <v>27244</v>
      </c>
    </row>
    <row r="24409" spans="1:1">
      <c r="A24409" s="4">
        <v>27245</v>
      </c>
    </row>
    <row r="24410" spans="1:1">
      <c r="A24410" s="4">
        <v>27246</v>
      </c>
    </row>
    <row r="24411" spans="1:1">
      <c r="A24411" s="4">
        <v>27247</v>
      </c>
    </row>
    <row r="24412" spans="1:1">
      <c r="A24412" s="4">
        <v>27248</v>
      </c>
    </row>
    <row r="24413" spans="1:1">
      <c r="A24413" s="4">
        <v>27249</v>
      </c>
    </row>
    <row r="24414" spans="1:1">
      <c r="A24414" s="4">
        <v>27250</v>
      </c>
    </row>
    <row r="24415" spans="1:1">
      <c r="A24415" s="4">
        <v>27251</v>
      </c>
    </row>
    <row r="24416" spans="1:1">
      <c r="A24416" s="4">
        <v>27252</v>
      </c>
    </row>
    <row r="24417" spans="1:1">
      <c r="A24417" s="4">
        <v>27253</v>
      </c>
    </row>
    <row r="24418" spans="1:1">
      <c r="A24418" s="4">
        <v>27254</v>
      </c>
    </row>
    <row r="24419" spans="1:1">
      <c r="A24419" s="4">
        <v>27255</v>
      </c>
    </row>
    <row r="24420" spans="1:1">
      <c r="A24420" s="4">
        <v>27256</v>
      </c>
    </row>
    <row r="24421" spans="1:1">
      <c r="A24421" s="4">
        <v>27257</v>
      </c>
    </row>
    <row r="24422" spans="1:1">
      <c r="A24422" s="4">
        <v>27258</v>
      </c>
    </row>
    <row r="24423" spans="1:1">
      <c r="A24423" s="4">
        <v>27259</v>
      </c>
    </row>
    <row r="24424" spans="1:1">
      <c r="A24424" s="4">
        <v>27260</v>
      </c>
    </row>
    <row r="24425" spans="1:1">
      <c r="A24425" s="4">
        <v>27261</v>
      </c>
    </row>
    <row r="24426" spans="1:1">
      <c r="A24426" s="4">
        <v>27262</v>
      </c>
    </row>
    <row r="24427" spans="1:1">
      <c r="A24427" s="4">
        <v>27263</v>
      </c>
    </row>
    <row r="24428" spans="1:1">
      <c r="A24428" s="4">
        <v>27264</v>
      </c>
    </row>
    <row r="24429" spans="1:1">
      <c r="A24429" s="4">
        <v>27265</v>
      </c>
    </row>
    <row r="24430" spans="1:1">
      <c r="A24430" s="4">
        <v>27266</v>
      </c>
    </row>
    <row r="24431" spans="1:1">
      <c r="A24431" s="4">
        <v>27267</v>
      </c>
    </row>
    <row r="24432" spans="1:1">
      <c r="A24432" s="4">
        <v>27268</v>
      </c>
    </row>
    <row r="24433" spans="1:1">
      <c r="A24433" s="4">
        <v>27269</v>
      </c>
    </row>
    <row r="24434" spans="1:1">
      <c r="A24434" s="4">
        <v>27270</v>
      </c>
    </row>
    <row r="24435" spans="1:1">
      <c r="A24435" s="4">
        <v>27271</v>
      </c>
    </row>
    <row r="24436" spans="1:1">
      <c r="A24436" s="4">
        <v>27272</v>
      </c>
    </row>
    <row r="24437" spans="1:1">
      <c r="A24437" s="4">
        <v>27273</v>
      </c>
    </row>
    <row r="24438" spans="1:1">
      <c r="A24438" s="4">
        <v>27274</v>
      </c>
    </row>
    <row r="24439" spans="1:1">
      <c r="A24439" s="4">
        <v>27275</v>
      </c>
    </row>
    <row r="24440" spans="1:1">
      <c r="A24440" s="4">
        <v>27276</v>
      </c>
    </row>
    <row r="24441" spans="1:1">
      <c r="A24441" s="4">
        <v>27277</v>
      </c>
    </row>
    <row r="24442" spans="1:1">
      <c r="A24442" s="4">
        <v>27278</v>
      </c>
    </row>
    <row r="24443" spans="1:1">
      <c r="A24443" s="4">
        <v>27279</v>
      </c>
    </row>
    <row r="24444" spans="1:1">
      <c r="A24444" s="4">
        <v>27280</v>
      </c>
    </row>
    <row r="24445" spans="1:1">
      <c r="A24445" s="4">
        <v>27281</v>
      </c>
    </row>
    <row r="24446" spans="1:1">
      <c r="A24446" s="4">
        <v>27282</v>
      </c>
    </row>
    <row r="24447" spans="1:1">
      <c r="A24447" s="4">
        <v>27283</v>
      </c>
    </row>
    <row r="24448" spans="1:1">
      <c r="A24448" s="4">
        <v>27284</v>
      </c>
    </row>
    <row r="24449" spans="1:1">
      <c r="A24449" s="4">
        <v>27285</v>
      </c>
    </row>
    <row r="24450" spans="1:1">
      <c r="A24450" s="4">
        <v>27286</v>
      </c>
    </row>
    <row r="24451" spans="1:1">
      <c r="A24451" s="4">
        <v>27287</v>
      </c>
    </row>
    <row r="24452" spans="1:1">
      <c r="A24452" s="4">
        <v>27288</v>
      </c>
    </row>
    <row r="24453" spans="1:1">
      <c r="A24453" s="4">
        <v>27289</v>
      </c>
    </row>
    <row r="24454" spans="1:1">
      <c r="A24454" s="4">
        <v>27290</v>
      </c>
    </row>
    <row r="24455" spans="1:1">
      <c r="A24455" s="4">
        <v>27291</v>
      </c>
    </row>
    <row r="24456" spans="1:1">
      <c r="A24456" s="4">
        <v>27292</v>
      </c>
    </row>
    <row r="24457" spans="1:1">
      <c r="A24457" s="4">
        <v>27293</v>
      </c>
    </row>
    <row r="24458" spans="1:1">
      <c r="A24458" s="4">
        <v>27294</v>
      </c>
    </row>
    <row r="24459" spans="1:1">
      <c r="A24459" s="4">
        <v>27295</v>
      </c>
    </row>
    <row r="24460" spans="1:1">
      <c r="A24460" s="4">
        <v>27296</v>
      </c>
    </row>
    <row r="24461" spans="1:1">
      <c r="A24461" s="4">
        <v>27297</v>
      </c>
    </row>
    <row r="24462" spans="1:1">
      <c r="A24462" s="4">
        <v>27298</v>
      </c>
    </row>
    <row r="24463" spans="1:1">
      <c r="A24463" s="4">
        <v>27299</v>
      </c>
    </row>
    <row r="24464" spans="1:1">
      <c r="A24464" s="4">
        <v>27300</v>
      </c>
    </row>
    <row r="24465" spans="1:1">
      <c r="A24465" s="4">
        <v>27301</v>
      </c>
    </row>
    <row r="24466" spans="1:1">
      <c r="A24466" s="4">
        <v>27302</v>
      </c>
    </row>
    <row r="24467" spans="1:1">
      <c r="A24467" s="4">
        <v>27303</v>
      </c>
    </row>
    <row r="24468" spans="1:1">
      <c r="A24468" s="4">
        <v>27304</v>
      </c>
    </row>
    <row r="24469" spans="1:1">
      <c r="A24469" s="4">
        <v>27305</v>
      </c>
    </row>
    <row r="24470" spans="1:1">
      <c r="A24470" s="4">
        <v>27306</v>
      </c>
    </row>
    <row r="24471" spans="1:1">
      <c r="A24471" s="4">
        <v>27307</v>
      </c>
    </row>
    <row r="24472" spans="1:1">
      <c r="A24472" s="4">
        <v>27308</v>
      </c>
    </row>
    <row r="24473" spans="1:1">
      <c r="A24473" s="4">
        <v>27309</v>
      </c>
    </row>
    <row r="24474" spans="1:1">
      <c r="A24474" s="4">
        <v>27310</v>
      </c>
    </row>
    <row r="24475" spans="1:1">
      <c r="A24475" s="4">
        <v>27311</v>
      </c>
    </row>
    <row r="24476" spans="1:1">
      <c r="A24476" s="4">
        <v>27312</v>
      </c>
    </row>
    <row r="24477" spans="1:1">
      <c r="A24477" s="4">
        <v>27313</v>
      </c>
    </row>
    <row r="24478" spans="1:1">
      <c r="A24478" s="4">
        <v>27314</v>
      </c>
    </row>
    <row r="24479" spans="1:1">
      <c r="A24479" s="4">
        <v>27315</v>
      </c>
    </row>
    <row r="24480" spans="1:1">
      <c r="A24480" s="4">
        <v>27316</v>
      </c>
    </row>
    <row r="24481" spans="1:1">
      <c r="A24481" s="4">
        <v>27317</v>
      </c>
    </row>
    <row r="24482" spans="1:1">
      <c r="A24482" s="4">
        <v>27318</v>
      </c>
    </row>
    <row r="24483" spans="1:1">
      <c r="A24483" s="4">
        <v>27319</v>
      </c>
    </row>
    <row r="24484" spans="1:1">
      <c r="A24484" s="4">
        <v>27320</v>
      </c>
    </row>
    <row r="24485" spans="1:1">
      <c r="A24485" s="4">
        <v>27321</v>
      </c>
    </row>
    <row r="24486" spans="1:1">
      <c r="A24486" s="4">
        <v>27322</v>
      </c>
    </row>
    <row r="24487" spans="1:1">
      <c r="A24487" s="4">
        <v>27323</v>
      </c>
    </row>
    <row r="24488" spans="1:1">
      <c r="A24488" s="4">
        <v>27324</v>
      </c>
    </row>
    <row r="24489" spans="1:1">
      <c r="A24489" s="4">
        <v>27325</v>
      </c>
    </row>
    <row r="24490" spans="1:1">
      <c r="A24490" s="4">
        <v>27326</v>
      </c>
    </row>
    <row r="24491" spans="1:1">
      <c r="A24491" s="4">
        <v>27327</v>
      </c>
    </row>
    <row r="24492" spans="1:1">
      <c r="A24492" s="4">
        <v>27328</v>
      </c>
    </row>
    <row r="24493" spans="1:1">
      <c r="A24493" s="4">
        <v>27329</v>
      </c>
    </row>
    <row r="24494" spans="1:1">
      <c r="A24494" s="4">
        <v>27330</v>
      </c>
    </row>
    <row r="24495" spans="1:1">
      <c r="A24495" s="4">
        <v>27331</v>
      </c>
    </row>
    <row r="24496" spans="1:1">
      <c r="A24496" s="4">
        <v>27332</v>
      </c>
    </row>
    <row r="24497" spans="1:1">
      <c r="A24497" s="4">
        <v>27333</v>
      </c>
    </row>
    <row r="24498" spans="1:1">
      <c r="A24498" s="4">
        <v>27334</v>
      </c>
    </row>
    <row r="24499" spans="1:1">
      <c r="A24499" s="4">
        <v>27335</v>
      </c>
    </row>
    <row r="24500" spans="1:1">
      <c r="A24500" s="4">
        <v>27336</v>
      </c>
    </row>
    <row r="24501" spans="1:1">
      <c r="A24501" s="4">
        <v>27337</v>
      </c>
    </row>
    <row r="24502" spans="1:1">
      <c r="A24502" s="4">
        <v>27338</v>
      </c>
    </row>
    <row r="24503" spans="1:1">
      <c r="A24503" s="4">
        <v>27339</v>
      </c>
    </row>
    <row r="24504" spans="1:1">
      <c r="A24504" s="4">
        <v>27340</v>
      </c>
    </row>
    <row r="24505" spans="1:1">
      <c r="A24505" s="4">
        <v>27341</v>
      </c>
    </row>
    <row r="24506" spans="1:1">
      <c r="A24506" s="4">
        <v>27342</v>
      </c>
    </row>
    <row r="24507" spans="1:1">
      <c r="A24507" s="4">
        <v>27343</v>
      </c>
    </row>
    <row r="24508" spans="1:1">
      <c r="A24508" s="4">
        <v>27344</v>
      </c>
    </row>
    <row r="24509" spans="1:1">
      <c r="A24509" s="4">
        <v>27345</v>
      </c>
    </row>
    <row r="24510" spans="1:1">
      <c r="A24510" s="4">
        <v>27346</v>
      </c>
    </row>
    <row r="24511" spans="1:1">
      <c r="A24511" s="4">
        <v>27347</v>
      </c>
    </row>
    <row r="24512" spans="1:1">
      <c r="A24512" s="4">
        <v>27348</v>
      </c>
    </row>
    <row r="24513" spans="1:1">
      <c r="A24513" s="4">
        <v>27349</v>
      </c>
    </row>
    <row r="24514" spans="1:1">
      <c r="A24514" s="4">
        <v>27350</v>
      </c>
    </row>
    <row r="24515" spans="1:1">
      <c r="A24515" s="4">
        <v>27351</v>
      </c>
    </row>
    <row r="24516" spans="1:1">
      <c r="A24516" s="4">
        <v>27352</v>
      </c>
    </row>
    <row r="24517" spans="1:1">
      <c r="A24517" s="4">
        <v>27353</v>
      </c>
    </row>
    <row r="24518" spans="1:1">
      <c r="A24518" s="4">
        <v>27354</v>
      </c>
    </row>
    <row r="24519" spans="1:1">
      <c r="A24519" s="4">
        <v>27355</v>
      </c>
    </row>
    <row r="24520" spans="1:1">
      <c r="A24520" s="4">
        <v>27356</v>
      </c>
    </row>
    <row r="24521" spans="1:1">
      <c r="A24521" s="4">
        <v>27357</v>
      </c>
    </row>
    <row r="24522" spans="1:1">
      <c r="A24522" s="4">
        <v>27358</v>
      </c>
    </row>
    <row r="24523" spans="1:1">
      <c r="A24523" s="4">
        <v>27359</v>
      </c>
    </row>
    <row r="24524" spans="1:1">
      <c r="A24524" s="4">
        <v>27360</v>
      </c>
    </row>
    <row r="24525" spans="1:1">
      <c r="A24525" s="4">
        <v>27361</v>
      </c>
    </row>
    <row r="24526" spans="1:1">
      <c r="A24526" s="4">
        <v>27362</v>
      </c>
    </row>
    <row r="24527" spans="1:1">
      <c r="A24527" s="4">
        <v>27363</v>
      </c>
    </row>
    <row r="24528" spans="1:1">
      <c r="A24528" s="4">
        <v>27364</v>
      </c>
    </row>
    <row r="24529" spans="1:1">
      <c r="A24529" s="4">
        <v>27365</v>
      </c>
    </row>
    <row r="24530" spans="1:1">
      <c r="A24530" s="4">
        <v>27366</v>
      </c>
    </row>
    <row r="24531" spans="1:1">
      <c r="A24531" s="4">
        <v>27367</v>
      </c>
    </row>
    <row r="24532" spans="1:1">
      <c r="A24532" s="4">
        <v>27368</v>
      </c>
    </row>
    <row r="24533" spans="1:1">
      <c r="A24533" s="4">
        <v>27369</v>
      </c>
    </row>
    <row r="24534" spans="1:1">
      <c r="A24534" s="4">
        <v>27370</v>
      </c>
    </row>
    <row r="24535" spans="1:1">
      <c r="A24535" s="4">
        <v>27371</v>
      </c>
    </row>
    <row r="24536" spans="1:1">
      <c r="A24536" s="4">
        <v>27372</v>
      </c>
    </row>
    <row r="24537" spans="1:1">
      <c r="A24537" s="4">
        <v>27373</v>
      </c>
    </row>
    <row r="24538" spans="1:1">
      <c r="A24538" s="4">
        <v>27374</v>
      </c>
    </row>
    <row r="24539" spans="1:1">
      <c r="A24539" s="4">
        <v>27375</v>
      </c>
    </row>
    <row r="24540" spans="1:1">
      <c r="A24540" s="4">
        <v>27376</v>
      </c>
    </row>
    <row r="24541" spans="1:1">
      <c r="A24541" s="4">
        <v>27377</v>
      </c>
    </row>
    <row r="24542" spans="1:1">
      <c r="A24542" s="4">
        <v>27378</v>
      </c>
    </row>
    <row r="24543" spans="1:1">
      <c r="A24543" s="4">
        <v>27379</v>
      </c>
    </row>
    <row r="24544" spans="1:1">
      <c r="A24544" s="4">
        <v>27380</v>
      </c>
    </row>
    <row r="24545" spans="1:1">
      <c r="A24545" s="4">
        <v>27381</v>
      </c>
    </row>
    <row r="24546" spans="1:1">
      <c r="A24546" s="4">
        <v>27382</v>
      </c>
    </row>
    <row r="24547" spans="1:1">
      <c r="A24547" s="4">
        <v>27383</v>
      </c>
    </row>
    <row r="24548" spans="1:1">
      <c r="A24548" s="4">
        <v>27384</v>
      </c>
    </row>
    <row r="24549" spans="1:1">
      <c r="A24549" s="4">
        <v>27385</v>
      </c>
    </row>
    <row r="24550" spans="1:1">
      <c r="A24550" s="4">
        <v>27386</v>
      </c>
    </row>
    <row r="24551" spans="1:1">
      <c r="A24551" s="4">
        <v>27387</v>
      </c>
    </row>
    <row r="24552" spans="1:1">
      <c r="A24552" s="4">
        <v>27388</v>
      </c>
    </row>
    <row r="24553" spans="1:1">
      <c r="A24553" s="4">
        <v>27389</v>
      </c>
    </row>
    <row r="24554" spans="1:1">
      <c r="A24554" s="4">
        <v>27390</v>
      </c>
    </row>
    <row r="24555" spans="1:1">
      <c r="A24555" s="4">
        <v>27391</v>
      </c>
    </row>
    <row r="24556" spans="1:1">
      <c r="A24556" s="4">
        <v>27392</v>
      </c>
    </row>
    <row r="24557" spans="1:1">
      <c r="A24557" s="4">
        <v>27393</v>
      </c>
    </row>
    <row r="24558" spans="1:1">
      <c r="A24558" s="4">
        <v>27394</v>
      </c>
    </row>
    <row r="24559" spans="1:1">
      <c r="A24559" s="4">
        <v>27395</v>
      </c>
    </row>
    <row r="24560" spans="1:1">
      <c r="A24560" s="4">
        <v>27396</v>
      </c>
    </row>
    <row r="24561" spans="1:1">
      <c r="A24561" s="4">
        <v>27397</v>
      </c>
    </row>
    <row r="24562" spans="1:1">
      <c r="A24562" s="4">
        <v>27398</v>
      </c>
    </row>
    <row r="24563" spans="1:1">
      <c r="A24563" s="4">
        <v>27399</v>
      </c>
    </row>
    <row r="24564" spans="1:1">
      <c r="A24564" s="4">
        <v>27400</v>
      </c>
    </row>
    <row r="24565" spans="1:1">
      <c r="A24565" s="4">
        <v>27401</v>
      </c>
    </row>
    <row r="24566" spans="1:1">
      <c r="A24566" s="4">
        <v>27402</v>
      </c>
    </row>
    <row r="24567" spans="1:1">
      <c r="A24567" s="4">
        <v>27403</v>
      </c>
    </row>
    <row r="24568" spans="1:1">
      <c r="A24568" s="4">
        <v>27404</v>
      </c>
    </row>
    <row r="24569" spans="1:1">
      <c r="A24569" s="4">
        <v>27405</v>
      </c>
    </row>
    <row r="24570" spans="1:1">
      <c r="A24570" s="4">
        <v>27406</v>
      </c>
    </row>
    <row r="24571" spans="1:1">
      <c r="A24571" s="4">
        <v>27407</v>
      </c>
    </row>
    <row r="24572" spans="1:1">
      <c r="A24572" s="4">
        <v>27408</v>
      </c>
    </row>
    <row r="24573" spans="1:1">
      <c r="A24573" s="4">
        <v>27409</v>
      </c>
    </row>
    <row r="24574" spans="1:1">
      <c r="A24574" s="4">
        <v>27410</v>
      </c>
    </row>
    <row r="24575" spans="1:1">
      <c r="A24575" s="4">
        <v>27411</v>
      </c>
    </row>
    <row r="24576" spans="1:1">
      <c r="A24576" s="4">
        <v>27412</v>
      </c>
    </row>
    <row r="24577" spans="1:1">
      <c r="A24577" s="4">
        <v>27413</v>
      </c>
    </row>
    <row r="24578" spans="1:1">
      <c r="A24578" s="4">
        <v>27414</v>
      </c>
    </row>
    <row r="24579" spans="1:1">
      <c r="A24579" s="4">
        <v>27415</v>
      </c>
    </row>
    <row r="24580" spans="1:1">
      <c r="A24580" s="4">
        <v>27416</v>
      </c>
    </row>
    <row r="24581" spans="1:1">
      <c r="A24581" s="4">
        <v>27417</v>
      </c>
    </row>
    <row r="24582" spans="1:1">
      <c r="A24582" s="4">
        <v>27418</v>
      </c>
    </row>
    <row r="24583" spans="1:1">
      <c r="A24583" s="4">
        <v>27419</v>
      </c>
    </row>
    <row r="24584" spans="1:1">
      <c r="A24584" s="4">
        <v>27420</v>
      </c>
    </row>
    <row r="24585" spans="1:1">
      <c r="A24585" s="4">
        <v>27421</v>
      </c>
    </row>
    <row r="24586" spans="1:1">
      <c r="A24586" s="4">
        <v>27422</v>
      </c>
    </row>
    <row r="24587" spans="1:1">
      <c r="A24587" s="4">
        <v>27423</v>
      </c>
    </row>
    <row r="24588" spans="1:1">
      <c r="A24588" s="4">
        <v>27424</v>
      </c>
    </row>
    <row r="24589" spans="1:1">
      <c r="A24589" s="4">
        <v>27425</v>
      </c>
    </row>
    <row r="24590" spans="1:1">
      <c r="A24590" s="4">
        <v>27426</v>
      </c>
    </row>
    <row r="24591" spans="1:1">
      <c r="A24591" s="4">
        <v>27427</v>
      </c>
    </row>
    <row r="24592" spans="1:1">
      <c r="A24592" s="4">
        <v>27428</v>
      </c>
    </row>
    <row r="24593" spans="1:1">
      <c r="A24593" s="4">
        <v>27429</v>
      </c>
    </row>
    <row r="24594" spans="1:1">
      <c r="A24594" s="4">
        <v>27430</v>
      </c>
    </row>
    <row r="24595" spans="1:1">
      <c r="A24595" s="4">
        <v>27431</v>
      </c>
    </row>
    <row r="24596" spans="1:1">
      <c r="A24596" s="4">
        <v>27432</v>
      </c>
    </row>
    <row r="24597" spans="1:1">
      <c r="A24597" s="4">
        <v>27433</v>
      </c>
    </row>
    <row r="24598" spans="1:1">
      <c r="A24598" s="4">
        <v>27434</v>
      </c>
    </row>
    <row r="24599" spans="1:1">
      <c r="A24599" s="4">
        <v>27435</v>
      </c>
    </row>
    <row r="24600" spans="1:1">
      <c r="A24600" s="4">
        <v>27436</v>
      </c>
    </row>
    <row r="24601" spans="1:1">
      <c r="A24601" s="4">
        <v>27437</v>
      </c>
    </row>
    <row r="24602" spans="1:1">
      <c r="A24602" s="4">
        <v>27438</v>
      </c>
    </row>
    <row r="24603" spans="1:1">
      <c r="A24603" s="4">
        <v>27439</v>
      </c>
    </row>
    <row r="24604" spans="1:1">
      <c r="A24604" s="4">
        <v>27440</v>
      </c>
    </row>
    <row r="24605" spans="1:1">
      <c r="A24605" s="4">
        <v>27441</v>
      </c>
    </row>
    <row r="24606" spans="1:1">
      <c r="A24606" s="4">
        <v>27442</v>
      </c>
    </row>
    <row r="24607" spans="1:1">
      <c r="A24607" s="4">
        <v>27443</v>
      </c>
    </row>
    <row r="24608" spans="1:1">
      <c r="A24608" s="4">
        <v>27444</v>
      </c>
    </row>
    <row r="24609" spans="1:1">
      <c r="A24609" s="4">
        <v>27445</v>
      </c>
    </row>
    <row r="24610" spans="1:1">
      <c r="A24610" s="4">
        <v>27446</v>
      </c>
    </row>
    <row r="24611" spans="1:1">
      <c r="A24611" s="4">
        <v>27447</v>
      </c>
    </row>
    <row r="24612" spans="1:1">
      <c r="A24612" s="4">
        <v>27448</v>
      </c>
    </row>
    <row r="24613" spans="1:1">
      <c r="A24613" s="4">
        <v>27449</v>
      </c>
    </row>
    <row r="24614" spans="1:1">
      <c r="A24614" s="4">
        <v>27450</v>
      </c>
    </row>
    <row r="24615" spans="1:1">
      <c r="A24615" s="4">
        <v>27451</v>
      </c>
    </row>
    <row r="24616" spans="1:1">
      <c r="A24616" s="4">
        <v>27452</v>
      </c>
    </row>
    <row r="24617" spans="1:1">
      <c r="A24617" s="4">
        <v>27453</v>
      </c>
    </row>
    <row r="24618" spans="1:1">
      <c r="A24618" s="4">
        <v>27454</v>
      </c>
    </row>
    <row r="24619" spans="1:1">
      <c r="A24619" s="4">
        <v>27455</v>
      </c>
    </row>
    <row r="24620" spans="1:1">
      <c r="A24620" s="4">
        <v>27456</v>
      </c>
    </row>
    <row r="24621" spans="1:1">
      <c r="A24621" s="4">
        <v>27457</v>
      </c>
    </row>
    <row r="24622" spans="1:1">
      <c r="A24622" s="4">
        <v>27458</v>
      </c>
    </row>
    <row r="24623" spans="1:1">
      <c r="A24623" s="4">
        <v>27459</v>
      </c>
    </row>
    <row r="24624" spans="1:1">
      <c r="A24624" s="4">
        <v>27460</v>
      </c>
    </row>
    <row r="24625" spans="1:1">
      <c r="A24625" s="4">
        <v>27461</v>
      </c>
    </row>
    <row r="24626" spans="1:1">
      <c r="A24626" s="4">
        <v>27462</v>
      </c>
    </row>
    <row r="24627" spans="1:1">
      <c r="A24627" s="4">
        <v>27463</v>
      </c>
    </row>
    <row r="24628" spans="1:1">
      <c r="A24628" s="4">
        <v>27464</v>
      </c>
    </row>
    <row r="24629" spans="1:1">
      <c r="A24629" s="4">
        <v>27465</v>
      </c>
    </row>
    <row r="24630" spans="1:1">
      <c r="A24630" s="4">
        <v>27466</v>
      </c>
    </row>
    <row r="24631" spans="1:1">
      <c r="A24631" s="4">
        <v>27467</v>
      </c>
    </row>
    <row r="24632" spans="1:1">
      <c r="A24632" s="4">
        <v>27468</v>
      </c>
    </row>
    <row r="24633" spans="1:1">
      <c r="A24633" s="4">
        <v>27469</v>
      </c>
    </row>
    <row r="24634" spans="1:1">
      <c r="A24634" s="4">
        <v>27470</v>
      </c>
    </row>
    <row r="24635" spans="1:1">
      <c r="A24635" s="4">
        <v>27471</v>
      </c>
    </row>
    <row r="24636" spans="1:1">
      <c r="A24636" s="4">
        <v>27472</v>
      </c>
    </row>
    <row r="24637" spans="1:1">
      <c r="A24637" s="4">
        <v>27473</v>
      </c>
    </row>
    <row r="24638" spans="1:1">
      <c r="A24638" s="4">
        <v>27474</v>
      </c>
    </row>
    <row r="24639" spans="1:1">
      <c r="A24639" s="4">
        <v>27475</v>
      </c>
    </row>
    <row r="24640" spans="1:1">
      <c r="A24640" s="4">
        <v>27476</v>
      </c>
    </row>
    <row r="24641" spans="1:1">
      <c r="A24641" s="4">
        <v>27477</v>
      </c>
    </row>
    <row r="24642" spans="1:1">
      <c r="A24642" s="4">
        <v>27478</v>
      </c>
    </row>
    <row r="24643" spans="1:1">
      <c r="A24643" s="4">
        <v>27479</v>
      </c>
    </row>
    <row r="24644" spans="1:1">
      <c r="A24644" s="4">
        <v>27480</v>
      </c>
    </row>
    <row r="24645" spans="1:1">
      <c r="A24645" s="4">
        <v>27481</v>
      </c>
    </row>
    <row r="24646" spans="1:1">
      <c r="A24646" s="4">
        <v>27482</v>
      </c>
    </row>
    <row r="24647" spans="1:1">
      <c r="A24647" s="4">
        <v>27483</v>
      </c>
    </row>
    <row r="24648" spans="1:1">
      <c r="A24648" s="4">
        <v>27484</v>
      </c>
    </row>
    <row r="24649" spans="1:1">
      <c r="A24649" s="4">
        <v>27485</v>
      </c>
    </row>
    <row r="24650" spans="1:1">
      <c r="A24650" s="4">
        <v>27486</v>
      </c>
    </row>
    <row r="24651" spans="1:1">
      <c r="A24651" s="4">
        <v>27487</v>
      </c>
    </row>
    <row r="24652" spans="1:1">
      <c r="A24652" s="4">
        <v>27488</v>
      </c>
    </row>
    <row r="24653" spans="1:1">
      <c r="A24653" s="4">
        <v>27489</v>
      </c>
    </row>
    <row r="24654" spans="1:1">
      <c r="A24654" s="4">
        <v>27490</v>
      </c>
    </row>
    <row r="24655" spans="1:1">
      <c r="A24655" s="4">
        <v>27491</v>
      </c>
    </row>
    <row r="24656" spans="1:1">
      <c r="A24656" s="4">
        <v>27492</v>
      </c>
    </row>
    <row r="24657" spans="1:1">
      <c r="A24657" s="4">
        <v>27493</v>
      </c>
    </row>
    <row r="24658" spans="1:1">
      <c r="A24658" s="4">
        <v>27494</v>
      </c>
    </row>
    <row r="24659" spans="1:1">
      <c r="A24659" s="4">
        <v>27495</v>
      </c>
    </row>
    <row r="24660" spans="1:1">
      <c r="A24660" s="4">
        <v>27496</v>
      </c>
    </row>
    <row r="24661" spans="1:1">
      <c r="A24661" s="4">
        <v>27497</v>
      </c>
    </row>
    <row r="24662" spans="1:1">
      <c r="A24662" s="4">
        <v>27498</v>
      </c>
    </row>
    <row r="24663" spans="1:1">
      <c r="A24663" s="4">
        <v>27499</v>
      </c>
    </row>
    <row r="24664" spans="1:1">
      <c r="A24664" s="4">
        <v>27500</v>
      </c>
    </row>
    <row r="24665" spans="1:1">
      <c r="A24665" s="4">
        <v>27501</v>
      </c>
    </row>
    <row r="24666" spans="1:1">
      <c r="A24666" s="4">
        <v>27502</v>
      </c>
    </row>
    <row r="24667" spans="1:1">
      <c r="A24667" s="4">
        <v>27503</v>
      </c>
    </row>
    <row r="24668" spans="1:1">
      <c r="A24668" s="4">
        <v>27504</v>
      </c>
    </row>
    <row r="24669" spans="1:1">
      <c r="A24669" s="4">
        <v>27505</v>
      </c>
    </row>
    <row r="24670" spans="1:1">
      <c r="A24670" s="4">
        <v>27506</v>
      </c>
    </row>
    <row r="24671" spans="1:1">
      <c r="A24671" s="4">
        <v>27507</v>
      </c>
    </row>
    <row r="24672" spans="1:1">
      <c r="A24672" s="4">
        <v>27508</v>
      </c>
    </row>
    <row r="24673" spans="1:1">
      <c r="A24673" s="4">
        <v>27509</v>
      </c>
    </row>
    <row r="24674" spans="1:1">
      <c r="A24674" s="4">
        <v>27510</v>
      </c>
    </row>
    <row r="24675" spans="1:1">
      <c r="A24675" s="4">
        <v>27511</v>
      </c>
    </row>
    <row r="24676" spans="1:1">
      <c r="A24676" s="4">
        <v>27512</v>
      </c>
    </row>
    <row r="24677" spans="1:1">
      <c r="A24677" s="4">
        <v>27513</v>
      </c>
    </row>
    <row r="24678" spans="1:1">
      <c r="A24678" s="4">
        <v>27514</v>
      </c>
    </row>
    <row r="24679" spans="1:1">
      <c r="A24679" s="4">
        <v>27515</v>
      </c>
    </row>
    <row r="24680" spans="1:1">
      <c r="A24680" s="4">
        <v>27516</v>
      </c>
    </row>
    <row r="24681" spans="1:1">
      <c r="A24681" s="4">
        <v>27517</v>
      </c>
    </row>
    <row r="24682" spans="1:1">
      <c r="A24682" s="4">
        <v>27518</v>
      </c>
    </row>
    <row r="24683" spans="1:1">
      <c r="A24683" s="4">
        <v>27519</v>
      </c>
    </row>
    <row r="24684" spans="1:1">
      <c r="A24684" s="4">
        <v>27520</v>
      </c>
    </row>
    <row r="24685" spans="1:1">
      <c r="A24685" s="4">
        <v>27521</v>
      </c>
    </row>
    <row r="24686" spans="1:1">
      <c r="A24686" s="4">
        <v>27522</v>
      </c>
    </row>
    <row r="24687" spans="1:1">
      <c r="A24687" s="4">
        <v>27523</v>
      </c>
    </row>
    <row r="24688" spans="1:1">
      <c r="A24688" s="4">
        <v>27524</v>
      </c>
    </row>
    <row r="24689" spans="1:1">
      <c r="A24689" s="4">
        <v>27525</v>
      </c>
    </row>
    <row r="24690" spans="1:1">
      <c r="A24690" s="4">
        <v>27526</v>
      </c>
    </row>
    <row r="24691" spans="1:1">
      <c r="A24691" s="4">
        <v>27527</v>
      </c>
    </row>
    <row r="24692" spans="1:1">
      <c r="A24692" s="4">
        <v>27528</v>
      </c>
    </row>
    <row r="24693" spans="1:1">
      <c r="A24693" s="4">
        <v>27529</v>
      </c>
    </row>
    <row r="24694" spans="1:1">
      <c r="A24694" s="4">
        <v>27530</v>
      </c>
    </row>
    <row r="24695" spans="1:1">
      <c r="A24695" s="4">
        <v>27531</v>
      </c>
    </row>
    <row r="24696" spans="1:1">
      <c r="A24696" s="4">
        <v>27532</v>
      </c>
    </row>
    <row r="24697" spans="1:1">
      <c r="A24697" s="4">
        <v>27533</v>
      </c>
    </row>
    <row r="24698" spans="1:1">
      <c r="A24698" s="4">
        <v>27534</v>
      </c>
    </row>
    <row r="24699" spans="1:1">
      <c r="A24699" s="4">
        <v>27535</v>
      </c>
    </row>
    <row r="24700" spans="1:1">
      <c r="A24700" s="4">
        <v>27536</v>
      </c>
    </row>
    <row r="24701" spans="1:1">
      <c r="A24701" s="4">
        <v>27537</v>
      </c>
    </row>
    <row r="24702" spans="1:1">
      <c r="A24702" s="4">
        <v>27538</v>
      </c>
    </row>
    <row r="24703" spans="1:1">
      <c r="A24703" s="4">
        <v>27539</v>
      </c>
    </row>
    <row r="24704" spans="1:1">
      <c r="A24704" s="4">
        <v>27540</v>
      </c>
    </row>
    <row r="24705" spans="1:1">
      <c r="A24705" s="4">
        <v>27541</v>
      </c>
    </row>
    <row r="24706" spans="1:1">
      <c r="A24706" s="4">
        <v>27542</v>
      </c>
    </row>
    <row r="24707" spans="1:1">
      <c r="A24707" s="4">
        <v>27543</v>
      </c>
    </row>
    <row r="24708" spans="1:1">
      <c r="A24708" s="4">
        <v>27544</v>
      </c>
    </row>
    <row r="24709" spans="1:1">
      <c r="A24709" s="4">
        <v>27545</v>
      </c>
    </row>
    <row r="24710" spans="1:1">
      <c r="A24710" s="4">
        <v>27546</v>
      </c>
    </row>
    <row r="24711" spans="1:1">
      <c r="A24711" s="4">
        <v>27547</v>
      </c>
    </row>
    <row r="24712" spans="1:1">
      <c r="A24712" s="4">
        <v>27548</v>
      </c>
    </row>
    <row r="24713" spans="1:1">
      <c r="A24713" s="4">
        <v>27549</v>
      </c>
    </row>
    <row r="24714" spans="1:1">
      <c r="A24714" s="4">
        <v>27550</v>
      </c>
    </row>
    <row r="24715" spans="1:1">
      <c r="A24715" s="4">
        <v>27551</v>
      </c>
    </row>
    <row r="24716" spans="1:1">
      <c r="A24716" s="4">
        <v>27552</v>
      </c>
    </row>
    <row r="24717" spans="1:1">
      <c r="A24717" s="4">
        <v>27553</v>
      </c>
    </row>
    <row r="24718" spans="1:1">
      <c r="A24718" s="4">
        <v>27554</v>
      </c>
    </row>
    <row r="24719" spans="1:1">
      <c r="A24719" s="4">
        <v>27555</v>
      </c>
    </row>
    <row r="24720" spans="1:1">
      <c r="A24720" s="4">
        <v>27556</v>
      </c>
    </row>
    <row r="24721" spans="1:1">
      <c r="A24721" s="4">
        <v>27557</v>
      </c>
    </row>
    <row r="24722" spans="1:1">
      <c r="A24722" s="4">
        <v>27558</v>
      </c>
    </row>
    <row r="24723" spans="1:1">
      <c r="A24723" s="4">
        <v>27559</v>
      </c>
    </row>
    <row r="24724" spans="1:1">
      <c r="A24724" s="4">
        <v>27560</v>
      </c>
    </row>
    <row r="24725" spans="1:1">
      <c r="A24725" s="4">
        <v>27561</v>
      </c>
    </row>
    <row r="24726" spans="1:1">
      <c r="A24726" s="4">
        <v>27562</v>
      </c>
    </row>
    <row r="24727" spans="1:1">
      <c r="A24727" s="4">
        <v>27563</v>
      </c>
    </row>
    <row r="24728" spans="1:1">
      <c r="A24728" s="4">
        <v>27564</v>
      </c>
    </row>
    <row r="24729" spans="1:1">
      <c r="A24729" s="4">
        <v>27565</v>
      </c>
    </row>
    <row r="24730" spans="1:1">
      <c r="A24730" s="4">
        <v>27566</v>
      </c>
    </row>
    <row r="24731" spans="1:1">
      <c r="A24731" s="4">
        <v>27567</v>
      </c>
    </row>
    <row r="24732" spans="1:1">
      <c r="A24732" s="4">
        <v>27568</v>
      </c>
    </row>
    <row r="24733" spans="1:1">
      <c r="A24733" s="4">
        <v>27569</v>
      </c>
    </row>
    <row r="24734" spans="1:1">
      <c r="A24734" s="4">
        <v>27570</v>
      </c>
    </row>
    <row r="24735" spans="1:1">
      <c r="A24735" s="4">
        <v>27571</v>
      </c>
    </row>
    <row r="24736" spans="1:1">
      <c r="A24736" s="4">
        <v>27572</v>
      </c>
    </row>
    <row r="24737" spans="1:1">
      <c r="A24737" s="4">
        <v>27573</v>
      </c>
    </row>
    <row r="24738" spans="1:1">
      <c r="A24738" s="4">
        <v>27574</v>
      </c>
    </row>
    <row r="24739" spans="1:1">
      <c r="A24739" s="4">
        <v>27575</v>
      </c>
    </row>
    <row r="24740" spans="1:1">
      <c r="A24740" s="4">
        <v>27576</v>
      </c>
    </row>
    <row r="24741" spans="1:1">
      <c r="A24741" s="4">
        <v>27577</v>
      </c>
    </row>
    <row r="24742" spans="1:1">
      <c r="A24742" s="4">
        <v>27578</v>
      </c>
    </row>
    <row r="24743" spans="1:1">
      <c r="A24743" s="4">
        <v>27579</v>
      </c>
    </row>
    <row r="24744" spans="1:1">
      <c r="A24744" s="4">
        <v>27580</v>
      </c>
    </row>
    <row r="24745" spans="1:1">
      <c r="A24745" s="4">
        <v>27581</v>
      </c>
    </row>
    <row r="24746" spans="1:1">
      <c r="A24746" s="4">
        <v>27582</v>
      </c>
    </row>
    <row r="24747" spans="1:1">
      <c r="A24747" s="4">
        <v>27583</v>
      </c>
    </row>
    <row r="24748" spans="1:1">
      <c r="A24748" s="4">
        <v>27584</v>
      </c>
    </row>
    <row r="24749" spans="1:1">
      <c r="A24749" s="4">
        <v>27585</v>
      </c>
    </row>
    <row r="24750" spans="1:1">
      <c r="A24750" s="4">
        <v>27586</v>
      </c>
    </row>
    <row r="24751" spans="1:1">
      <c r="A24751" s="4">
        <v>27587</v>
      </c>
    </row>
    <row r="24752" spans="1:1">
      <c r="A24752" s="4">
        <v>27588</v>
      </c>
    </row>
    <row r="24753" spans="1:1">
      <c r="A24753" s="4">
        <v>27589</v>
      </c>
    </row>
    <row r="24754" spans="1:1">
      <c r="A24754" s="4">
        <v>27590</v>
      </c>
    </row>
    <row r="24755" spans="1:1">
      <c r="A24755" s="4">
        <v>27591</v>
      </c>
    </row>
    <row r="24756" spans="1:1">
      <c r="A24756" s="4">
        <v>27592</v>
      </c>
    </row>
    <row r="24757" spans="1:1">
      <c r="A24757" s="4">
        <v>27593</v>
      </c>
    </row>
    <row r="24758" spans="1:1">
      <c r="A24758" s="4">
        <v>27594</v>
      </c>
    </row>
    <row r="24759" spans="1:1">
      <c r="A24759" s="4">
        <v>27595</v>
      </c>
    </row>
    <row r="24760" spans="1:1">
      <c r="A24760" s="4">
        <v>27596</v>
      </c>
    </row>
    <row r="24761" spans="1:1">
      <c r="A24761" s="4">
        <v>27597</v>
      </c>
    </row>
    <row r="24762" spans="1:1">
      <c r="A24762" s="4">
        <v>27598</v>
      </c>
    </row>
    <row r="24763" spans="1:1">
      <c r="A24763" s="4">
        <v>27599</v>
      </c>
    </row>
    <row r="24764" spans="1:1">
      <c r="A24764" s="4">
        <v>27600</v>
      </c>
    </row>
    <row r="24765" spans="1:1">
      <c r="A24765" s="4">
        <v>27601</v>
      </c>
    </row>
    <row r="24766" spans="1:1">
      <c r="A24766" s="4">
        <v>27602</v>
      </c>
    </row>
    <row r="24767" spans="1:1">
      <c r="A24767" s="4">
        <v>27603</v>
      </c>
    </row>
    <row r="24768" spans="1:1">
      <c r="A24768" s="4">
        <v>27604</v>
      </c>
    </row>
    <row r="24769" spans="1:1">
      <c r="A24769" s="4">
        <v>27605</v>
      </c>
    </row>
    <row r="24770" spans="1:1">
      <c r="A24770" s="4">
        <v>27606</v>
      </c>
    </row>
    <row r="24771" spans="1:1">
      <c r="A24771" s="4">
        <v>27607</v>
      </c>
    </row>
    <row r="24772" spans="1:1">
      <c r="A24772" s="4">
        <v>27608</v>
      </c>
    </row>
    <row r="24773" spans="1:1">
      <c r="A24773" s="4">
        <v>27609</v>
      </c>
    </row>
    <row r="24774" spans="1:1">
      <c r="A24774" s="4">
        <v>27610</v>
      </c>
    </row>
    <row r="24775" spans="1:1">
      <c r="A24775" s="4">
        <v>27611</v>
      </c>
    </row>
    <row r="24776" spans="1:1">
      <c r="A24776" s="4">
        <v>27612</v>
      </c>
    </row>
    <row r="24777" spans="1:1">
      <c r="A24777" s="4">
        <v>27613</v>
      </c>
    </row>
    <row r="24778" spans="1:1">
      <c r="A24778" s="4">
        <v>27614</v>
      </c>
    </row>
    <row r="24779" spans="1:1">
      <c r="A24779" s="4">
        <v>27615</v>
      </c>
    </row>
    <row r="24780" spans="1:1">
      <c r="A24780" s="4">
        <v>27616</v>
      </c>
    </row>
    <row r="24781" spans="1:1">
      <c r="A24781" s="4">
        <v>27617</v>
      </c>
    </row>
    <row r="24782" spans="1:1">
      <c r="A24782" s="4">
        <v>27618</v>
      </c>
    </row>
    <row r="24783" spans="1:1">
      <c r="A24783" s="4">
        <v>27619</v>
      </c>
    </row>
    <row r="24784" spans="1:1">
      <c r="A24784" s="4">
        <v>27620</v>
      </c>
    </row>
    <row r="24785" spans="1:1">
      <c r="A24785" s="4">
        <v>27621</v>
      </c>
    </row>
    <row r="24786" spans="1:1">
      <c r="A24786" s="4">
        <v>27622</v>
      </c>
    </row>
    <row r="24787" spans="1:1">
      <c r="A24787" s="4">
        <v>27623</v>
      </c>
    </row>
    <row r="24788" spans="1:1">
      <c r="A24788" s="4">
        <v>27624</v>
      </c>
    </row>
    <row r="24789" spans="1:1">
      <c r="A24789" s="4">
        <v>27625</v>
      </c>
    </row>
    <row r="24790" spans="1:1">
      <c r="A24790" s="4">
        <v>27626</v>
      </c>
    </row>
    <row r="24791" spans="1:1">
      <c r="A24791" s="4">
        <v>27627</v>
      </c>
    </row>
    <row r="24792" spans="1:1">
      <c r="A24792" s="4">
        <v>27628</v>
      </c>
    </row>
    <row r="24793" spans="1:1">
      <c r="A24793" s="4">
        <v>27629</v>
      </c>
    </row>
    <row r="24794" spans="1:1">
      <c r="A24794" s="4">
        <v>27630</v>
      </c>
    </row>
    <row r="24795" spans="1:1">
      <c r="A24795" s="4">
        <v>27631</v>
      </c>
    </row>
    <row r="24796" spans="1:1">
      <c r="A24796" s="4">
        <v>27632</v>
      </c>
    </row>
    <row r="24797" spans="1:1">
      <c r="A24797" s="4">
        <v>27633</v>
      </c>
    </row>
    <row r="24798" spans="1:1">
      <c r="A24798" s="4">
        <v>27634</v>
      </c>
    </row>
    <row r="24799" spans="1:1">
      <c r="A24799" s="4">
        <v>27635</v>
      </c>
    </row>
    <row r="24800" spans="1:1">
      <c r="A24800" s="4">
        <v>27636</v>
      </c>
    </row>
    <row r="24801" spans="1:1">
      <c r="A24801" s="4">
        <v>27637</v>
      </c>
    </row>
    <row r="24802" spans="1:1">
      <c r="A24802" s="4">
        <v>27638</v>
      </c>
    </row>
    <row r="24803" spans="1:1">
      <c r="A24803" s="4">
        <v>27639</v>
      </c>
    </row>
    <row r="24804" spans="1:1">
      <c r="A24804" s="4">
        <v>27640</v>
      </c>
    </row>
    <row r="24805" spans="1:1">
      <c r="A24805" s="4">
        <v>27641</v>
      </c>
    </row>
    <row r="24806" spans="1:1">
      <c r="A24806" s="4">
        <v>27642</v>
      </c>
    </row>
    <row r="24807" spans="1:1">
      <c r="A24807" s="4">
        <v>27643</v>
      </c>
    </row>
    <row r="24808" spans="1:1">
      <c r="A24808" s="4">
        <v>27644</v>
      </c>
    </row>
    <row r="24809" spans="1:1">
      <c r="A24809" s="4">
        <v>27645</v>
      </c>
    </row>
    <row r="24810" spans="1:1">
      <c r="A24810" s="4">
        <v>27646</v>
      </c>
    </row>
    <row r="24811" spans="1:1">
      <c r="A24811" s="4">
        <v>27647</v>
      </c>
    </row>
    <row r="24812" spans="1:1">
      <c r="A24812" s="4">
        <v>27648</v>
      </c>
    </row>
    <row r="24813" spans="1:1">
      <c r="A24813" s="4">
        <v>27649</v>
      </c>
    </row>
    <row r="24814" spans="1:1">
      <c r="A24814" s="4">
        <v>27650</v>
      </c>
    </row>
    <row r="24815" spans="1:1">
      <c r="A24815" s="4">
        <v>27651</v>
      </c>
    </row>
    <row r="24816" spans="1:1">
      <c r="A24816" s="4">
        <v>27652</v>
      </c>
    </row>
    <row r="24817" spans="1:1">
      <c r="A24817" s="4">
        <v>27653</v>
      </c>
    </row>
    <row r="24818" spans="1:1">
      <c r="A24818" s="4">
        <v>27654</v>
      </c>
    </row>
    <row r="24819" spans="1:1">
      <c r="A24819" s="4">
        <v>27655</v>
      </c>
    </row>
    <row r="24820" spans="1:1">
      <c r="A24820" s="4">
        <v>27656</v>
      </c>
    </row>
    <row r="24821" spans="1:1">
      <c r="A24821" s="4">
        <v>27657</v>
      </c>
    </row>
    <row r="24822" spans="1:1">
      <c r="A24822" s="4">
        <v>27658</v>
      </c>
    </row>
    <row r="24823" spans="1:1">
      <c r="A24823" s="4">
        <v>27659</v>
      </c>
    </row>
    <row r="24824" spans="1:1">
      <c r="A24824" s="4">
        <v>27660</v>
      </c>
    </row>
    <row r="24825" spans="1:1">
      <c r="A24825" s="4">
        <v>27661</v>
      </c>
    </row>
    <row r="24826" spans="1:1">
      <c r="A24826" s="4">
        <v>27662</v>
      </c>
    </row>
    <row r="24827" spans="1:1">
      <c r="A24827" s="4">
        <v>27663</v>
      </c>
    </row>
    <row r="24828" spans="1:1">
      <c r="A24828" s="4">
        <v>27664</v>
      </c>
    </row>
    <row r="24829" spans="1:1">
      <c r="A24829" s="4">
        <v>27665</v>
      </c>
    </row>
    <row r="24830" spans="1:1">
      <c r="A24830" s="4">
        <v>27666</v>
      </c>
    </row>
    <row r="24831" spans="1:1">
      <c r="A24831" s="4">
        <v>27667</v>
      </c>
    </row>
    <row r="24832" spans="1:1">
      <c r="A24832" s="4">
        <v>27668</v>
      </c>
    </row>
    <row r="24833" spans="1:1">
      <c r="A24833" s="4">
        <v>27669</v>
      </c>
    </row>
    <row r="24834" spans="1:1">
      <c r="A24834" s="4">
        <v>27670</v>
      </c>
    </row>
    <row r="24835" spans="1:1">
      <c r="A24835" s="4">
        <v>27671</v>
      </c>
    </row>
    <row r="24836" spans="1:1">
      <c r="A24836" s="4">
        <v>27672</v>
      </c>
    </row>
    <row r="24837" spans="1:1">
      <c r="A24837" s="4">
        <v>27673</v>
      </c>
    </row>
    <row r="24838" spans="1:1">
      <c r="A24838" s="4">
        <v>27674</v>
      </c>
    </row>
    <row r="24839" spans="1:1">
      <c r="A24839" s="4">
        <v>27675</v>
      </c>
    </row>
    <row r="24840" spans="1:1">
      <c r="A24840" s="4">
        <v>27676</v>
      </c>
    </row>
    <row r="24841" spans="1:1">
      <c r="A24841" s="4">
        <v>27677</v>
      </c>
    </row>
    <row r="24842" spans="1:1">
      <c r="A24842" s="4">
        <v>27678</v>
      </c>
    </row>
    <row r="24843" spans="1:1">
      <c r="A24843" s="4">
        <v>27679</v>
      </c>
    </row>
    <row r="24844" spans="1:1">
      <c r="A24844" s="4">
        <v>27680</v>
      </c>
    </row>
    <row r="24845" spans="1:1">
      <c r="A24845" s="4">
        <v>27681</v>
      </c>
    </row>
    <row r="24846" spans="1:1">
      <c r="A24846" s="4">
        <v>27682</v>
      </c>
    </row>
    <row r="24847" spans="1:1">
      <c r="A24847" s="4">
        <v>27683</v>
      </c>
    </row>
    <row r="24848" spans="1:1">
      <c r="A24848" s="4">
        <v>27684</v>
      </c>
    </row>
    <row r="24849" spans="1:1">
      <c r="A24849" s="4">
        <v>27685</v>
      </c>
    </row>
    <row r="24850" spans="1:1">
      <c r="A24850" s="4">
        <v>27686</v>
      </c>
    </row>
    <row r="24851" spans="1:1">
      <c r="A24851" s="4">
        <v>27687</v>
      </c>
    </row>
    <row r="24852" spans="1:1">
      <c r="A24852" s="4">
        <v>27688</v>
      </c>
    </row>
    <row r="24853" spans="1:1">
      <c r="A24853" s="4">
        <v>27689</v>
      </c>
    </row>
    <row r="24854" spans="1:1">
      <c r="A24854" s="4">
        <v>27690</v>
      </c>
    </row>
    <row r="24855" spans="1:1">
      <c r="A24855" s="4">
        <v>27691</v>
      </c>
    </row>
    <row r="24856" spans="1:1">
      <c r="A24856" s="4">
        <v>27692</v>
      </c>
    </row>
    <row r="24857" spans="1:1">
      <c r="A24857" s="4">
        <v>27693</v>
      </c>
    </row>
    <row r="24858" spans="1:1">
      <c r="A24858" s="4">
        <v>27694</v>
      </c>
    </row>
    <row r="24859" spans="1:1">
      <c r="A24859" s="4">
        <v>27695</v>
      </c>
    </row>
    <row r="24860" spans="1:1">
      <c r="A24860" s="4">
        <v>27696</v>
      </c>
    </row>
    <row r="24861" spans="1:1">
      <c r="A24861" s="4">
        <v>27697</v>
      </c>
    </row>
    <row r="24862" spans="1:1">
      <c r="A24862" s="4">
        <v>27698</v>
      </c>
    </row>
    <row r="24863" spans="1:1">
      <c r="A24863" s="4">
        <v>27699</v>
      </c>
    </row>
    <row r="24864" spans="1:1">
      <c r="A24864" s="4">
        <v>27700</v>
      </c>
    </row>
    <row r="24865" spans="1:1">
      <c r="A24865" s="4">
        <v>27701</v>
      </c>
    </row>
    <row r="24866" spans="1:1">
      <c r="A24866" s="4">
        <v>27702</v>
      </c>
    </row>
    <row r="24867" spans="1:1">
      <c r="A24867" s="4">
        <v>27703</v>
      </c>
    </row>
    <row r="24868" spans="1:1">
      <c r="A24868" s="4">
        <v>27704</v>
      </c>
    </row>
    <row r="24869" spans="1:1">
      <c r="A24869" s="4">
        <v>27705</v>
      </c>
    </row>
    <row r="24870" spans="1:1">
      <c r="A24870" s="4">
        <v>27706</v>
      </c>
    </row>
    <row r="24871" spans="1:1">
      <c r="A24871" s="4">
        <v>27707</v>
      </c>
    </row>
    <row r="24872" spans="1:1">
      <c r="A24872" s="4">
        <v>27708</v>
      </c>
    </row>
    <row r="24873" spans="1:1">
      <c r="A24873" s="4">
        <v>27709</v>
      </c>
    </row>
    <row r="24874" spans="1:1">
      <c r="A24874" s="4">
        <v>27710</v>
      </c>
    </row>
    <row r="24875" spans="1:1">
      <c r="A24875" s="4">
        <v>27711</v>
      </c>
    </row>
    <row r="24876" spans="1:1">
      <c r="A24876" s="4">
        <v>27712</v>
      </c>
    </row>
    <row r="24877" spans="1:1">
      <c r="A24877" s="4">
        <v>27713</v>
      </c>
    </row>
    <row r="24878" spans="1:1">
      <c r="A24878" s="4">
        <v>27714</v>
      </c>
    </row>
    <row r="24879" spans="1:1">
      <c r="A24879" s="4">
        <v>27715</v>
      </c>
    </row>
    <row r="24880" spans="1:1">
      <c r="A24880" s="4">
        <v>27716</v>
      </c>
    </row>
    <row r="24881" spans="1:1">
      <c r="A24881" s="4">
        <v>27717</v>
      </c>
    </row>
    <row r="24882" spans="1:1">
      <c r="A24882" s="4">
        <v>27718</v>
      </c>
    </row>
    <row r="24883" spans="1:1">
      <c r="A24883" s="4">
        <v>27719</v>
      </c>
    </row>
    <row r="24884" spans="1:1">
      <c r="A24884" s="4">
        <v>27720</v>
      </c>
    </row>
    <row r="24885" spans="1:1">
      <c r="A24885" s="4">
        <v>27721</v>
      </c>
    </row>
    <row r="24886" spans="1:1">
      <c r="A24886" s="4">
        <v>27722</v>
      </c>
    </row>
    <row r="24887" spans="1:1">
      <c r="A24887" s="4">
        <v>27723</v>
      </c>
    </row>
    <row r="24888" spans="1:1">
      <c r="A24888" s="4">
        <v>27724</v>
      </c>
    </row>
    <row r="24889" spans="1:1">
      <c r="A24889" s="4">
        <v>27725</v>
      </c>
    </row>
    <row r="24890" spans="1:1">
      <c r="A24890" s="4">
        <v>27726</v>
      </c>
    </row>
    <row r="24891" spans="1:1">
      <c r="A24891" s="4">
        <v>27727</v>
      </c>
    </row>
    <row r="24892" spans="1:1">
      <c r="A24892" s="4">
        <v>27728</v>
      </c>
    </row>
    <row r="24893" spans="1:1">
      <c r="A24893" s="4">
        <v>27729</v>
      </c>
    </row>
    <row r="24894" spans="1:1">
      <c r="A24894" s="4">
        <v>27730</v>
      </c>
    </row>
    <row r="24895" spans="1:1">
      <c r="A24895" s="4">
        <v>27731</v>
      </c>
    </row>
    <row r="24896" spans="1:1">
      <c r="A24896" s="4">
        <v>27732</v>
      </c>
    </row>
    <row r="24897" spans="1:1">
      <c r="A24897" s="4">
        <v>27733</v>
      </c>
    </row>
    <row r="24898" spans="1:1">
      <c r="A24898" s="4">
        <v>27734</v>
      </c>
    </row>
    <row r="24899" spans="1:1">
      <c r="A24899" s="4">
        <v>27735</v>
      </c>
    </row>
    <row r="24900" spans="1:1">
      <c r="A24900" s="4">
        <v>27736</v>
      </c>
    </row>
    <row r="24901" spans="1:1">
      <c r="A24901" s="4">
        <v>27737</v>
      </c>
    </row>
    <row r="24902" spans="1:1">
      <c r="A24902" s="4">
        <v>27738</v>
      </c>
    </row>
    <row r="24903" spans="1:1">
      <c r="A24903" s="4">
        <v>27739</v>
      </c>
    </row>
    <row r="24904" spans="1:1">
      <c r="A24904" s="4">
        <v>27740</v>
      </c>
    </row>
    <row r="24905" spans="1:1">
      <c r="A24905" s="4">
        <v>27741</v>
      </c>
    </row>
    <row r="24906" spans="1:1">
      <c r="A24906" s="4">
        <v>27742</v>
      </c>
    </row>
    <row r="24907" spans="1:1">
      <c r="A24907" s="4">
        <v>27743</v>
      </c>
    </row>
    <row r="24908" spans="1:1">
      <c r="A24908" s="4">
        <v>27744</v>
      </c>
    </row>
    <row r="24909" spans="1:1">
      <c r="A24909" s="4">
        <v>27745</v>
      </c>
    </row>
    <row r="24910" spans="1:1">
      <c r="A24910" s="4">
        <v>27746</v>
      </c>
    </row>
    <row r="24911" spans="1:1">
      <c r="A24911" s="4">
        <v>27747</v>
      </c>
    </row>
    <row r="24912" spans="1:1">
      <c r="A24912" s="4">
        <v>27748</v>
      </c>
    </row>
    <row r="24913" spans="1:1">
      <c r="A24913" s="4">
        <v>27749</v>
      </c>
    </row>
    <row r="24914" spans="1:1">
      <c r="A24914" s="4">
        <v>27750</v>
      </c>
    </row>
    <row r="24915" spans="1:1">
      <c r="A24915" s="4">
        <v>27751</v>
      </c>
    </row>
    <row r="24916" spans="1:1">
      <c r="A24916" s="4">
        <v>27752</v>
      </c>
    </row>
    <row r="24917" spans="1:1">
      <c r="A24917" s="4">
        <v>27753</v>
      </c>
    </row>
    <row r="24918" spans="1:1">
      <c r="A24918" s="4">
        <v>27754</v>
      </c>
    </row>
    <row r="24919" spans="1:1">
      <c r="A24919" s="4">
        <v>27755</v>
      </c>
    </row>
    <row r="24920" spans="1:1">
      <c r="A24920" s="4">
        <v>27756</v>
      </c>
    </row>
    <row r="24921" spans="1:1">
      <c r="A24921" s="4">
        <v>27757</v>
      </c>
    </row>
    <row r="24922" spans="1:1">
      <c r="A24922" s="4">
        <v>27758</v>
      </c>
    </row>
    <row r="24923" spans="1:1">
      <c r="A24923" s="4">
        <v>27759</v>
      </c>
    </row>
    <row r="24924" spans="1:1">
      <c r="A24924" s="4">
        <v>27760</v>
      </c>
    </row>
    <row r="24925" spans="1:1">
      <c r="A24925" s="4">
        <v>27761</v>
      </c>
    </row>
    <row r="24926" spans="1:1">
      <c r="A24926" s="4">
        <v>27762</v>
      </c>
    </row>
    <row r="24927" spans="1:1">
      <c r="A24927" s="4">
        <v>27763</v>
      </c>
    </row>
    <row r="24928" spans="1:1">
      <c r="A24928" s="4">
        <v>27764</v>
      </c>
    </row>
    <row r="24929" spans="1:1">
      <c r="A24929" s="4">
        <v>27765</v>
      </c>
    </row>
    <row r="24930" spans="1:1">
      <c r="A24930" s="4">
        <v>27766</v>
      </c>
    </row>
    <row r="24931" spans="1:1">
      <c r="A24931" s="4">
        <v>27767</v>
      </c>
    </row>
    <row r="24932" spans="1:1">
      <c r="A24932" s="4">
        <v>27768</v>
      </c>
    </row>
    <row r="24933" spans="1:1">
      <c r="A24933" s="4">
        <v>27769</v>
      </c>
    </row>
    <row r="24934" spans="1:1">
      <c r="A24934" s="4">
        <v>27770</v>
      </c>
    </row>
    <row r="24935" spans="1:1">
      <c r="A24935" s="4">
        <v>27771</v>
      </c>
    </row>
    <row r="24936" spans="1:1">
      <c r="A24936" s="4">
        <v>27772</v>
      </c>
    </row>
    <row r="24937" spans="1:1">
      <c r="A24937" s="4">
        <v>27773</v>
      </c>
    </row>
    <row r="24938" spans="1:1">
      <c r="A24938" s="4">
        <v>27774</v>
      </c>
    </row>
    <row r="24939" spans="1:1">
      <c r="A24939" s="4">
        <v>27775</v>
      </c>
    </row>
    <row r="24940" spans="1:1">
      <c r="A24940" s="4">
        <v>27776</v>
      </c>
    </row>
    <row r="24941" spans="1:1">
      <c r="A24941" s="4">
        <v>27777</v>
      </c>
    </row>
    <row r="24942" spans="1:1">
      <c r="A24942" s="4">
        <v>27778</v>
      </c>
    </row>
    <row r="24943" spans="1:1">
      <c r="A24943" s="4">
        <v>27779</v>
      </c>
    </row>
    <row r="24944" spans="1:1">
      <c r="A24944" s="4">
        <v>27780</v>
      </c>
    </row>
    <row r="24945" spans="1:1">
      <c r="A24945" s="4">
        <v>27781</v>
      </c>
    </row>
    <row r="24946" spans="1:1">
      <c r="A24946" s="4">
        <v>27782</v>
      </c>
    </row>
    <row r="24947" spans="1:1">
      <c r="A24947" s="4">
        <v>27783</v>
      </c>
    </row>
    <row r="24948" spans="1:1">
      <c r="A24948" s="4">
        <v>27784</v>
      </c>
    </row>
    <row r="24949" spans="1:1">
      <c r="A24949" s="4">
        <v>27785</v>
      </c>
    </row>
    <row r="24950" spans="1:1">
      <c r="A24950" s="4">
        <v>27786</v>
      </c>
    </row>
    <row r="24951" spans="1:1">
      <c r="A24951" s="4">
        <v>27787</v>
      </c>
    </row>
    <row r="24952" spans="1:1">
      <c r="A24952" s="4">
        <v>27788</v>
      </c>
    </row>
    <row r="24953" spans="1:1">
      <c r="A24953" s="4">
        <v>27789</v>
      </c>
    </row>
    <row r="24954" spans="1:1">
      <c r="A24954" s="4">
        <v>27790</v>
      </c>
    </row>
    <row r="24955" spans="1:1">
      <c r="A24955" s="4">
        <v>27791</v>
      </c>
    </row>
    <row r="24956" spans="1:1">
      <c r="A24956" s="4">
        <v>27792</v>
      </c>
    </row>
    <row r="24957" spans="1:1">
      <c r="A24957" s="4">
        <v>27793</v>
      </c>
    </row>
    <row r="24958" spans="1:1">
      <c r="A24958" s="4">
        <v>27794</v>
      </c>
    </row>
    <row r="24959" spans="1:1">
      <c r="A24959" s="4">
        <v>27795</v>
      </c>
    </row>
    <row r="24960" spans="1:1">
      <c r="A24960" s="4">
        <v>27796</v>
      </c>
    </row>
    <row r="24961" spans="1:1">
      <c r="A24961" s="4">
        <v>27797</v>
      </c>
    </row>
    <row r="24962" spans="1:1">
      <c r="A24962" s="4">
        <v>27798</v>
      </c>
    </row>
    <row r="24963" spans="1:1">
      <c r="A24963" s="4">
        <v>27799</v>
      </c>
    </row>
    <row r="24964" spans="1:1">
      <c r="A24964" s="4">
        <v>27800</v>
      </c>
    </row>
    <row r="24965" spans="1:1">
      <c r="A24965" s="4">
        <v>27801</v>
      </c>
    </row>
    <row r="24966" spans="1:1">
      <c r="A24966" s="4">
        <v>27802</v>
      </c>
    </row>
    <row r="24967" spans="1:1">
      <c r="A24967" s="4">
        <v>27803</v>
      </c>
    </row>
    <row r="24968" spans="1:1">
      <c r="A24968" s="4">
        <v>27804</v>
      </c>
    </row>
    <row r="24969" spans="1:1">
      <c r="A24969" s="4">
        <v>27805</v>
      </c>
    </row>
    <row r="24970" spans="1:1">
      <c r="A24970" s="4">
        <v>27806</v>
      </c>
    </row>
    <row r="24971" spans="1:1">
      <c r="A24971" s="4">
        <v>27807</v>
      </c>
    </row>
    <row r="24972" spans="1:1">
      <c r="A24972" s="4">
        <v>27808</v>
      </c>
    </row>
    <row r="24973" spans="1:1">
      <c r="A24973" s="4">
        <v>27809</v>
      </c>
    </row>
    <row r="24974" spans="1:1">
      <c r="A24974" s="4">
        <v>27810</v>
      </c>
    </row>
    <row r="24975" spans="1:1">
      <c r="A24975" s="4">
        <v>27811</v>
      </c>
    </row>
    <row r="24976" spans="1:1">
      <c r="A24976" s="4">
        <v>27812</v>
      </c>
    </row>
    <row r="24977" spans="1:1">
      <c r="A24977" s="4">
        <v>27813</v>
      </c>
    </row>
    <row r="24978" spans="1:1">
      <c r="A24978" s="4">
        <v>27814</v>
      </c>
    </row>
    <row r="24979" spans="1:1">
      <c r="A24979" s="4">
        <v>27815</v>
      </c>
    </row>
    <row r="24980" spans="1:1">
      <c r="A24980" s="4">
        <v>27816</v>
      </c>
    </row>
    <row r="24981" spans="1:1">
      <c r="A24981" s="4">
        <v>27817</v>
      </c>
    </row>
    <row r="24982" spans="1:1">
      <c r="A24982" s="4">
        <v>27818</v>
      </c>
    </row>
    <row r="24983" spans="1:1">
      <c r="A24983" s="4">
        <v>27819</v>
      </c>
    </row>
    <row r="24984" spans="1:1">
      <c r="A24984" s="4">
        <v>27820</v>
      </c>
    </row>
    <row r="24985" spans="1:1">
      <c r="A24985" s="4">
        <v>27821</v>
      </c>
    </row>
    <row r="24986" spans="1:1">
      <c r="A24986" s="4">
        <v>27822</v>
      </c>
    </row>
    <row r="24987" spans="1:1">
      <c r="A24987" s="4">
        <v>27823</v>
      </c>
    </row>
    <row r="24988" spans="1:1">
      <c r="A24988" s="4">
        <v>27824</v>
      </c>
    </row>
    <row r="24989" spans="1:1">
      <c r="A24989" s="4">
        <v>27825</v>
      </c>
    </row>
    <row r="24990" spans="1:1">
      <c r="A24990" s="4">
        <v>27826</v>
      </c>
    </row>
    <row r="24991" spans="1:1">
      <c r="A24991" s="4">
        <v>27827</v>
      </c>
    </row>
    <row r="24992" spans="1:1">
      <c r="A24992" s="4">
        <v>27828</v>
      </c>
    </row>
    <row r="24993" spans="1:1">
      <c r="A24993" s="4">
        <v>27829</v>
      </c>
    </row>
    <row r="24994" spans="1:1">
      <c r="A24994" s="4">
        <v>27830</v>
      </c>
    </row>
    <row r="24995" spans="1:1">
      <c r="A24995" s="4">
        <v>27831</v>
      </c>
    </row>
    <row r="24996" spans="1:1">
      <c r="A24996" s="4">
        <v>27832</v>
      </c>
    </row>
    <row r="24997" spans="1:1">
      <c r="A24997" s="4">
        <v>27833</v>
      </c>
    </row>
    <row r="24998" spans="1:1">
      <c r="A24998" s="4">
        <v>27834</v>
      </c>
    </row>
    <row r="24999" spans="1:1">
      <c r="A24999" s="4">
        <v>27835</v>
      </c>
    </row>
    <row r="25000" spans="1:1">
      <c r="A25000" s="4">
        <v>27836</v>
      </c>
    </row>
    <row r="25001" spans="1:1">
      <c r="A25001" s="4">
        <v>27837</v>
      </c>
    </row>
    <row r="25002" spans="1:1">
      <c r="A25002" s="4">
        <v>27838</v>
      </c>
    </row>
    <row r="25003" spans="1:1">
      <c r="A25003" s="4">
        <v>27839</v>
      </c>
    </row>
    <row r="25004" spans="1:1">
      <c r="A25004" s="4">
        <v>27840</v>
      </c>
    </row>
    <row r="25005" spans="1:1">
      <c r="A25005" s="4">
        <v>27841</v>
      </c>
    </row>
    <row r="25006" spans="1:1">
      <c r="A25006" s="4">
        <v>27842</v>
      </c>
    </row>
    <row r="25007" spans="1:1">
      <c r="A25007" s="4">
        <v>27843</v>
      </c>
    </row>
    <row r="25008" spans="1:1">
      <c r="A25008" s="4">
        <v>27844</v>
      </c>
    </row>
    <row r="25009" spans="1:1">
      <c r="A25009" s="4">
        <v>27845</v>
      </c>
    </row>
    <row r="25010" spans="1:1">
      <c r="A25010" s="4">
        <v>27846</v>
      </c>
    </row>
    <row r="25011" spans="1:1">
      <c r="A25011" s="4">
        <v>27847</v>
      </c>
    </row>
    <row r="25012" spans="1:1">
      <c r="A25012" s="4">
        <v>27848</v>
      </c>
    </row>
    <row r="25013" spans="1:1">
      <c r="A25013" s="4">
        <v>27849</v>
      </c>
    </row>
    <row r="25014" spans="1:1">
      <c r="A25014" s="4">
        <v>27850</v>
      </c>
    </row>
    <row r="25015" spans="1:1">
      <c r="A25015" s="4">
        <v>27851</v>
      </c>
    </row>
    <row r="25016" spans="1:1">
      <c r="A25016" s="4">
        <v>27852</v>
      </c>
    </row>
    <row r="25017" spans="1:1">
      <c r="A25017" s="4">
        <v>27853</v>
      </c>
    </row>
    <row r="25018" spans="1:1">
      <c r="A25018" s="4">
        <v>27854</v>
      </c>
    </row>
    <row r="25019" spans="1:1">
      <c r="A25019" s="4">
        <v>27855</v>
      </c>
    </row>
    <row r="25020" spans="1:1">
      <c r="A25020" s="4">
        <v>27856</v>
      </c>
    </row>
    <row r="25021" spans="1:1">
      <c r="A25021" s="4">
        <v>27857</v>
      </c>
    </row>
    <row r="25022" spans="1:1">
      <c r="A25022" s="4">
        <v>27858</v>
      </c>
    </row>
    <row r="25023" spans="1:1">
      <c r="A25023" s="4">
        <v>27859</v>
      </c>
    </row>
    <row r="25024" spans="1:1">
      <c r="A25024" s="4">
        <v>27860</v>
      </c>
    </row>
    <row r="25025" spans="1:1">
      <c r="A25025" s="4">
        <v>27861</v>
      </c>
    </row>
    <row r="25026" spans="1:1">
      <c r="A25026" s="4">
        <v>27862</v>
      </c>
    </row>
    <row r="25027" spans="1:1">
      <c r="A25027" s="4">
        <v>27863</v>
      </c>
    </row>
    <row r="25028" spans="1:1">
      <c r="A25028" s="4">
        <v>27864</v>
      </c>
    </row>
    <row r="25029" spans="1:1">
      <c r="A25029" s="4">
        <v>27865</v>
      </c>
    </row>
    <row r="25030" spans="1:1">
      <c r="A25030" s="4">
        <v>27866</v>
      </c>
    </row>
    <row r="25031" spans="1:1">
      <c r="A25031" s="4">
        <v>27867</v>
      </c>
    </row>
    <row r="25032" spans="1:1">
      <c r="A25032" s="4">
        <v>27868</v>
      </c>
    </row>
    <row r="25033" spans="1:1">
      <c r="A25033" s="4">
        <v>27869</v>
      </c>
    </row>
    <row r="25034" spans="1:1">
      <c r="A25034" s="4">
        <v>27870</v>
      </c>
    </row>
    <row r="25035" spans="1:1">
      <c r="A25035" s="4">
        <v>27871</v>
      </c>
    </row>
    <row r="25036" spans="1:1">
      <c r="A25036" s="4">
        <v>27872</v>
      </c>
    </row>
    <row r="25037" spans="1:1">
      <c r="A25037" s="4">
        <v>27873</v>
      </c>
    </row>
    <row r="25038" spans="1:1">
      <c r="A25038" s="4">
        <v>27874</v>
      </c>
    </row>
    <row r="25039" spans="1:1">
      <c r="A25039" s="4">
        <v>27875</v>
      </c>
    </row>
    <row r="25040" spans="1:1">
      <c r="A25040" s="4">
        <v>27876</v>
      </c>
    </row>
    <row r="25041" spans="1:1">
      <c r="A25041" s="4">
        <v>27877</v>
      </c>
    </row>
    <row r="25042" spans="1:1">
      <c r="A25042" s="4">
        <v>27878</v>
      </c>
    </row>
    <row r="25043" spans="1:1">
      <c r="A25043" s="4">
        <v>27879</v>
      </c>
    </row>
    <row r="25044" spans="1:1">
      <c r="A25044" s="4">
        <v>27880</v>
      </c>
    </row>
    <row r="25045" spans="1:1">
      <c r="A25045" s="4">
        <v>27881</v>
      </c>
    </row>
    <row r="25046" spans="1:1">
      <c r="A25046" s="4">
        <v>27882</v>
      </c>
    </row>
    <row r="25047" spans="1:1">
      <c r="A25047" s="4">
        <v>27883</v>
      </c>
    </row>
    <row r="25048" spans="1:1">
      <c r="A25048" s="4">
        <v>27884</v>
      </c>
    </row>
    <row r="25049" spans="1:1">
      <c r="A25049" s="4">
        <v>27885</v>
      </c>
    </row>
    <row r="25050" spans="1:1">
      <c r="A25050" s="4">
        <v>27886</v>
      </c>
    </row>
    <row r="25051" spans="1:1">
      <c r="A25051" s="4">
        <v>27887</v>
      </c>
    </row>
    <row r="25052" spans="1:1">
      <c r="A25052" s="4">
        <v>27888</v>
      </c>
    </row>
    <row r="25053" spans="1:1">
      <c r="A25053" s="4">
        <v>27889</v>
      </c>
    </row>
    <row r="25054" spans="1:1">
      <c r="A25054" s="4">
        <v>27890</v>
      </c>
    </row>
    <row r="25055" spans="1:1">
      <c r="A25055" s="4">
        <v>27891</v>
      </c>
    </row>
    <row r="25056" spans="1:1">
      <c r="A25056" s="4">
        <v>27892</v>
      </c>
    </row>
    <row r="25057" spans="1:1">
      <c r="A25057" s="4">
        <v>27893</v>
      </c>
    </row>
    <row r="25058" spans="1:1">
      <c r="A25058" s="4">
        <v>27894</v>
      </c>
    </row>
    <row r="25059" spans="1:1">
      <c r="A25059" s="4">
        <v>27895</v>
      </c>
    </row>
    <row r="25060" spans="1:1">
      <c r="A25060" s="4">
        <v>27896</v>
      </c>
    </row>
    <row r="25061" spans="1:1">
      <c r="A25061" s="4">
        <v>27897</v>
      </c>
    </row>
    <row r="25062" spans="1:1">
      <c r="A25062" s="4">
        <v>27898</v>
      </c>
    </row>
    <row r="25063" spans="1:1">
      <c r="A25063" s="4">
        <v>27899</v>
      </c>
    </row>
    <row r="25064" spans="1:1">
      <c r="A25064" s="4">
        <v>27900</v>
      </c>
    </row>
    <row r="25065" spans="1:1">
      <c r="A25065" s="4">
        <v>27901</v>
      </c>
    </row>
    <row r="25066" spans="1:1">
      <c r="A25066" s="4">
        <v>27902</v>
      </c>
    </row>
    <row r="25067" spans="1:1">
      <c r="A25067" s="4">
        <v>27903</v>
      </c>
    </row>
    <row r="25068" spans="1:1">
      <c r="A25068" s="4">
        <v>27904</v>
      </c>
    </row>
    <row r="25069" spans="1:1">
      <c r="A25069" s="4">
        <v>27905</v>
      </c>
    </row>
    <row r="25070" spans="1:1">
      <c r="A25070" s="4">
        <v>27906</v>
      </c>
    </row>
    <row r="25071" spans="1:1">
      <c r="A25071" s="4">
        <v>27907</v>
      </c>
    </row>
    <row r="25072" spans="1:1">
      <c r="A25072" s="4">
        <v>27908</v>
      </c>
    </row>
    <row r="25073" spans="1:1">
      <c r="A25073" s="4">
        <v>27909</v>
      </c>
    </row>
    <row r="25074" spans="1:1">
      <c r="A25074" s="4">
        <v>27910</v>
      </c>
    </row>
    <row r="25075" spans="1:1">
      <c r="A25075" s="4">
        <v>27911</v>
      </c>
    </row>
    <row r="25076" spans="1:1">
      <c r="A25076" s="4">
        <v>27912</v>
      </c>
    </row>
    <row r="25077" spans="1:1">
      <c r="A25077" s="4">
        <v>27913</v>
      </c>
    </row>
    <row r="25078" spans="1:1">
      <c r="A25078" s="4">
        <v>27914</v>
      </c>
    </row>
    <row r="25079" spans="1:1">
      <c r="A25079" s="4">
        <v>27915</v>
      </c>
    </row>
    <row r="25080" spans="1:1">
      <c r="A25080" s="4">
        <v>27916</v>
      </c>
    </row>
    <row r="25081" spans="1:1">
      <c r="A25081" s="4">
        <v>27917</v>
      </c>
    </row>
    <row r="25082" spans="1:1">
      <c r="A25082" s="4">
        <v>27918</v>
      </c>
    </row>
    <row r="25083" spans="1:1">
      <c r="A25083" s="4">
        <v>27919</v>
      </c>
    </row>
    <row r="25084" spans="1:1">
      <c r="A25084" s="4">
        <v>27920</v>
      </c>
    </row>
    <row r="25085" spans="1:1">
      <c r="A25085" s="4">
        <v>27921</v>
      </c>
    </row>
    <row r="25086" spans="1:1">
      <c r="A25086" s="4">
        <v>27922</v>
      </c>
    </row>
    <row r="25087" spans="1:1">
      <c r="A25087" s="4">
        <v>27923</v>
      </c>
    </row>
    <row r="25088" spans="1:1">
      <c r="A25088" s="4">
        <v>27924</v>
      </c>
    </row>
    <row r="25089" spans="1:1">
      <c r="A25089" s="4">
        <v>27925</v>
      </c>
    </row>
    <row r="25090" spans="1:1">
      <c r="A25090" s="4">
        <v>27926</v>
      </c>
    </row>
    <row r="25091" spans="1:1">
      <c r="A25091" s="4">
        <v>27927</v>
      </c>
    </row>
    <row r="25092" spans="1:1">
      <c r="A25092" s="4">
        <v>27928</v>
      </c>
    </row>
    <row r="25093" spans="1:1">
      <c r="A25093" s="4">
        <v>27929</v>
      </c>
    </row>
    <row r="25094" spans="1:1">
      <c r="A25094" s="4">
        <v>27930</v>
      </c>
    </row>
    <row r="25095" spans="1:1">
      <c r="A25095" s="4">
        <v>27931</v>
      </c>
    </row>
    <row r="25096" spans="1:1">
      <c r="A25096" s="4">
        <v>27932</v>
      </c>
    </row>
    <row r="25097" spans="1:1">
      <c r="A25097" s="4">
        <v>27933</v>
      </c>
    </row>
    <row r="25098" spans="1:1">
      <c r="A25098" s="4">
        <v>27934</v>
      </c>
    </row>
    <row r="25099" spans="1:1">
      <c r="A25099" s="4">
        <v>27935</v>
      </c>
    </row>
    <row r="25100" spans="1:1">
      <c r="A25100" s="4">
        <v>27936</v>
      </c>
    </row>
    <row r="25101" spans="1:1">
      <c r="A25101" s="4">
        <v>27937</v>
      </c>
    </row>
    <row r="25102" spans="1:1">
      <c r="A25102" s="4">
        <v>27938</v>
      </c>
    </row>
    <row r="25103" spans="1:1">
      <c r="A25103" s="4">
        <v>27939</v>
      </c>
    </row>
    <row r="25104" spans="1:1">
      <c r="A25104" s="4">
        <v>27940</v>
      </c>
    </row>
    <row r="25105" spans="1:1">
      <c r="A25105" s="4">
        <v>27941</v>
      </c>
    </row>
    <row r="25106" spans="1:1">
      <c r="A25106" s="4">
        <v>27942</v>
      </c>
    </row>
    <row r="25107" spans="1:1">
      <c r="A25107" s="4">
        <v>27943</v>
      </c>
    </row>
    <row r="25108" spans="1:1">
      <c r="A25108" s="4">
        <v>27944</v>
      </c>
    </row>
    <row r="25109" spans="1:1">
      <c r="A25109" s="4">
        <v>27945</v>
      </c>
    </row>
    <row r="25110" spans="1:1">
      <c r="A25110" s="4">
        <v>27946</v>
      </c>
    </row>
    <row r="25111" spans="1:1">
      <c r="A25111" s="4">
        <v>27947</v>
      </c>
    </row>
    <row r="25112" spans="1:1">
      <c r="A25112" s="4">
        <v>27948</v>
      </c>
    </row>
    <row r="25113" spans="1:1">
      <c r="A25113" s="4">
        <v>27949</v>
      </c>
    </row>
    <row r="25114" spans="1:1">
      <c r="A25114" s="4">
        <v>27950</v>
      </c>
    </row>
    <row r="25115" spans="1:1">
      <c r="A25115" s="4">
        <v>27951</v>
      </c>
    </row>
    <row r="25116" spans="1:1">
      <c r="A25116" s="4">
        <v>27952</v>
      </c>
    </row>
    <row r="25117" spans="1:1">
      <c r="A25117" s="4">
        <v>27953</v>
      </c>
    </row>
    <row r="25118" spans="1:1">
      <c r="A25118" s="4">
        <v>27954</v>
      </c>
    </row>
    <row r="25119" spans="1:1">
      <c r="A25119" s="4">
        <v>27955</v>
      </c>
    </row>
    <row r="25120" spans="1:1">
      <c r="A25120" s="4">
        <v>27956</v>
      </c>
    </row>
    <row r="25121" spans="1:1">
      <c r="A25121" s="4">
        <v>27957</v>
      </c>
    </row>
    <row r="25122" spans="1:1">
      <c r="A25122" s="4">
        <v>27958</v>
      </c>
    </row>
    <row r="25123" spans="1:1">
      <c r="A25123" s="4">
        <v>27959</v>
      </c>
    </row>
    <row r="25124" spans="1:1">
      <c r="A25124" s="4">
        <v>27960</v>
      </c>
    </row>
    <row r="25125" spans="1:1">
      <c r="A25125" s="4">
        <v>27961</v>
      </c>
    </row>
    <row r="25126" spans="1:1">
      <c r="A25126" s="4">
        <v>27962</v>
      </c>
    </row>
    <row r="25127" spans="1:1">
      <c r="A25127" s="4">
        <v>27963</v>
      </c>
    </row>
    <row r="25128" spans="1:1">
      <c r="A25128" s="4">
        <v>27964</v>
      </c>
    </row>
    <row r="25129" spans="1:1">
      <c r="A25129" s="4">
        <v>27965</v>
      </c>
    </row>
    <row r="25130" spans="1:1">
      <c r="A25130" s="4">
        <v>27966</v>
      </c>
    </row>
    <row r="25131" spans="1:1">
      <c r="A25131" s="4">
        <v>27967</v>
      </c>
    </row>
    <row r="25132" spans="1:1">
      <c r="A25132" s="4">
        <v>27968</v>
      </c>
    </row>
    <row r="25133" spans="1:1">
      <c r="A25133" s="4">
        <v>27969</v>
      </c>
    </row>
    <row r="25134" spans="1:1">
      <c r="A25134" s="4">
        <v>27970</v>
      </c>
    </row>
    <row r="25135" spans="1:1">
      <c r="A25135" s="4">
        <v>27971</v>
      </c>
    </row>
    <row r="25136" spans="1:1">
      <c r="A25136" s="4">
        <v>27972</v>
      </c>
    </row>
    <row r="25137" spans="1:1">
      <c r="A25137" s="4">
        <v>27973</v>
      </c>
    </row>
    <row r="25138" spans="1:1">
      <c r="A25138" s="4">
        <v>27974</v>
      </c>
    </row>
    <row r="25139" spans="1:1">
      <c r="A25139" s="4">
        <v>27975</v>
      </c>
    </row>
    <row r="25140" spans="1:1">
      <c r="A25140" s="4">
        <v>27976</v>
      </c>
    </row>
    <row r="25141" spans="1:1">
      <c r="A25141" s="4">
        <v>27977</v>
      </c>
    </row>
    <row r="25142" spans="1:1">
      <c r="A25142" s="4">
        <v>27978</v>
      </c>
    </row>
    <row r="25143" spans="1:1">
      <c r="A25143" s="4">
        <v>27979</v>
      </c>
    </row>
    <row r="25144" spans="1:1">
      <c r="A25144" s="4">
        <v>27980</v>
      </c>
    </row>
    <row r="25145" spans="1:1">
      <c r="A25145" s="4">
        <v>27981</v>
      </c>
    </row>
    <row r="25146" spans="1:1">
      <c r="A25146" s="4">
        <v>27982</v>
      </c>
    </row>
    <row r="25147" spans="1:1">
      <c r="A25147" s="4">
        <v>27983</v>
      </c>
    </row>
    <row r="25148" spans="1:1">
      <c r="A25148" s="4">
        <v>27984</v>
      </c>
    </row>
    <row r="25149" spans="1:1">
      <c r="A25149" s="4">
        <v>27985</v>
      </c>
    </row>
    <row r="25150" spans="1:1">
      <c r="A25150" s="4">
        <v>27986</v>
      </c>
    </row>
    <row r="25151" spans="1:1">
      <c r="A25151" s="4">
        <v>27987</v>
      </c>
    </row>
    <row r="25152" spans="1:1">
      <c r="A25152" s="4">
        <v>27988</v>
      </c>
    </row>
    <row r="25153" spans="1:1">
      <c r="A25153" s="4">
        <v>27989</v>
      </c>
    </row>
    <row r="25154" spans="1:1">
      <c r="A25154" s="4">
        <v>27990</v>
      </c>
    </row>
    <row r="25155" spans="1:1">
      <c r="A25155" s="4">
        <v>27991</v>
      </c>
    </row>
    <row r="25156" spans="1:1">
      <c r="A25156" s="4">
        <v>27992</v>
      </c>
    </row>
    <row r="25157" spans="1:1">
      <c r="A25157" s="4">
        <v>27993</v>
      </c>
    </row>
    <row r="25158" spans="1:1">
      <c r="A25158" s="4">
        <v>27994</v>
      </c>
    </row>
    <row r="25159" spans="1:1">
      <c r="A25159" s="4">
        <v>27995</v>
      </c>
    </row>
    <row r="25160" spans="1:1">
      <c r="A25160" s="4">
        <v>27996</v>
      </c>
    </row>
    <row r="25161" spans="1:1">
      <c r="A25161" s="4">
        <v>27997</v>
      </c>
    </row>
    <row r="25162" spans="1:1">
      <c r="A25162" s="4">
        <v>27998</v>
      </c>
    </row>
    <row r="25163" spans="1:1">
      <c r="A25163" s="4">
        <v>27999</v>
      </c>
    </row>
    <row r="25164" spans="1:1">
      <c r="A25164" s="4">
        <v>28000</v>
      </c>
    </row>
    <row r="25165" spans="1:1">
      <c r="A25165" s="4">
        <v>28001</v>
      </c>
    </row>
    <row r="25166" spans="1:1">
      <c r="A25166" s="4">
        <v>28002</v>
      </c>
    </row>
    <row r="25167" spans="1:1">
      <c r="A25167" s="4">
        <v>28003</v>
      </c>
    </row>
    <row r="25168" spans="1:1">
      <c r="A25168" s="4">
        <v>28004</v>
      </c>
    </row>
    <row r="25169" spans="1:1">
      <c r="A25169" s="4">
        <v>28005</v>
      </c>
    </row>
    <row r="25170" spans="1:1">
      <c r="A25170" s="4">
        <v>28006</v>
      </c>
    </row>
    <row r="25171" spans="1:1">
      <c r="A25171" s="4">
        <v>28007</v>
      </c>
    </row>
    <row r="25172" spans="1:1">
      <c r="A25172" s="4">
        <v>28008</v>
      </c>
    </row>
    <row r="25173" spans="1:1">
      <c r="A25173" s="4">
        <v>28009</v>
      </c>
    </row>
    <row r="25174" spans="1:1">
      <c r="A25174" s="4">
        <v>28010</v>
      </c>
    </row>
    <row r="25175" spans="1:1">
      <c r="A25175" s="4">
        <v>28011</v>
      </c>
    </row>
    <row r="25176" spans="1:1">
      <c r="A25176" s="4">
        <v>28012</v>
      </c>
    </row>
    <row r="25177" spans="1:1">
      <c r="A25177" s="4">
        <v>28013</v>
      </c>
    </row>
    <row r="25178" spans="1:1">
      <c r="A25178" s="4">
        <v>28014</v>
      </c>
    </row>
    <row r="25179" spans="1:1">
      <c r="A25179" s="4">
        <v>28015</v>
      </c>
    </row>
    <row r="25180" spans="1:1">
      <c r="A25180" s="4">
        <v>28016</v>
      </c>
    </row>
    <row r="25181" spans="1:1">
      <c r="A25181" s="4">
        <v>28017</v>
      </c>
    </row>
    <row r="25182" spans="1:1">
      <c r="A25182" s="4">
        <v>28018</v>
      </c>
    </row>
    <row r="25183" spans="1:1">
      <c r="A25183" s="4">
        <v>28019</v>
      </c>
    </row>
    <row r="25184" spans="1:1">
      <c r="A25184" s="4">
        <v>28020</v>
      </c>
    </row>
    <row r="25185" spans="1:1">
      <c r="A25185" s="4">
        <v>28021</v>
      </c>
    </row>
    <row r="25186" spans="1:1">
      <c r="A25186" s="4">
        <v>28022</v>
      </c>
    </row>
    <row r="25187" spans="1:1">
      <c r="A25187" s="4">
        <v>28023</v>
      </c>
    </row>
    <row r="25188" spans="1:1">
      <c r="A25188" s="4">
        <v>28024</v>
      </c>
    </row>
    <row r="25189" spans="1:1">
      <c r="A25189" s="4">
        <v>28025</v>
      </c>
    </row>
    <row r="25190" spans="1:1">
      <c r="A25190" s="4">
        <v>28026</v>
      </c>
    </row>
    <row r="25191" spans="1:1">
      <c r="A25191" s="4">
        <v>28027</v>
      </c>
    </row>
    <row r="25192" spans="1:1">
      <c r="A25192" s="4">
        <v>28028</v>
      </c>
    </row>
    <row r="25193" spans="1:1">
      <c r="A25193" s="4">
        <v>28029</v>
      </c>
    </row>
    <row r="25194" spans="1:1">
      <c r="A25194" s="4">
        <v>28030</v>
      </c>
    </row>
    <row r="25195" spans="1:1">
      <c r="A25195" s="4">
        <v>28031</v>
      </c>
    </row>
    <row r="25196" spans="1:1">
      <c r="A25196" s="4">
        <v>28032</v>
      </c>
    </row>
    <row r="25197" spans="1:1">
      <c r="A25197" s="4">
        <v>28033</v>
      </c>
    </row>
    <row r="25198" spans="1:1">
      <c r="A25198" s="4">
        <v>28034</v>
      </c>
    </row>
    <row r="25199" spans="1:1">
      <c r="A25199" s="4">
        <v>28035</v>
      </c>
    </row>
    <row r="25200" spans="1:1">
      <c r="A25200" s="4">
        <v>28036</v>
      </c>
    </row>
    <row r="25201" spans="1:1">
      <c r="A25201" s="4">
        <v>28037</v>
      </c>
    </row>
    <row r="25202" spans="1:1">
      <c r="A25202" s="4">
        <v>28038</v>
      </c>
    </row>
    <row r="25203" spans="1:1">
      <c r="A25203" s="4">
        <v>28039</v>
      </c>
    </row>
    <row r="25204" spans="1:1">
      <c r="A25204" s="4">
        <v>28040</v>
      </c>
    </row>
    <row r="25205" spans="1:1">
      <c r="A25205" s="4">
        <v>28041</v>
      </c>
    </row>
    <row r="25206" spans="1:1">
      <c r="A25206" s="4">
        <v>28042</v>
      </c>
    </row>
    <row r="25207" spans="1:1">
      <c r="A25207" s="4">
        <v>28043</v>
      </c>
    </row>
    <row r="25208" spans="1:1">
      <c r="A25208" s="4">
        <v>28044</v>
      </c>
    </row>
    <row r="25209" spans="1:1">
      <c r="A25209" s="4">
        <v>28045</v>
      </c>
    </row>
    <row r="25210" spans="1:1">
      <c r="A25210" s="4">
        <v>28046</v>
      </c>
    </row>
    <row r="25211" spans="1:1">
      <c r="A25211" s="4">
        <v>28047</v>
      </c>
    </row>
    <row r="25212" spans="1:1">
      <c r="A25212" s="4">
        <v>28048</v>
      </c>
    </row>
    <row r="25213" spans="1:1">
      <c r="A25213" s="4">
        <v>28049</v>
      </c>
    </row>
    <row r="25214" spans="1:1">
      <c r="A25214" s="4">
        <v>28050</v>
      </c>
    </row>
    <row r="25215" spans="1:1">
      <c r="A25215" s="4">
        <v>28051</v>
      </c>
    </row>
    <row r="25216" spans="1:1">
      <c r="A25216" s="4">
        <v>28052</v>
      </c>
    </row>
    <row r="25217" spans="1:1">
      <c r="A25217" s="4">
        <v>28053</v>
      </c>
    </row>
    <row r="25218" spans="1:1">
      <c r="A25218" s="4">
        <v>28054</v>
      </c>
    </row>
    <row r="25219" spans="1:1">
      <c r="A25219" s="4">
        <v>28055</v>
      </c>
    </row>
    <row r="25220" spans="1:1">
      <c r="A25220" s="4">
        <v>28056</v>
      </c>
    </row>
    <row r="25221" spans="1:1">
      <c r="A25221" s="4">
        <v>28057</v>
      </c>
    </row>
    <row r="25222" spans="1:1">
      <c r="A25222" s="4">
        <v>28058</v>
      </c>
    </row>
    <row r="25223" spans="1:1">
      <c r="A25223" s="4">
        <v>28059</v>
      </c>
    </row>
    <row r="25224" spans="1:1">
      <c r="A25224" s="4">
        <v>28060</v>
      </c>
    </row>
    <row r="25225" spans="1:1">
      <c r="A25225" s="4">
        <v>28061</v>
      </c>
    </row>
    <row r="25226" spans="1:1">
      <c r="A25226" s="4">
        <v>28062</v>
      </c>
    </row>
    <row r="25227" spans="1:1">
      <c r="A25227" s="4">
        <v>28063</v>
      </c>
    </row>
    <row r="25228" spans="1:1">
      <c r="A25228" s="4">
        <v>28064</v>
      </c>
    </row>
    <row r="25229" spans="1:1">
      <c r="A25229" s="4">
        <v>28065</v>
      </c>
    </row>
    <row r="25230" spans="1:1">
      <c r="A25230" s="4">
        <v>28066</v>
      </c>
    </row>
    <row r="25231" spans="1:1">
      <c r="A25231" s="4">
        <v>28067</v>
      </c>
    </row>
    <row r="25232" spans="1:1">
      <c r="A25232" s="4">
        <v>28068</v>
      </c>
    </row>
    <row r="25233" spans="1:1">
      <c r="A25233" s="4">
        <v>28069</v>
      </c>
    </row>
    <row r="25234" spans="1:1">
      <c r="A25234" s="4">
        <v>28070</v>
      </c>
    </row>
    <row r="25235" spans="1:1">
      <c r="A25235" s="4">
        <v>28071</v>
      </c>
    </row>
    <row r="25236" spans="1:1">
      <c r="A25236" s="4">
        <v>28072</v>
      </c>
    </row>
    <row r="25237" spans="1:1">
      <c r="A25237" s="4">
        <v>28073</v>
      </c>
    </row>
    <row r="25238" spans="1:1">
      <c r="A25238" s="4">
        <v>28074</v>
      </c>
    </row>
    <row r="25239" spans="1:1">
      <c r="A25239" s="4">
        <v>28075</v>
      </c>
    </row>
    <row r="25240" spans="1:1">
      <c r="A25240" s="4">
        <v>28076</v>
      </c>
    </row>
    <row r="25241" spans="1:1">
      <c r="A25241" s="4">
        <v>28077</v>
      </c>
    </row>
    <row r="25242" spans="1:1">
      <c r="A25242" s="4">
        <v>28078</v>
      </c>
    </row>
    <row r="25243" spans="1:1">
      <c r="A25243" s="4">
        <v>28079</v>
      </c>
    </row>
    <row r="25244" spans="1:1">
      <c r="A25244" s="4">
        <v>28080</v>
      </c>
    </row>
    <row r="25245" spans="1:1">
      <c r="A25245" s="4">
        <v>28081</v>
      </c>
    </row>
    <row r="25246" spans="1:1">
      <c r="A25246" s="4">
        <v>28082</v>
      </c>
    </row>
    <row r="25247" spans="1:1">
      <c r="A25247" s="4">
        <v>28083</v>
      </c>
    </row>
    <row r="25248" spans="1:1">
      <c r="A25248" s="4">
        <v>28084</v>
      </c>
    </row>
    <row r="25249" spans="1:1">
      <c r="A25249" s="4">
        <v>28085</v>
      </c>
    </row>
    <row r="25250" spans="1:1">
      <c r="A25250" s="4">
        <v>28086</v>
      </c>
    </row>
    <row r="25251" spans="1:1">
      <c r="A25251" s="4">
        <v>28087</v>
      </c>
    </row>
    <row r="25252" spans="1:1">
      <c r="A25252" s="4">
        <v>28088</v>
      </c>
    </row>
    <row r="25253" spans="1:1">
      <c r="A25253" s="4">
        <v>28089</v>
      </c>
    </row>
    <row r="25254" spans="1:1">
      <c r="A25254" s="4">
        <v>28090</v>
      </c>
    </row>
    <row r="25255" spans="1:1">
      <c r="A25255" s="4">
        <v>28091</v>
      </c>
    </row>
    <row r="25256" spans="1:1">
      <c r="A25256" s="4">
        <v>28092</v>
      </c>
    </row>
    <row r="25257" spans="1:1">
      <c r="A25257" s="4">
        <v>28093</v>
      </c>
    </row>
    <row r="25258" spans="1:1">
      <c r="A25258" s="4">
        <v>28094</v>
      </c>
    </row>
    <row r="25259" spans="1:1">
      <c r="A25259" s="4">
        <v>28095</v>
      </c>
    </row>
    <row r="25260" spans="1:1">
      <c r="A25260" s="4">
        <v>28096</v>
      </c>
    </row>
    <row r="25261" spans="1:1">
      <c r="A25261" s="4">
        <v>28097</v>
      </c>
    </row>
    <row r="25262" spans="1:1">
      <c r="A25262" s="4">
        <v>28098</v>
      </c>
    </row>
    <row r="25263" spans="1:1">
      <c r="A25263" s="4">
        <v>28099</v>
      </c>
    </row>
    <row r="25264" spans="1:1">
      <c r="A25264" s="4">
        <v>28100</v>
      </c>
    </row>
    <row r="25265" spans="1:1">
      <c r="A25265" s="4">
        <v>28101</v>
      </c>
    </row>
    <row r="25266" spans="1:1">
      <c r="A25266" s="4">
        <v>28102</v>
      </c>
    </row>
    <row r="25267" spans="1:1">
      <c r="A25267" s="4">
        <v>28103</v>
      </c>
    </row>
    <row r="25268" spans="1:1">
      <c r="A25268" s="4">
        <v>28104</v>
      </c>
    </row>
    <row r="25269" spans="1:1">
      <c r="A25269" s="4">
        <v>28105</v>
      </c>
    </row>
    <row r="25270" spans="1:1">
      <c r="A25270" s="4">
        <v>28106</v>
      </c>
    </row>
    <row r="25271" spans="1:1">
      <c r="A25271" s="4">
        <v>28107</v>
      </c>
    </row>
    <row r="25272" spans="1:1">
      <c r="A25272" s="4">
        <v>28108</v>
      </c>
    </row>
    <row r="25273" spans="1:1">
      <c r="A25273" s="4">
        <v>28109</v>
      </c>
    </row>
    <row r="25274" spans="1:1">
      <c r="A25274" s="4">
        <v>28110</v>
      </c>
    </row>
    <row r="25275" spans="1:1">
      <c r="A25275" s="4">
        <v>28111</v>
      </c>
    </row>
    <row r="25276" spans="1:1">
      <c r="A25276" s="4">
        <v>28112</v>
      </c>
    </row>
    <row r="25277" spans="1:1">
      <c r="A25277" s="4">
        <v>28113</v>
      </c>
    </row>
    <row r="25278" spans="1:1">
      <c r="A25278" s="4">
        <v>28114</v>
      </c>
    </row>
    <row r="25279" spans="1:1">
      <c r="A25279" s="4">
        <v>28115</v>
      </c>
    </row>
    <row r="25280" spans="1:1">
      <c r="A25280" s="4">
        <v>28116</v>
      </c>
    </row>
    <row r="25281" spans="1:1">
      <c r="A25281" s="4">
        <v>28117</v>
      </c>
    </row>
    <row r="25282" spans="1:1">
      <c r="A25282" s="4">
        <v>28118</v>
      </c>
    </row>
    <row r="25283" spans="1:1">
      <c r="A25283" s="4">
        <v>28119</v>
      </c>
    </row>
    <row r="25284" spans="1:1">
      <c r="A25284" s="4">
        <v>28120</v>
      </c>
    </row>
    <row r="25285" spans="1:1">
      <c r="A25285" s="4">
        <v>28121</v>
      </c>
    </row>
    <row r="25286" spans="1:1">
      <c r="A25286" s="4">
        <v>28122</v>
      </c>
    </row>
    <row r="25287" spans="1:1">
      <c r="A25287" s="4">
        <v>28123</v>
      </c>
    </row>
    <row r="25288" spans="1:1">
      <c r="A25288" s="4">
        <v>28124</v>
      </c>
    </row>
    <row r="25289" spans="1:1">
      <c r="A25289" s="4">
        <v>28125</v>
      </c>
    </row>
    <row r="25290" spans="1:1">
      <c r="A25290" s="4">
        <v>28126</v>
      </c>
    </row>
    <row r="25291" spans="1:1">
      <c r="A25291" s="4">
        <v>28127</v>
      </c>
    </row>
    <row r="25292" spans="1:1">
      <c r="A25292" s="4">
        <v>28128</v>
      </c>
    </row>
    <row r="25293" spans="1:1">
      <c r="A25293" s="4">
        <v>28129</v>
      </c>
    </row>
    <row r="25294" spans="1:1">
      <c r="A25294" s="4">
        <v>28130</v>
      </c>
    </row>
    <row r="25295" spans="1:1">
      <c r="A25295" s="4">
        <v>28131</v>
      </c>
    </row>
    <row r="25296" spans="1:1">
      <c r="A25296" s="4">
        <v>28132</v>
      </c>
    </row>
    <row r="25297" spans="1:1">
      <c r="A25297" s="4">
        <v>28133</v>
      </c>
    </row>
    <row r="25298" spans="1:1">
      <c r="A25298" s="4">
        <v>28134</v>
      </c>
    </row>
    <row r="25299" spans="1:1">
      <c r="A25299" s="4">
        <v>28135</v>
      </c>
    </row>
    <row r="25300" spans="1:1">
      <c r="A25300" s="4">
        <v>28136</v>
      </c>
    </row>
    <row r="25301" spans="1:1">
      <c r="A25301" s="4">
        <v>28137</v>
      </c>
    </row>
    <row r="25302" spans="1:1">
      <c r="A25302" s="4">
        <v>28138</v>
      </c>
    </row>
    <row r="25303" spans="1:1">
      <c r="A25303" s="4">
        <v>28139</v>
      </c>
    </row>
    <row r="25304" spans="1:1">
      <c r="A25304" s="4">
        <v>28140</v>
      </c>
    </row>
    <row r="25305" spans="1:1">
      <c r="A25305" s="4">
        <v>28141</v>
      </c>
    </row>
    <row r="25306" spans="1:1">
      <c r="A25306" s="4">
        <v>28142</v>
      </c>
    </row>
    <row r="25307" spans="1:1">
      <c r="A25307" s="4">
        <v>28143</v>
      </c>
    </row>
    <row r="25308" spans="1:1">
      <c r="A25308" s="4">
        <v>28144</v>
      </c>
    </row>
    <row r="25309" spans="1:1">
      <c r="A25309" s="4">
        <v>28145</v>
      </c>
    </row>
    <row r="25310" spans="1:1">
      <c r="A25310" s="4">
        <v>28146</v>
      </c>
    </row>
    <row r="25311" spans="1:1">
      <c r="A25311" s="4">
        <v>28147</v>
      </c>
    </row>
    <row r="25312" spans="1:1">
      <c r="A25312" s="4">
        <v>28148</v>
      </c>
    </row>
    <row r="25313" spans="1:1">
      <c r="A25313" s="4">
        <v>28149</v>
      </c>
    </row>
    <row r="25314" spans="1:1">
      <c r="A25314" s="4">
        <v>28150</v>
      </c>
    </row>
    <row r="25315" spans="1:1">
      <c r="A25315" s="4">
        <v>28151</v>
      </c>
    </row>
    <row r="25316" spans="1:1">
      <c r="A25316" s="4">
        <v>28152</v>
      </c>
    </row>
    <row r="25317" spans="1:1">
      <c r="A25317" s="4">
        <v>28153</v>
      </c>
    </row>
    <row r="25318" spans="1:1">
      <c r="A25318" s="4">
        <v>28154</v>
      </c>
    </row>
    <row r="25319" spans="1:1">
      <c r="A25319" s="4">
        <v>28155</v>
      </c>
    </row>
    <row r="25320" spans="1:1">
      <c r="A25320" s="4">
        <v>28156</v>
      </c>
    </row>
    <row r="25321" spans="1:1">
      <c r="A25321" s="4">
        <v>28157</v>
      </c>
    </row>
    <row r="25322" spans="1:1">
      <c r="A25322" s="4">
        <v>28158</v>
      </c>
    </row>
    <row r="25323" spans="1:1">
      <c r="A25323" s="4">
        <v>28159</v>
      </c>
    </row>
    <row r="25324" spans="1:1">
      <c r="A25324" s="4">
        <v>28160</v>
      </c>
    </row>
    <row r="25325" spans="1:1">
      <c r="A25325" s="4">
        <v>28161</v>
      </c>
    </row>
    <row r="25326" spans="1:1">
      <c r="A25326" s="4">
        <v>28162</v>
      </c>
    </row>
    <row r="25327" spans="1:1">
      <c r="A25327" s="4">
        <v>28163</v>
      </c>
    </row>
    <row r="25328" spans="1:1">
      <c r="A25328" s="4">
        <v>28164</v>
      </c>
    </row>
    <row r="25329" spans="1:1">
      <c r="A25329" s="4">
        <v>28165</v>
      </c>
    </row>
    <row r="25330" spans="1:1">
      <c r="A25330" s="4">
        <v>28166</v>
      </c>
    </row>
    <row r="25331" spans="1:1">
      <c r="A25331" s="4">
        <v>28167</v>
      </c>
    </row>
    <row r="25332" spans="1:1">
      <c r="A25332" s="4">
        <v>28168</v>
      </c>
    </row>
    <row r="25333" spans="1:1">
      <c r="A25333" s="4">
        <v>28169</v>
      </c>
    </row>
    <row r="25334" spans="1:1">
      <c r="A25334" s="4">
        <v>28170</v>
      </c>
    </row>
    <row r="25335" spans="1:1">
      <c r="A25335" s="4">
        <v>28171</v>
      </c>
    </row>
    <row r="25336" spans="1:1">
      <c r="A25336" s="4">
        <v>28172</v>
      </c>
    </row>
    <row r="25337" spans="1:1">
      <c r="A25337" s="4">
        <v>28173</v>
      </c>
    </row>
    <row r="25338" spans="1:1">
      <c r="A25338" s="4">
        <v>28174</v>
      </c>
    </row>
    <row r="25339" spans="1:1">
      <c r="A25339" s="4">
        <v>28175</v>
      </c>
    </row>
    <row r="25340" spans="1:1">
      <c r="A25340" s="4">
        <v>28176</v>
      </c>
    </row>
    <row r="25341" spans="1:1">
      <c r="A25341" s="4">
        <v>28177</v>
      </c>
    </row>
    <row r="25342" spans="1:1">
      <c r="A25342" s="4">
        <v>28178</v>
      </c>
    </row>
    <row r="25343" spans="1:1">
      <c r="A25343" s="4">
        <v>28179</v>
      </c>
    </row>
    <row r="25344" spans="1:1">
      <c r="A25344" s="4">
        <v>28180</v>
      </c>
    </row>
    <row r="25345" spans="1:1">
      <c r="A25345" s="4">
        <v>28181</v>
      </c>
    </row>
    <row r="25346" spans="1:1">
      <c r="A25346" s="4">
        <v>28182</v>
      </c>
    </row>
    <row r="25347" spans="1:1">
      <c r="A25347" s="4">
        <v>28183</v>
      </c>
    </row>
    <row r="25348" spans="1:1">
      <c r="A25348" s="4">
        <v>28184</v>
      </c>
    </row>
    <row r="25349" spans="1:1">
      <c r="A25349" s="4">
        <v>28185</v>
      </c>
    </row>
    <row r="25350" spans="1:1">
      <c r="A25350" s="4">
        <v>28186</v>
      </c>
    </row>
    <row r="25351" spans="1:1">
      <c r="A25351" s="4">
        <v>28187</v>
      </c>
    </row>
    <row r="25352" spans="1:1">
      <c r="A25352" s="4">
        <v>28188</v>
      </c>
    </row>
    <row r="25353" spans="1:1">
      <c r="A25353" s="4">
        <v>28189</v>
      </c>
    </row>
    <row r="25354" spans="1:1">
      <c r="A25354" s="4">
        <v>28190</v>
      </c>
    </row>
    <row r="25355" spans="1:1">
      <c r="A25355" s="4">
        <v>28191</v>
      </c>
    </row>
    <row r="25356" spans="1:1">
      <c r="A25356" s="4">
        <v>28192</v>
      </c>
    </row>
    <row r="25357" spans="1:1">
      <c r="A25357" s="4">
        <v>28193</v>
      </c>
    </row>
    <row r="25358" spans="1:1">
      <c r="A25358" s="4">
        <v>28194</v>
      </c>
    </row>
    <row r="25359" spans="1:1">
      <c r="A25359" s="4">
        <v>28195</v>
      </c>
    </row>
    <row r="25360" spans="1:1">
      <c r="A25360" s="4">
        <v>28196</v>
      </c>
    </row>
    <row r="25361" spans="1:1">
      <c r="A25361" s="4">
        <v>28197</v>
      </c>
    </row>
    <row r="25362" spans="1:1">
      <c r="A25362" s="4">
        <v>28198</v>
      </c>
    </row>
    <row r="25363" spans="1:1">
      <c r="A25363" s="4">
        <v>28199</v>
      </c>
    </row>
    <row r="25364" spans="1:1">
      <c r="A25364" s="4">
        <v>28200</v>
      </c>
    </row>
    <row r="25365" spans="1:1">
      <c r="A25365" s="4">
        <v>28201</v>
      </c>
    </row>
    <row r="25366" spans="1:1">
      <c r="A25366" s="4">
        <v>28202</v>
      </c>
    </row>
    <row r="25367" spans="1:1">
      <c r="A25367" s="4">
        <v>28203</v>
      </c>
    </row>
    <row r="25368" spans="1:1">
      <c r="A25368" s="4">
        <v>28204</v>
      </c>
    </row>
    <row r="25369" spans="1:1">
      <c r="A25369" s="4">
        <v>28205</v>
      </c>
    </row>
    <row r="25370" spans="1:1">
      <c r="A25370" s="4">
        <v>28206</v>
      </c>
    </row>
    <row r="25371" spans="1:1">
      <c r="A25371" s="4">
        <v>28207</v>
      </c>
    </row>
    <row r="25372" spans="1:1">
      <c r="A25372" s="4">
        <v>28208</v>
      </c>
    </row>
    <row r="25373" spans="1:1">
      <c r="A25373" s="4">
        <v>28209</v>
      </c>
    </row>
    <row r="25374" spans="1:1">
      <c r="A25374" s="4">
        <v>28210</v>
      </c>
    </row>
    <row r="25375" spans="1:1">
      <c r="A25375" s="4">
        <v>28211</v>
      </c>
    </row>
    <row r="25376" spans="1:1">
      <c r="A25376" s="4">
        <v>28212</v>
      </c>
    </row>
    <row r="25377" spans="1:1">
      <c r="A25377" s="4">
        <v>28213</v>
      </c>
    </row>
    <row r="25378" spans="1:1">
      <c r="A25378" s="4">
        <v>28214</v>
      </c>
    </row>
    <row r="25379" spans="1:1">
      <c r="A25379" s="4">
        <v>28215</v>
      </c>
    </row>
    <row r="25380" spans="1:1">
      <c r="A25380" s="4">
        <v>28216</v>
      </c>
    </row>
    <row r="25381" spans="1:1">
      <c r="A25381" s="4">
        <v>28217</v>
      </c>
    </row>
    <row r="25382" spans="1:1">
      <c r="A25382" s="4">
        <v>28218</v>
      </c>
    </row>
    <row r="25383" spans="1:1">
      <c r="A25383" s="4">
        <v>28219</v>
      </c>
    </row>
    <row r="25384" spans="1:1">
      <c r="A25384" s="4">
        <v>28220</v>
      </c>
    </row>
    <row r="25385" spans="1:1">
      <c r="A25385" s="4">
        <v>28221</v>
      </c>
    </row>
    <row r="25386" spans="1:1">
      <c r="A25386" s="4">
        <v>28222</v>
      </c>
    </row>
    <row r="25387" spans="1:1">
      <c r="A25387" s="4">
        <v>28223</v>
      </c>
    </row>
    <row r="25388" spans="1:1">
      <c r="A25388" s="4">
        <v>28224</v>
      </c>
    </row>
    <row r="25389" spans="1:1">
      <c r="A25389" s="4">
        <v>28225</v>
      </c>
    </row>
    <row r="25390" spans="1:1">
      <c r="A25390" s="4">
        <v>28226</v>
      </c>
    </row>
    <row r="25391" spans="1:1">
      <c r="A25391" s="4">
        <v>28227</v>
      </c>
    </row>
    <row r="25392" spans="1:1">
      <c r="A25392" s="4">
        <v>28228</v>
      </c>
    </row>
    <row r="25393" spans="1:1">
      <c r="A25393" s="4">
        <v>28229</v>
      </c>
    </row>
    <row r="25394" spans="1:1">
      <c r="A25394" s="4">
        <v>28230</v>
      </c>
    </row>
    <row r="25395" spans="1:1">
      <c r="A25395" s="4">
        <v>28231</v>
      </c>
    </row>
    <row r="25396" spans="1:1">
      <c r="A25396" s="4">
        <v>28232</v>
      </c>
    </row>
    <row r="25397" spans="1:1">
      <c r="A25397" s="4">
        <v>28233</v>
      </c>
    </row>
    <row r="25398" spans="1:1">
      <c r="A25398" s="4">
        <v>28234</v>
      </c>
    </row>
    <row r="25399" spans="1:1">
      <c r="A25399" s="4">
        <v>28235</v>
      </c>
    </row>
    <row r="25400" spans="1:1">
      <c r="A25400" s="4">
        <v>28236</v>
      </c>
    </row>
    <row r="25401" spans="1:1">
      <c r="A25401" s="4">
        <v>28237</v>
      </c>
    </row>
    <row r="25402" spans="1:1">
      <c r="A25402" s="4">
        <v>28238</v>
      </c>
    </row>
    <row r="25403" spans="1:1">
      <c r="A25403" s="4">
        <v>28239</v>
      </c>
    </row>
    <row r="25404" spans="1:1">
      <c r="A25404" s="4">
        <v>28240</v>
      </c>
    </row>
    <row r="25405" spans="1:1">
      <c r="A25405" s="4">
        <v>28241</v>
      </c>
    </row>
    <row r="25406" spans="1:1">
      <c r="A25406" s="4">
        <v>28242</v>
      </c>
    </row>
    <row r="25407" spans="1:1">
      <c r="A25407" s="4">
        <v>28243</v>
      </c>
    </row>
    <row r="25408" spans="1:1">
      <c r="A25408" s="4">
        <v>28244</v>
      </c>
    </row>
    <row r="25409" spans="1:1">
      <c r="A25409" s="4">
        <v>28245</v>
      </c>
    </row>
    <row r="25410" spans="1:1">
      <c r="A25410" s="4">
        <v>28246</v>
      </c>
    </row>
    <row r="25411" spans="1:1">
      <c r="A25411" s="4">
        <v>28247</v>
      </c>
    </row>
    <row r="25412" spans="1:1">
      <c r="A25412" s="4">
        <v>28248</v>
      </c>
    </row>
    <row r="25413" spans="1:1">
      <c r="A25413" s="4">
        <v>28249</v>
      </c>
    </row>
    <row r="25414" spans="1:1">
      <c r="A25414" s="4">
        <v>28250</v>
      </c>
    </row>
    <row r="25415" spans="1:1">
      <c r="A25415" s="4">
        <v>28251</v>
      </c>
    </row>
    <row r="25416" spans="1:1">
      <c r="A25416" s="4">
        <v>28252</v>
      </c>
    </row>
    <row r="25417" spans="1:1">
      <c r="A25417" s="4">
        <v>28253</v>
      </c>
    </row>
    <row r="25418" spans="1:1">
      <c r="A25418" s="4">
        <v>28254</v>
      </c>
    </row>
    <row r="25419" spans="1:1">
      <c r="A25419" s="4">
        <v>28255</v>
      </c>
    </row>
    <row r="25420" spans="1:1">
      <c r="A25420" s="4">
        <v>28256</v>
      </c>
    </row>
    <row r="25421" spans="1:1">
      <c r="A25421" s="4">
        <v>28257</v>
      </c>
    </row>
    <row r="25422" spans="1:1">
      <c r="A25422" s="4">
        <v>28258</v>
      </c>
    </row>
    <row r="25423" spans="1:1">
      <c r="A25423" s="4">
        <v>28259</v>
      </c>
    </row>
    <row r="25424" spans="1:1">
      <c r="A25424" s="4">
        <v>28260</v>
      </c>
    </row>
    <row r="25425" spans="1:1">
      <c r="A25425" s="4">
        <v>28261</v>
      </c>
    </row>
    <row r="25426" spans="1:1">
      <c r="A25426" s="4">
        <v>28262</v>
      </c>
    </row>
    <row r="25427" spans="1:1">
      <c r="A25427" s="4">
        <v>28263</v>
      </c>
    </row>
    <row r="25428" spans="1:1">
      <c r="A25428" s="4">
        <v>28264</v>
      </c>
    </row>
    <row r="25429" spans="1:1">
      <c r="A25429" s="4">
        <v>28265</v>
      </c>
    </row>
    <row r="25430" spans="1:1">
      <c r="A25430" s="4">
        <v>28266</v>
      </c>
    </row>
    <row r="25431" spans="1:1">
      <c r="A25431" s="4">
        <v>28267</v>
      </c>
    </row>
    <row r="25432" spans="1:1">
      <c r="A25432" s="4">
        <v>28268</v>
      </c>
    </row>
    <row r="25433" spans="1:1">
      <c r="A25433" s="4">
        <v>28269</v>
      </c>
    </row>
    <row r="25434" spans="1:1">
      <c r="A25434" s="4">
        <v>28270</v>
      </c>
    </row>
    <row r="25435" spans="1:1">
      <c r="A25435" s="4">
        <v>28271</v>
      </c>
    </row>
    <row r="25436" spans="1:1">
      <c r="A25436" s="4">
        <v>28272</v>
      </c>
    </row>
    <row r="25437" spans="1:1">
      <c r="A25437" s="4">
        <v>28273</v>
      </c>
    </row>
    <row r="25438" spans="1:1">
      <c r="A25438" s="4">
        <v>28274</v>
      </c>
    </row>
    <row r="25439" spans="1:1">
      <c r="A25439" s="4">
        <v>28275</v>
      </c>
    </row>
    <row r="25440" spans="1:1">
      <c r="A25440" s="4">
        <v>28276</v>
      </c>
    </row>
    <row r="25441" spans="1:1">
      <c r="A25441" s="4">
        <v>28277</v>
      </c>
    </row>
    <row r="25442" spans="1:1">
      <c r="A25442" s="4">
        <v>28278</v>
      </c>
    </row>
    <row r="25443" spans="1:1">
      <c r="A25443" s="4">
        <v>28279</v>
      </c>
    </row>
    <row r="25444" spans="1:1">
      <c r="A25444" s="4">
        <v>28280</v>
      </c>
    </row>
    <row r="25445" spans="1:1">
      <c r="A25445" s="4">
        <v>28281</v>
      </c>
    </row>
    <row r="25446" spans="1:1">
      <c r="A25446" s="4">
        <v>28282</v>
      </c>
    </row>
    <row r="25447" spans="1:1">
      <c r="A25447" s="4">
        <v>28283</v>
      </c>
    </row>
    <row r="25448" spans="1:1">
      <c r="A25448" s="4">
        <v>28284</v>
      </c>
    </row>
    <row r="25449" spans="1:1">
      <c r="A25449" s="4">
        <v>28285</v>
      </c>
    </row>
    <row r="25450" spans="1:1">
      <c r="A25450" s="4">
        <v>28286</v>
      </c>
    </row>
    <row r="25451" spans="1:1">
      <c r="A25451" s="4">
        <v>28287</v>
      </c>
    </row>
    <row r="25452" spans="1:1">
      <c r="A25452" s="4">
        <v>28288</v>
      </c>
    </row>
    <row r="25453" spans="1:1">
      <c r="A25453" s="4">
        <v>28289</v>
      </c>
    </row>
    <row r="25454" spans="1:1">
      <c r="A25454" s="4">
        <v>28290</v>
      </c>
    </row>
    <row r="25455" spans="1:1">
      <c r="A25455" s="4">
        <v>28291</v>
      </c>
    </row>
    <row r="25456" spans="1:1">
      <c r="A25456" s="4">
        <v>28292</v>
      </c>
    </row>
    <row r="25457" spans="1:1">
      <c r="A25457" s="4">
        <v>28293</v>
      </c>
    </row>
    <row r="25458" spans="1:1">
      <c r="A25458" s="4">
        <v>28294</v>
      </c>
    </row>
    <row r="25459" spans="1:1">
      <c r="A25459" s="4">
        <v>28295</v>
      </c>
    </row>
    <row r="25460" spans="1:1">
      <c r="A25460" s="4">
        <v>28296</v>
      </c>
    </row>
    <row r="25461" spans="1:1">
      <c r="A25461" s="4">
        <v>28297</v>
      </c>
    </row>
    <row r="25462" spans="1:1">
      <c r="A25462" s="4">
        <v>28298</v>
      </c>
    </row>
    <row r="25463" spans="1:1">
      <c r="A25463" s="4">
        <v>28299</v>
      </c>
    </row>
    <row r="25464" spans="1:1">
      <c r="A25464" s="4">
        <v>28300</v>
      </c>
    </row>
    <row r="25465" spans="1:1">
      <c r="A25465" s="4">
        <v>28301</v>
      </c>
    </row>
    <row r="25466" spans="1:1">
      <c r="A25466" s="4">
        <v>28302</v>
      </c>
    </row>
    <row r="25467" spans="1:1">
      <c r="A25467" s="4">
        <v>28303</v>
      </c>
    </row>
    <row r="25468" spans="1:1">
      <c r="A25468" s="4">
        <v>28304</v>
      </c>
    </row>
    <row r="25469" spans="1:1">
      <c r="A25469" s="4">
        <v>28305</v>
      </c>
    </row>
    <row r="25470" spans="1:1">
      <c r="A25470" s="4">
        <v>28306</v>
      </c>
    </row>
    <row r="25471" spans="1:1">
      <c r="A25471" s="4">
        <v>28307</v>
      </c>
    </row>
    <row r="25472" spans="1:1">
      <c r="A25472" s="4">
        <v>28308</v>
      </c>
    </row>
    <row r="25473" spans="1:1">
      <c r="A25473" s="4">
        <v>28309</v>
      </c>
    </row>
    <row r="25474" spans="1:1">
      <c r="A25474" s="4">
        <v>28310</v>
      </c>
    </row>
    <row r="25475" spans="1:1">
      <c r="A25475" s="4">
        <v>28311</v>
      </c>
    </row>
    <row r="25476" spans="1:1">
      <c r="A25476" s="4">
        <v>28312</v>
      </c>
    </row>
    <row r="25477" spans="1:1">
      <c r="A25477" s="4">
        <v>28313</v>
      </c>
    </row>
    <row r="25478" spans="1:1">
      <c r="A25478" s="4">
        <v>28314</v>
      </c>
    </row>
    <row r="25479" spans="1:1">
      <c r="A25479" s="4">
        <v>28315</v>
      </c>
    </row>
    <row r="25480" spans="1:1">
      <c r="A25480" s="4">
        <v>28316</v>
      </c>
    </row>
    <row r="25481" spans="1:1">
      <c r="A25481" s="4">
        <v>28317</v>
      </c>
    </row>
    <row r="25482" spans="1:1">
      <c r="A25482" s="4">
        <v>28318</v>
      </c>
    </row>
    <row r="25483" spans="1:1">
      <c r="A25483" s="4">
        <v>28319</v>
      </c>
    </row>
    <row r="25484" spans="1:1">
      <c r="A25484" s="4">
        <v>28320</v>
      </c>
    </row>
    <row r="25485" spans="1:1">
      <c r="A25485" s="4">
        <v>28321</v>
      </c>
    </row>
    <row r="25486" spans="1:1">
      <c r="A25486" s="4">
        <v>28322</v>
      </c>
    </row>
    <row r="25487" spans="1:1">
      <c r="A25487" s="4">
        <v>28323</v>
      </c>
    </row>
    <row r="25488" spans="1:1">
      <c r="A25488" s="4">
        <v>28324</v>
      </c>
    </row>
    <row r="25489" spans="1:1">
      <c r="A25489" s="4">
        <v>28325</v>
      </c>
    </row>
    <row r="25490" spans="1:1">
      <c r="A25490" s="4">
        <v>28326</v>
      </c>
    </row>
    <row r="25491" spans="1:1">
      <c r="A25491" s="4">
        <v>28327</v>
      </c>
    </row>
    <row r="25492" spans="1:1">
      <c r="A25492" s="4">
        <v>28328</v>
      </c>
    </row>
    <row r="25493" spans="1:1">
      <c r="A25493" s="4">
        <v>28329</v>
      </c>
    </row>
    <row r="25494" spans="1:1">
      <c r="A25494" s="4">
        <v>28330</v>
      </c>
    </row>
    <row r="25495" spans="1:1">
      <c r="A25495" s="4">
        <v>28331</v>
      </c>
    </row>
    <row r="25496" spans="1:1">
      <c r="A25496" s="4">
        <v>28332</v>
      </c>
    </row>
    <row r="25497" spans="1:1">
      <c r="A25497" s="4">
        <v>28333</v>
      </c>
    </row>
    <row r="25498" spans="1:1">
      <c r="A25498" s="4">
        <v>28334</v>
      </c>
    </row>
    <row r="25499" spans="1:1">
      <c r="A25499" s="4">
        <v>28335</v>
      </c>
    </row>
    <row r="25500" spans="1:1">
      <c r="A25500" s="4">
        <v>28336</v>
      </c>
    </row>
    <row r="25501" spans="1:1">
      <c r="A25501" s="4">
        <v>28337</v>
      </c>
    </row>
    <row r="25502" spans="1:1">
      <c r="A25502" s="4">
        <v>28338</v>
      </c>
    </row>
    <row r="25503" spans="1:1">
      <c r="A25503" s="4">
        <v>28339</v>
      </c>
    </row>
    <row r="25504" spans="1:1">
      <c r="A25504" s="4">
        <v>28340</v>
      </c>
    </row>
    <row r="25505" spans="1:1">
      <c r="A25505" s="4">
        <v>28341</v>
      </c>
    </row>
    <row r="25506" spans="1:1">
      <c r="A25506" s="4">
        <v>28342</v>
      </c>
    </row>
    <row r="25507" spans="1:1">
      <c r="A25507" s="4">
        <v>28343</v>
      </c>
    </row>
    <row r="25508" spans="1:1">
      <c r="A25508" s="4">
        <v>28344</v>
      </c>
    </row>
    <row r="25509" spans="1:1">
      <c r="A25509" s="4">
        <v>28345</v>
      </c>
    </row>
    <row r="25510" spans="1:1">
      <c r="A25510" s="4">
        <v>28346</v>
      </c>
    </row>
    <row r="25511" spans="1:1">
      <c r="A25511" s="4">
        <v>28347</v>
      </c>
    </row>
    <row r="25512" spans="1:1">
      <c r="A25512" s="4">
        <v>28348</v>
      </c>
    </row>
    <row r="25513" spans="1:1">
      <c r="A25513" s="4">
        <v>28349</v>
      </c>
    </row>
    <row r="25514" spans="1:1">
      <c r="A25514" s="4">
        <v>28350</v>
      </c>
    </row>
    <row r="25515" spans="1:1">
      <c r="A25515" s="4">
        <v>28351</v>
      </c>
    </row>
    <row r="25516" spans="1:1">
      <c r="A25516" s="4">
        <v>28352</v>
      </c>
    </row>
    <row r="25517" spans="1:1">
      <c r="A25517" s="4">
        <v>28353</v>
      </c>
    </row>
    <row r="25518" spans="1:1">
      <c r="A25518" s="4">
        <v>28354</v>
      </c>
    </row>
    <row r="25519" spans="1:1">
      <c r="A25519" s="4">
        <v>28355</v>
      </c>
    </row>
    <row r="25520" spans="1:1">
      <c r="A25520" s="4">
        <v>28356</v>
      </c>
    </row>
    <row r="25521" spans="1:1">
      <c r="A25521" s="4">
        <v>28357</v>
      </c>
    </row>
    <row r="25522" spans="1:1">
      <c r="A25522" s="4">
        <v>28358</v>
      </c>
    </row>
    <row r="25523" spans="1:1">
      <c r="A25523" s="4">
        <v>28359</v>
      </c>
    </row>
    <row r="25524" spans="1:1">
      <c r="A25524" s="4">
        <v>28360</v>
      </c>
    </row>
    <row r="25525" spans="1:1">
      <c r="A25525" s="4">
        <v>28361</v>
      </c>
    </row>
    <row r="25526" spans="1:1">
      <c r="A25526" s="4">
        <v>28362</v>
      </c>
    </row>
    <row r="25527" spans="1:1">
      <c r="A25527" s="4">
        <v>28363</v>
      </c>
    </row>
    <row r="25528" spans="1:1">
      <c r="A25528" s="4">
        <v>28364</v>
      </c>
    </row>
    <row r="25529" spans="1:1">
      <c r="A25529" s="4">
        <v>28365</v>
      </c>
    </row>
    <row r="25530" spans="1:1">
      <c r="A25530" s="4">
        <v>28366</v>
      </c>
    </row>
    <row r="25531" spans="1:1">
      <c r="A25531" s="4">
        <v>28367</v>
      </c>
    </row>
    <row r="25532" spans="1:1">
      <c r="A25532" s="4">
        <v>28368</v>
      </c>
    </row>
    <row r="25533" spans="1:1">
      <c r="A25533" s="4">
        <v>28369</v>
      </c>
    </row>
    <row r="25534" spans="1:1">
      <c r="A25534" s="4">
        <v>28370</v>
      </c>
    </row>
    <row r="25535" spans="1:1">
      <c r="A25535" s="4">
        <v>28371</v>
      </c>
    </row>
    <row r="25536" spans="1:1">
      <c r="A25536" s="4">
        <v>28372</v>
      </c>
    </row>
    <row r="25537" spans="1:1">
      <c r="A25537" s="4">
        <v>28373</v>
      </c>
    </row>
    <row r="25538" spans="1:1">
      <c r="A25538" s="4">
        <v>28374</v>
      </c>
    </row>
    <row r="25539" spans="1:1">
      <c r="A25539" s="4">
        <v>28375</v>
      </c>
    </row>
    <row r="25540" spans="1:1">
      <c r="A25540" s="4">
        <v>28376</v>
      </c>
    </row>
    <row r="25541" spans="1:1">
      <c r="A25541" s="4">
        <v>28377</v>
      </c>
    </row>
    <row r="25542" spans="1:1">
      <c r="A25542" s="4">
        <v>28378</v>
      </c>
    </row>
    <row r="25543" spans="1:1">
      <c r="A25543" s="4">
        <v>28379</v>
      </c>
    </row>
    <row r="25544" spans="1:1">
      <c r="A25544" s="4">
        <v>28380</v>
      </c>
    </row>
    <row r="25545" spans="1:1">
      <c r="A25545" s="4">
        <v>28381</v>
      </c>
    </row>
    <row r="25546" spans="1:1">
      <c r="A25546" s="4">
        <v>28382</v>
      </c>
    </row>
    <row r="25547" spans="1:1">
      <c r="A25547" s="4">
        <v>28383</v>
      </c>
    </row>
    <row r="25548" spans="1:1">
      <c r="A25548" s="4">
        <v>28384</v>
      </c>
    </row>
    <row r="25549" spans="1:1">
      <c r="A25549" s="4">
        <v>28385</v>
      </c>
    </row>
    <row r="25550" spans="1:1">
      <c r="A25550" s="4">
        <v>28386</v>
      </c>
    </row>
    <row r="25551" spans="1:1">
      <c r="A25551" s="4">
        <v>28387</v>
      </c>
    </row>
    <row r="25552" spans="1:1">
      <c r="A25552" s="4">
        <v>28388</v>
      </c>
    </row>
    <row r="25553" spans="1:1">
      <c r="A25553" s="4">
        <v>28389</v>
      </c>
    </row>
    <row r="25554" spans="1:1">
      <c r="A25554" s="4">
        <v>28390</v>
      </c>
    </row>
    <row r="25555" spans="1:1">
      <c r="A25555" s="4">
        <v>28391</v>
      </c>
    </row>
    <row r="25556" spans="1:1">
      <c r="A25556" s="4">
        <v>28392</v>
      </c>
    </row>
    <row r="25557" spans="1:1">
      <c r="A25557" s="4">
        <v>28393</v>
      </c>
    </row>
    <row r="25558" spans="1:1">
      <c r="A25558" s="4">
        <v>28394</v>
      </c>
    </row>
    <row r="25559" spans="1:1">
      <c r="A25559" s="4">
        <v>28395</v>
      </c>
    </row>
    <row r="25560" spans="1:1">
      <c r="A25560" s="4">
        <v>28396</v>
      </c>
    </row>
    <row r="25561" spans="1:1">
      <c r="A25561" s="4">
        <v>28397</v>
      </c>
    </row>
    <row r="25562" spans="1:1">
      <c r="A25562" s="4">
        <v>28398</v>
      </c>
    </row>
    <row r="25563" spans="1:1">
      <c r="A25563" s="4">
        <v>28399</v>
      </c>
    </row>
    <row r="25564" spans="1:1">
      <c r="A25564" s="4">
        <v>28400</v>
      </c>
    </row>
    <row r="25565" spans="1:1">
      <c r="A25565" s="4">
        <v>28401</v>
      </c>
    </row>
    <row r="25566" spans="1:1">
      <c r="A25566" s="4">
        <v>28402</v>
      </c>
    </row>
    <row r="25567" spans="1:1">
      <c r="A25567" s="4">
        <v>28403</v>
      </c>
    </row>
    <row r="25568" spans="1:1">
      <c r="A25568" s="4">
        <v>28404</v>
      </c>
    </row>
    <row r="25569" spans="1:1">
      <c r="A25569" s="4">
        <v>28405</v>
      </c>
    </row>
    <row r="25570" spans="1:1">
      <c r="A25570" s="4">
        <v>28406</v>
      </c>
    </row>
    <row r="25571" spans="1:1">
      <c r="A25571" s="4">
        <v>28407</v>
      </c>
    </row>
    <row r="25572" spans="1:1">
      <c r="A25572" s="4">
        <v>28408</v>
      </c>
    </row>
    <row r="25573" spans="1:1">
      <c r="A25573" s="4">
        <v>28409</v>
      </c>
    </row>
    <row r="25574" spans="1:1">
      <c r="A25574" s="4">
        <v>28410</v>
      </c>
    </row>
    <row r="25575" spans="1:1">
      <c r="A25575" s="4">
        <v>28411</v>
      </c>
    </row>
    <row r="25576" spans="1:1">
      <c r="A25576" s="4">
        <v>28412</v>
      </c>
    </row>
    <row r="25577" spans="1:1">
      <c r="A25577" s="4">
        <v>28413</v>
      </c>
    </row>
    <row r="25578" spans="1:1">
      <c r="A25578" s="4">
        <v>28414</v>
      </c>
    </row>
    <row r="25579" spans="1:1">
      <c r="A25579" s="4">
        <v>28415</v>
      </c>
    </row>
    <row r="25580" spans="1:1">
      <c r="A25580" s="4">
        <v>28416</v>
      </c>
    </row>
    <row r="25581" spans="1:1">
      <c r="A25581" s="4">
        <v>28417</v>
      </c>
    </row>
    <row r="25582" spans="1:1">
      <c r="A25582" s="4">
        <v>28418</v>
      </c>
    </row>
    <row r="25583" spans="1:1">
      <c r="A25583" s="4">
        <v>28419</v>
      </c>
    </row>
    <row r="25584" spans="1:1">
      <c r="A25584" s="4">
        <v>28420</v>
      </c>
    </row>
    <row r="25585" spans="1:1">
      <c r="A25585" s="4">
        <v>28421</v>
      </c>
    </row>
    <row r="25586" spans="1:1">
      <c r="A25586" s="4">
        <v>28422</v>
      </c>
    </row>
    <row r="25587" spans="1:1">
      <c r="A25587" s="4">
        <v>28423</v>
      </c>
    </row>
    <row r="25588" spans="1:1">
      <c r="A25588" s="4">
        <v>28424</v>
      </c>
    </row>
    <row r="25589" spans="1:1">
      <c r="A25589" s="4">
        <v>28425</v>
      </c>
    </row>
    <row r="25590" spans="1:1">
      <c r="A25590" s="4">
        <v>28426</v>
      </c>
    </row>
    <row r="25591" spans="1:1">
      <c r="A25591" s="4">
        <v>28427</v>
      </c>
    </row>
    <row r="25592" spans="1:1">
      <c r="A25592" s="4">
        <v>28428</v>
      </c>
    </row>
    <row r="25593" spans="1:1">
      <c r="A25593" s="4">
        <v>28429</v>
      </c>
    </row>
    <row r="25594" spans="1:1">
      <c r="A25594" s="4">
        <v>28430</v>
      </c>
    </row>
    <row r="25595" spans="1:1">
      <c r="A25595" s="4">
        <v>28431</v>
      </c>
    </row>
    <row r="25596" spans="1:1">
      <c r="A25596" s="4">
        <v>28432</v>
      </c>
    </row>
    <row r="25597" spans="1:1">
      <c r="A25597" s="4">
        <v>28433</v>
      </c>
    </row>
    <row r="25598" spans="1:1">
      <c r="A25598" s="4">
        <v>28434</v>
      </c>
    </row>
    <row r="25599" spans="1:1">
      <c r="A25599" s="4">
        <v>28435</v>
      </c>
    </row>
    <row r="25600" spans="1:1">
      <c r="A25600" s="4">
        <v>28436</v>
      </c>
    </row>
    <row r="25601" spans="1:1">
      <c r="A25601" s="4">
        <v>28437</v>
      </c>
    </row>
    <row r="25602" spans="1:1">
      <c r="A25602" s="4">
        <v>28438</v>
      </c>
    </row>
    <row r="25603" spans="1:1">
      <c r="A25603" s="4">
        <v>28439</v>
      </c>
    </row>
    <row r="25604" spans="1:1">
      <c r="A25604" s="4">
        <v>28440</v>
      </c>
    </row>
    <row r="25605" spans="1:1">
      <c r="A25605" s="4">
        <v>28441</v>
      </c>
    </row>
    <row r="25606" spans="1:1">
      <c r="A25606" s="4">
        <v>28442</v>
      </c>
    </row>
    <row r="25607" spans="1:1">
      <c r="A25607" s="4">
        <v>28443</v>
      </c>
    </row>
    <row r="25608" spans="1:1">
      <c r="A25608" s="4">
        <v>28444</v>
      </c>
    </row>
    <row r="25609" spans="1:1">
      <c r="A25609" s="4">
        <v>28445</v>
      </c>
    </row>
    <row r="25610" spans="1:1">
      <c r="A25610" s="4">
        <v>28446</v>
      </c>
    </row>
    <row r="25611" spans="1:1">
      <c r="A25611" s="4">
        <v>28447</v>
      </c>
    </row>
    <row r="25612" spans="1:1">
      <c r="A25612" s="4">
        <v>28448</v>
      </c>
    </row>
    <row r="25613" spans="1:1">
      <c r="A25613" s="4">
        <v>28449</v>
      </c>
    </row>
    <row r="25614" spans="1:1">
      <c r="A25614" s="4">
        <v>28450</v>
      </c>
    </row>
    <row r="25615" spans="1:1">
      <c r="A25615" s="4">
        <v>28451</v>
      </c>
    </row>
    <row r="25616" spans="1:1">
      <c r="A25616" s="4">
        <v>28452</v>
      </c>
    </row>
    <row r="25617" spans="1:1">
      <c r="A25617" s="4">
        <v>28453</v>
      </c>
    </row>
    <row r="25618" spans="1:1">
      <c r="A25618" s="4">
        <v>28454</v>
      </c>
    </row>
    <row r="25619" spans="1:1">
      <c r="A25619" s="4">
        <v>28455</v>
      </c>
    </row>
    <row r="25620" spans="1:1">
      <c r="A25620" s="4">
        <v>28456</v>
      </c>
    </row>
    <row r="25621" spans="1:1">
      <c r="A25621" s="4">
        <v>28457</v>
      </c>
    </row>
    <row r="25622" spans="1:1">
      <c r="A25622" s="4">
        <v>28458</v>
      </c>
    </row>
    <row r="25623" spans="1:1">
      <c r="A25623" s="4">
        <v>28459</v>
      </c>
    </row>
    <row r="25624" spans="1:1">
      <c r="A25624" s="4">
        <v>28460</v>
      </c>
    </row>
    <row r="25625" spans="1:1">
      <c r="A25625" s="4">
        <v>28461</v>
      </c>
    </row>
    <row r="25626" spans="1:1">
      <c r="A25626" s="4">
        <v>28462</v>
      </c>
    </row>
    <row r="25627" spans="1:1">
      <c r="A25627" s="4">
        <v>28463</v>
      </c>
    </row>
    <row r="25628" spans="1:1">
      <c r="A25628" s="4">
        <v>28464</v>
      </c>
    </row>
    <row r="25629" spans="1:1">
      <c r="A25629" s="4">
        <v>28465</v>
      </c>
    </row>
    <row r="25630" spans="1:1">
      <c r="A25630" s="4">
        <v>28466</v>
      </c>
    </row>
    <row r="25631" spans="1:1">
      <c r="A25631" s="4">
        <v>28467</v>
      </c>
    </row>
    <row r="25632" spans="1:1">
      <c r="A25632" s="4">
        <v>28468</v>
      </c>
    </row>
    <row r="25633" spans="1:1">
      <c r="A25633" s="4">
        <v>28469</v>
      </c>
    </row>
    <row r="25634" spans="1:1">
      <c r="A25634" s="4">
        <v>28470</v>
      </c>
    </row>
    <row r="25635" spans="1:1">
      <c r="A25635" s="4">
        <v>28471</v>
      </c>
    </row>
    <row r="25636" spans="1:1">
      <c r="A25636" s="4">
        <v>28472</v>
      </c>
    </row>
    <row r="25637" spans="1:1">
      <c r="A25637" s="4">
        <v>28473</v>
      </c>
    </row>
    <row r="25638" spans="1:1">
      <c r="A25638" s="4">
        <v>28474</v>
      </c>
    </row>
    <row r="25639" spans="1:1">
      <c r="A25639" s="4">
        <v>28475</v>
      </c>
    </row>
    <row r="25640" spans="1:1">
      <c r="A25640" s="4">
        <v>28476</v>
      </c>
    </row>
    <row r="25641" spans="1:1">
      <c r="A25641" s="4">
        <v>28477</v>
      </c>
    </row>
    <row r="25642" spans="1:1">
      <c r="A25642" s="4">
        <v>28478</v>
      </c>
    </row>
    <row r="25643" spans="1:1">
      <c r="A25643" s="4">
        <v>28479</v>
      </c>
    </row>
    <row r="25644" spans="1:1">
      <c r="A25644" s="4">
        <v>28480</v>
      </c>
    </row>
    <row r="25645" spans="1:1">
      <c r="A25645" s="4">
        <v>28481</v>
      </c>
    </row>
    <row r="25646" spans="1:1">
      <c r="A25646" s="4">
        <v>28482</v>
      </c>
    </row>
    <row r="25647" spans="1:1">
      <c r="A25647" s="4">
        <v>28483</v>
      </c>
    </row>
    <row r="25648" spans="1:1">
      <c r="A25648" s="4">
        <v>28484</v>
      </c>
    </row>
    <row r="25649" spans="1:1">
      <c r="A25649" s="4">
        <v>28485</v>
      </c>
    </row>
    <row r="25650" spans="1:1">
      <c r="A25650" s="4">
        <v>28486</v>
      </c>
    </row>
    <row r="25651" spans="1:1">
      <c r="A25651" s="4">
        <v>28487</v>
      </c>
    </row>
    <row r="25652" spans="1:1">
      <c r="A25652" s="4">
        <v>28488</v>
      </c>
    </row>
    <row r="25653" spans="1:1">
      <c r="A25653" s="4">
        <v>28489</v>
      </c>
    </row>
    <row r="25654" spans="1:1">
      <c r="A25654" s="4">
        <v>28490</v>
      </c>
    </row>
    <row r="25655" spans="1:1">
      <c r="A25655" s="4">
        <v>28491</v>
      </c>
    </row>
    <row r="25656" spans="1:1">
      <c r="A25656" s="4">
        <v>28492</v>
      </c>
    </row>
    <row r="25657" spans="1:1">
      <c r="A25657" s="4">
        <v>28493</v>
      </c>
    </row>
    <row r="25658" spans="1:1">
      <c r="A25658" s="4">
        <v>28494</v>
      </c>
    </row>
    <row r="25659" spans="1:1">
      <c r="A25659" s="4">
        <v>28495</v>
      </c>
    </row>
    <row r="25660" spans="1:1">
      <c r="A25660" s="4">
        <v>28496</v>
      </c>
    </row>
    <row r="25661" spans="1:1">
      <c r="A25661" s="4">
        <v>28497</v>
      </c>
    </row>
    <row r="25662" spans="1:1">
      <c r="A25662" s="4">
        <v>28498</v>
      </c>
    </row>
    <row r="25663" spans="1:1">
      <c r="A25663" s="4">
        <v>28499</v>
      </c>
    </row>
    <row r="25664" spans="1:1">
      <c r="A25664" s="4">
        <v>28500</v>
      </c>
    </row>
    <row r="25665" spans="1:1">
      <c r="A25665" s="4">
        <v>28501</v>
      </c>
    </row>
    <row r="25666" spans="1:1">
      <c r="A25666" s="4">
        <v>28502</v>
      </c>
    </row>
    <row r="25667" spans="1:1">
      <c r="A25667" s="4">
        <v>28503</v>
      </c>
    </row>
    <row r="25668" spans="1:1">
      <c r="A25668" s="4">
        <v>28504</v>
      </c>
    </row>
    <row r="25669" spans="1:1">
      <c r="A25669" s="4">
        <v>28505</v>
      </c>
    </row>
    <row r="25670" spans="1:1">
      <c r="A25670" s="4">
        <v>28506</v>
      </c>
    </row>
    <row r="25671" spans="1:1">
      <c r="A25671" s="4">
        <v>28507</v>
      </c>
    </row>
    <row r="25672" spans="1:1">
      <c r="A25672" s="4">
        <v>28508</v>
      </c>
    </row>
    <row r="25673" spans="1:1">
      <c r="A25673" s="4">
        <v>28509</v>
      </c>
    </row>
    <row r="25674" spans="1:1">
      <c r="A25674" s="4">
        <v>28510</v>
      </c>
    </row>
    <row r="25675" spans="1:1">
      <c r="A25675" s="4">
        <v>28511</v>
      </c>
    </row>
    <row r="25676" spans="1:1">
      <c r="A25676" s="4">
        <v>28512</v>
      </c>
    </row>
    <row r="25677" spans="1:1">
      <c r="A25677" s="4">
        <v>28513</v>
      </c>
    </row>
    <row r="25678" spans="1:1">
      <c r="A25678" s="4">
        <v>28514</v>
      </c>
    </row>
    <row r="25679" spans="1:1">
      <c r="A25679" s="4">
        <v>28515</v>
      </c>
    </row>
    <row r="25680" spans="1:1">
      <c r="A25680" s="4">
        <v>28516</v>
      </c>
    </row>
    <row r="25681" spans="1:1">
      <c r="A25681" s="4">
        <v>28517</v>
      </c>
    </row>
    <row r="25682" spans="1:1">
      <c r="A25682" s="4">
        <v>28518</v>
      </c>
    </row>
    <row r="25683" spans="1:1">
      <c r="A25683" s="4">
        <v>28519</v>
      </c>
    </row>
    <row r="25684" spans="1:1">
      <c r="A25684" s="4">
        <v>28520</v>
      </c>
    </row>
    <row r="25685" spans="1:1">
      <c r="A25685" s="4">
        <v>28521</v>
      </c>
    </row>
    <row r="25686" spans="1:1">
      <c r="A25686" s="4">
        <v>28522</v>
      </c>
    </row>
    <row r="25687" spans="1:1">
      <c r="A25687" s="4">
        <v>28523</v>
      </c>
    </row>
    <row r="25688" spans="1:1">
      <c r="A25688" s="4">
        <v>28524</v>
      </c>
    </row>
    <row r="25689" spans="1:1">
      <c r="A25689" s="4">
        <v>28525</v>
      </c>
    </row>
    <row r="25690" spans="1:1">
      <c r="A25690" s="4">
        <v>28526</v>
      </c>
    </row>
    <row r="25691" spans="1:1">
      <c r="A25691" s="4">
        <v>28527</v>
      </c>
    </row>
    <row r="25692" spans="1:1">
      <c r="A25692" s="4">
        <v>28528</v>
      </c>
    </row>
    <row r="25693" spans="1:1">
      <c r="A25693" s="4">
        <v>28529</v>
      </c>
    </row>
    <row r="25694" spans="1:1">
      <c r="A25694" s="4">
        <v>28530</v>
      </c>
    </row>
    <row r="25695" spans="1:1">
      <c r="A25695" s="4">
        <v>28531</v>
      </c>
    </row>
    <row r="25696" spans="1:1">
      <c r="A25696" s="4">
        <v>28532</v>
      </c>
    </row>
    <row r="25697" spans="1:1">
      <c r="A25697" s="4">
        <v>28533</v>
      </c>
    </row>
    <row r="25698" spans="1:1">
      <c r="A25698" s="4">
        <v>28534</v>
      </c>
    </row>
    <row r="25699" spans="1:1">
      <c r="A25699" s="4">
        <v>28535</v>
      </c>
    </row>
    <row r="25700" spans="1:1">
      <c r="A25700" s="4">
        <v>28536</v>
      </c>
    </row>
    <row r="25701" spans="1:1">
      <c r="A25701" s="4">
        <v>28537</v>
      </c>
    </row>
    <row r="25702" spans="1:1">
      <c r="A25702" s="4">
        <v>28538</v>
      </c>
    </row>
    <row r="25703" spans="1:1">
      <c r="A25703" s="4">
        <v>28539</v>
      </c>
    </row>
    <row r="25704" spans="1:1">
      <c r="A25704" s="4">
        <v>28540</v>
      </c>
    </row>
    <row r="25705" spans="1:1">
      <c r="A25705" s="4">
        <v>28541</v>
      </c>
    </row>
    <row r="25706" spans="1:1">
      <c r="A25706" s="4">
        <v>28542</v>
      </c>
    </row>
    <row r="25707" spans="1:1">
      <c r="A25707" s="4">
        <v>28543</v>
      </c>
    </row>
    <row r="25708" spans="1:1">
      <c r="A25708" s="4">
        <v>28544</v>
      </c>
    </row>
    <row r="25709" spans="1:1">
      <c r="A25709" s="4">
        <v>28545</v>
      </c>
    </row>
    <row r="25710" spans="1:1">
      <c r="A25710" s="4">
        <v>28546</v>
      </c>
    </row>
    <row r="25711" spans="1:1">
      <c r="A25711" s="4">
        <v>28547</v>
      </c>
    </row>
    <row r="25712" spans="1:1">
      <c r="A25712" s="4">
        <v>28548</v>
      </c>
    </row>
    <row r="25713" spans="1:1">
      <c r="A25713" s="4">
        <v>28549</v>
      </c>
    </row>
    <row r="25714" spans="1:1">
      <c r="A25714" s="4">
        <v>28550</v>
      </c>
    </row>
    <row r="25715" spans="1:1">
      <c r="A25715" s="4">
        <v>28551</v>
      </c>
    </row>
    <row r="25716" spans="1:1">
      <c r="A25716" s="4">
        <v>28552</v>
      </c>
    </row>
    <row r="25717" spans="1:1">
      <c r="A25717" s="4">
        <v>28553</v>
      </c>
    </row>
    <row r="25718" spans="1:1">
      <c r="A25718" s="4">
        <v>28554</v>
      </c>
    </row>
    <row r="25719" spans="1:1">
      <c r="A25719" s="4">
        <v>28555</v>
      </c>
    </row>
    <row r="25720" spans="1:1">
      <c r="A25720" s="4">
        <v>28556</v>
      </c>
    </row>
    <row r="25721" spans="1:1">
      <c r="A25721" s="4">
        <v>28557</v>
      </c>
    </row>
    <row r="25722" spans="1:1">
      <c r="A25722" s="4">
        <v>28558</v>
      </c>
    </row>
    <row r="25723" spans="1:1">
      <c r="A25723" s="4">
        <v>28559</v>
      </c>
    </row>
    <row r="25724" spans="1:1">
      <c r="A25724" s="4">
        <v>28560</v>
      </c>
    </row>
    <row r="25725" spans="1:1">
      <c r="A25725" s="4">
        <v>28561</v>
      </c>
    </row>
    <row r="25726" spans="1:1">
      <c r="A25726" s="4">
        <v>28562</v>
      </c>
    </row>
    <row r="25727" spans="1:1">
      <c r="A25727" s="4">
        <v>28563</v>
      </c>
    </row>
    <row r="25728" spans="1:1">
      <c r="A25728" s="4">
        <v>28564</v>
      </c>
    </row>
    <row r="25729" spans="1:1">
      <c r="A25729" s="4">
        <v>28565</v>
      </c>
    </row>
    <row r="25730" spans="1:1">
      <c r="A25730" s="4">
        <v>28566</v>
      </c>
    </row>
    <row r="25731" spans="1:1">
      <c r="A25731" s="4">
        <v>28567</v>
      </c>
    </row>
    <row r="25732" spans="1:1">
      <c r="A25732" s="4">
        <v>28568</v>
      </c>
    </row>
    <row r="25733" spans="1:1">
      <c r="A25733" s="4">
        <v>28569</v>
      </c>
    </row>
    <row r="25734" spans="1:1">
      <c r="A25734" s="4">
        <v>28570</v>
      </c>
    </row>
    <row r="25735" spans="1:1">
      <c r="A25735" s="4">
        <v>28571</v>
      </c>
    </row>
    <row r="25736" spans="1:1">
      <c r="A25736" s="4">
        <v>28572</v>
      </c>
    </row>
    <row r="25737" spans="1:1">
      <c r="A25737" s="4">
        <v>28573</v>
      </c>
    </row>
    <row r="25738" spans="1:1">
      <c r="A25738" s="4">
        <v>28574</v>
      </c>
    </row>
    <row r="25739" spans="1:1">
      <c r="A25739" s="4">
        <v>28575</v>
      </c>
    </row>
    <row r="25740" spans="1:1">
      <c r="A25740" s="4">
        <v>28576</v>
      </c>
    </row>
    <row r="25741" spans="1:1">
      <c r="A25741" s="4">
        <v>28577</v>
      </c>
    </row>
    <row r="25742" spans="1:1">
      <c r="A25742" s="4">
        <v>28578</v>
      </c>
    </row>
    <row r="25743" spans="1:1">
      <c r="A25743" s="4">
        <v>28579</v>
      </c>
    </row>
    <row r="25744" spans="1:1">
      <c r="A25744" s="4">
        <v>28580</v>
      </c>
    </row>
    <row r="25745" spans="1:1">
      <c r="A25745" s="4">
        <v>28581</v>
      </c>
    </row>
    <row r="25746" spans="1:1">
      <c r="A25746" s="4">
        <v>28582</v>
      </c>
    </row>
    <row r="25747" spans="1:1">
      <c r="A25747" s="4">
        <v>28583</v>
      </c>
    </row>
    <row r="25748" spans="1:1">
      <c r="A25748" s="4">
        <v>28584</v>
      </c>
    </row>
    <row r="25749" spans="1:1">
      <c r="A25749" s="4">
        <v>28585</v>
      </c>
    </row>
    <row r="25750" spans="1:1">
      <c r="A25750" s="4">
        <v>28586</v>
      </c>
    </row>
    <row r="25751" spans="1:1">
      <c r="A25751" s="4">
        <v>28587</v>
      </c>
    </row>
    <row r="25752" spans="1:1">
      <c r="A25752" s="4">
        <v>28588</v>
      </c>
    </row>
    <row r="25753" spans="1:1">
      <c r="A25753" s="4">
        <v>28589</v>
      </c>
    </row>
    <row r="25754" spans="1:1">
      <c r="A25754" s="4">
        <v>28590</v>
      </c>
    </row>
    <row r="25755" spans="1:1">
      <c r="A25755" s="4">
        <v>28591</v>
      </c>
    </row>
    <row r="25756" spans="1:1">
      <c r="A25756" s="4">
        <v>28592</v>
      </c>
    </row>
    <row r="25757" spans="1:1">
      <c r="A25757" s="4">
        <v>28593</v>
      </c>
    </row>
    <row r="25758" spans="1:1">
      <c r="A25758" s="4">
        <v>28594</v>
      </c>
    </row>
    <row r="25759" spans="1:1">
      <c r="A25759" s="4">
        <v>28595</v>
      </c>
    </row>
    <row r="25760" spans="1:1">
      <c r="A25760" s="4">
        <v>28596</v>
      </c>
    </row>
    <row r="25761" spans="1:1">
      <c r="A25761" s="4">
        <v>28597</v>
      </c>
    </row>
    <row r="25762" spans="1:1">
      <c r="A25762" s="4">
        <v>28598</v>
      </c>
    </row>
    <row r="25763" spans="1:1">
      <c r="A25763" s="4">
        <v>28599</v>
      </c>
    </row>
    <row r="25764" spans="1:1">
      <c r="A25764" s="4">
        <v>28600</v>
      </c>
    </row>
    <row r="25765" spans="1:1">
      <c r="A25765" s="4">
        <v>28601</v>
      </c>
    </row>
    <row r="25766" spans="1:1">
      <c r="A25766" s="4">
        <v>28602</v>
      </c>
    </row>
    <row r="25767" spans="1:1">
      <c r="A25767" s="4">
        <v>28603</v>
      </c>
    </row>
    <row r="25768" spans="1:1">
      <c r="A25768" s="4">
        <v>28604</v>
      </c>
    </row>
    <row r="25769" spans="1:1">
      <c r="A25769" s="4">
        <v>28605</v>
      </c>
    </row>
    <row r="25770" spans="1:1">
      <c r="A25770" s="4">
        <v>28606</v>
      </c>
    </row>
    <row r="25771" spans="1:1">
      <c r="A25771" s="4">
        <v>28607</v>
      </c>
    </row>
    <row r="25772" spans="1:1">
      <c r="A25772" s="4">
        <v>28608</v>
      </c>
    </row>
    <row r="25773" spans="1:1">
      <c r="A25773" s="4">
        <v>28609</v>
      </c>
    </row>
    <row r="25774" spans="1:1">
      <c r="A25774" s="4">
        <v>28610</v>
      </c>
    </row>
    <row r="25775" spans="1:1">
      <c r="A25775" s="4">
        <v>28611</v>
      </c>
    </row>
    <row r="25776" spans="1:1">
      <c r="A25776" s="4">
        <v>28612</v>
      </c>
    </row>
    <row r="25777" spans="1:1">
      <c r="A25777" s="4">
        <v>28613</v>
      </c>
    </row>
    <row r="25778" spans="1:1">
      <c r="A25778" s="4">
        <v>28614</v>
      </c>
    </row>
    <row r="25779" spans="1:1">
      <c r="A25779" s="4">
        <v>28615</v>
      </c>
    </row>
    <row r="25780" spans="1:1">
      <c r="A25780" s="4">
        <v>28616</v>
      </c>
    </row>
    <row r="25781" spans="1:1">
      <c r="A25781" s="4">
        <v>28617</v>
      </c>
    </row>
    <row r="25782" spans="1:1">
      <c r="A25782" s="4">
        <v>28618</v>
      </c>
    </row>
    <row r="25783" spans="1:1">
      <c r="A25783" s="4">
        <v>28619</v>
      </c>
    </row>
    <row r="25784" spans="1:1">
      <c r="A25784" s="4">
        <v>28620</v>
      </c>
    </row>
    <row r="25785" spans="1:1">
      <c r="A25785" s="4">
        <v>28621</v>
      </c>
    </row>
    <row r="25786" spans="1:1">
      <c r="A25786" s="4">
        <v>28622</v>
      </c>
    </row>
    <row r="25787" spans="1:1">
      <c r="A25787" s="4">
        <v>28623</v>
      </c>
    </row>
    <row r="25788" spans="1:1">
      <c r="A25788" s="4">
        <v>28624</v>
      </c>
    </row>
    <row r="25789" spans="1:1">
      <c r="A25789" s="4">
        <v>28625</v>
      </c>
    </row>
    <row r="25790" spans="1:1">
      <c r="A25790" s="4">
        <v>28626</v>
      </c>
    </row>
    <row r="25791" spans="1:1">
      <c r="A25791" s="4">
        <v>28627</v>
      </c>
    </row>
    <row r="25792" spans="1:1">
      <c r="A25792" s="4">
        <v>28628</v>
      </c>
    </row>
    <row r="25793" spans="1:1">
      <c r="A25793" s="4">
        <v>28629</v>
      </c>
    </row>
    <row r="25794" spans="1:1">
      <c r="A25794" s="4">
        <v>28630</v>
      </c>
    </row>
    <row r="25795" spans="1:1">
      <c r="A25795" s="4">
        <v>28631</v>
      </c>
    </row>
    <row r="25796" spans="1:1">
      <c r="A25796" s="4">
        <v>28632</v>
      </c>
    </row>
    <row r="25797" spans="1:1">
      <c r="A25797" s="4">
        <v>28633</v>
      </c>
    </row>
    <row r="25798" spans="1:1">
      <c r="A25798" s="4">
        <v>28634</v>
      </c>
    </row>
    <row r="25799" spans="1:1">
      <c r="A25799" s="4">
        <v>28635</v>
      </c>
    </row>
    <row r="25800" spans="1:1">
      <c r="A25800" s="4">
        <v>28636</v>
      </c>
    </row>
    <row r="25801" spans="1:1">
      <c r="A25801" s="4">
        <v>28637</v>
      </c>
    </row>
    <row r="25802" spans="1:1">
      <c r="A25802" s="4">
        <v>28638</v>
      </c>
    </row>
    <row r="25803" spans="1:1">
      <c r="A25803" s="4">
        <v>28639</v>
      </c>
    </row>
    <row r="25804" spans="1:1">
      <c r="A25804" s="4">
        <v>28640</v>
      </c>
    </row>
    <row r="25805" spans="1:1">
      <c r="A25805" s="4">
        <v>28641</v>
      </c>
    </row>
    <row r="25806" spans="1:1">
      <c r="A25806" s="4">
        <v>28642</v>
      </c>
    </row>
    <row r="25807" spans="1:1">
      <c r="A25807" s="4">
        <v>28643</v>
      </c>
    </row>
    <row r="25808" spans="1:1">
      <c r="A25808" s="4">
        <v>28644</v>
      </c>
    </row>
    <row r="25809" spans="1:1">
      <c r="A25809" s="4">
        <v>28645</v>
      </c>
    </row>
    <row r="25810" spans="1:1">
      <c r="A25810" s="4">
        <v>28646</v>
      </c>
    </row>
    <row r="25811" spans="1:1">
      <c r="A25811" s="4">
        <v>28647</v>
      </c>
    </row>
    <row r="25812" spans="1:1">
      <c r="A25812" s="4">
        <v>28648</v>
      </c>
    </row>
    <row r="25813" spans="1:1">
      <c r="A25813" s="4">
        <v>28649</v>
      </c>
    </row>
    <row r="25814" spans="1:1">
      <c r="A25814" s="4">
        <v>28650</v>
      </c>
    </row>
    <row r="25815" spans="1:1">
      <c r="A25815" s="4">
        <v>28651</v>
      </c>
    </row>
    <row r="25816" spans="1:1">
      <c r="A25816" s="4">
        <v>28652</v>
      </c>
    </row>
    <row r="25817" spans="1:1">
      <c r="A25817" s="4">
        <v>28653</v>
      </c>
    </row>
    <row r="25818" spans="1:1">
      <c r="A25818" s="4">
        <v>28654</v>
      </c>
    </row>
    <row r="25819" spans="1:1">
      <c r="A25819" s="4">
        <v>28655</v>
      </c>
    </row>
    <row r="25820" spans="1:1">
      <c r="A25820" s="4">
        <v>28656</v>
      </c>
    </row>
    <row r="25821" spans="1:1">
      <c r="A25821" s="4">
        <v>28657</v>
      </c>
    </row>
    <row r="25822" spans="1:1">
      <c r="A25822" s="4">
        <v>28658</v>
      </c>
    </row>
    <row r="25823" spans="1:1">
      <c r="A25823" s="4">
        <v>28659</v>
      </c>
    </row>
    <row r="25824" spans="1:1">
      <c r="A25824" s="4">
        <v>28660</v>
      </c>
    </row>
    <row r="25825" spans="1:1">
      <c r="A25825" s="4">
        <v>28661</v>
      </c>
    </row>
    <row r="25826" spans="1:1">
      <c r="A25826" s="4">
        <v>28662</v>
      </c>
    </row>
    <row r="25827" spans="1:1">
      <c r="A25827" s="4">
        <v>28663</v>
      </c>
    </row>
    <row r="25828" spans="1:1">
      <c r="A25828" s="4">
        <v>28664</v>
      </c>
    </row>
    <row r="25829" spans="1:1">
      <c r="A25829" s="4">
        <v>28665</v>
      </c>
    </row>
    <row r="25830" spans="1:1">
      <c r="A25830" s="4">
        <v>28666</v>
      </c>
    </row>
    <row r="25831" spans="1:1">
      <c r="A25831" s="4">
        <v>28667</v>
      </c>
    </row>
    <row r="25832" spans="1:1">
      <c r="A25832" s="4">
        <v>28668</v>
      </c>
    </row>
    <row r="25833" spans="1:1">
      <c r="A25833" s="4">
        <v>28669</v>
      </c>
    </row>
    <row r="25834" spans="1:1">
      <c r="A25834" s="4">
        <v>28670</v>
      </c>
    </row>
    <row r="25835" spans="1:1">
      <c r="A25835" s="4">
        <v>28671</v>
      </c>
    </row>
    <row r="25836" spans="1:1">
      <c r="A25836" s="4">
        <v>28672</v>
      </c>
    </row>
    <row r="25837" spans="1:1">
      <c r="A25837" s="4">
        <v>28673</v>
      </c>
    </row>
    <row r="25838" spans="1:1">
      <c r="A25838" s="4">
        <v>28674</v>
      </c>
    </row>
    <row r="25839" spans="1:1">
      <c r="A25839" s="4">
        <v>28675</v>
      </c>
    </row>
    <row r="25840" spans="1:1">
      <c r="A25840" s="4">
        <v>28676</v>
      </c>
    </row>
    <row r="25841" spans="1:1">
      <c r="A25841" s="4">
        <v>28677</v>
      </c>
    </row>
    <row r="25842" spans="1:1">
      <c r="A25842" s="4">
        <v>28678</v>
      </c>
    </row>
    <row r="25843" spans="1:1">
      <c r="A25843" s="4">
        <v>28679</v>
      </c>
    </row>
    <row r="25844" spans="1:1">
      <c r="A25844" s="4">
        <v>28680</v>
      </c>
    </row>
    <row r="25845" spans="1:1">
      <c r="A25845" s="4">
        <v>28681</v>
      </c>
    </row>
    <row r="25846" spans="1:1">
      <c r="A25846" s="4">
        <v>28682</v>
      </c>
    </row>
    <row r="25847" spans="1:1">
      <c r="A25847" s="4">
        <v>28683</v>
      </c>
    </row>
    <row r="25848" spans="1:1">
      <c r="A25848" s="4">
        <v>28684</v>
      </c>
    </row>
    <row r="25849" spans="1:1">
      <c r="A25849" s="4">
        <v>28685</v>
      </c>
    </row>
    <row r="25850" spans="1:1">
      <c r="A25850" s="4">
        <v>28686</v>
      </c>
    </row>
    <row r="25851" spans="1:1">
      <c r="A25851" s="4">
        <v>28687</v>
      </c>
    </row>
    <row r="25852" spans="1:1">
      <c r="A25852" s="4">
        <v>28688</v>
      </c>
    </row>
    <row r="25853" spans="1:1">
      <c r="A25853" s="4">
        <v>28689</v>
      </c>
    </row>
    <row r="25854" spans="1:1">
      <c r="A25854" s="4">
        <v>28690</v>
      </c>
    </row>
    <row r="25855" spans="1:1">
      <c r="A25855" s="4">
        <v>28691</v>
      </c>
    </row>
    <row r="25856" spans="1:1">
      <c r="A25856" s="4">
        <v>28692</v>
      </c>
    </row>
    <row r="25857" spans="1:1">
      <c r="A25857" s="4">
        <v>28693</v>
      </c>
    </row>
    <row r="25858" spans="1:1">
      <c r="A25858" s="4">
        <v>28694</v>
      </c>
    </row>
    <row r="25859" spans="1:1">
      <c r="A25859" s="4">
        <v>28695</v>
      </c>
    </row>
    <row r="25860" spans="1:1">
      <c r="A25860" s="4">
        <v>28696</v>
      </c>
    </row>
    <row r="25861" spans="1:1">
      <c r="A25861" s="4">
        <v>28697</v>
      </c>
    </row>
    <row r="25862" spans="1:1">
      <c r="A25862" s="4">
        <v>28698</v>
      </c>
    </row>
    <row r="25863" spans="1:1">
      <c r="A25863" s="4">
        <v>28699</v>
      </c>
    </row>
    <row r="25864" spans="1:1">
      <c r="A25864" s="4">
        <v>28700</v>
      </c>
    </row>
    <row r="25865" spans="1:1">
      <c r="A25865" s="4">
        <v>28701</v>
      </c>
    </row>
    <row r="25866" spans="1:1">
      <c r="A25866" s="4">
        <v>28702</v>
      </c>
    </row>
    <row r="25867" spans="1:1">
      <c r="A25867" s="4">
        <v>28703</v>
      </c>
    </row>
    <row r="25868" spans="1:1">
      <c r="A25868" s="4">
        <v>28704</v>
      </c>
    </row>
    <row r="25869" spans="1:1">
      <c r="A25869" s="4">
        <v>28705</v>
      </c>
    </row>
    <row r="25870" spans="1:1">
      <c r="A25870" s="4">
        <v>28706</v>
      </c>
    </row>
    <row r="25871" spans="1:1">
      <c r="A25871" s="4">
        <v>28707</v>
      </c>
    </row>
    <row r="25872" spans="1:1">
      <c r="A25872" s="4">
        <v>28708</v>
      </c>
    </row>
    <row r="25873" spans="1:1">
      <c r="A25873" s="4">
        <v>28709</v>
      </c>
    </row>
    <row r="25874" spans="1:1">
      <c r="A25874" s="4">
        <v>28710</v>
      </c>
    </row>
    <row r="25875" spans="1:1">
      <c r="A25875" s="4">
        <v>28711</v>
      </c>
    </row>
    <row r="25876" spans="1:1">
      <c r="A25876" s="4">
        <v>28712</v>
      </c>
    </row>
    <row r="25877" spans="1:1">
      <c r="A25877" s="4">
        <v>28713</v>
      </c>
    </row>
    <row r="25878" spans="1:1">
      <c r="A25878" s="4">
        <v>28714</v>
      </c>
    </row>
    <row r="25879" spans="1:1">
      <c r="A25879" s="4">
        <v>28715</v>
      </c>
    </row>
    <row r="25880" spans="1:1">
      <c r="A25880" s="4">
        <v>28716</v>
      </c>
    </row>
    <row r="25881" spans="1:1">
      <c r="A25881" s="4">
        <v>28717</v>
      </c>
    </row>
    <row r="25882" spans="1:1">
      <c r="A25882" s="4">
        <v>28718</v>
      </c>
    </row>
    <row r="25883" spans="1:1">
      <c r="A25883" s="4">
        <v>28719</v>
      </c>
    </row>
    <row r="25884" spans="1:1">
      <c r="A25884" s="4">
        <v>28720</v>
      </c>
    </row>
    <row r="25885" spans="1:1">
      <c r="A25885" s="4">
        <v>28721</v>
      </c>
    </row>
    <row r="25886" spans="1:1">
      <c r="A25886" s="4">
        <v>28722</v>
      </c>
    </row>
    <row r="25887" spans="1:1">
      <c r="A25887" s="4">
        <v>28723</v>
      </c>
    </row>
    <row r="25888" spans="1:1">
      <c r="A25888" s="4">
        <v>28724</v>
      </c>
    </row>
    <row r="25889" spans="1:1">
      <c r="A25889" s="4">
        <v>28725</v>
      </c>
    </row>
    <row r="25890" spans="1:1">
      <c r="A25890" s="4">
        <v>28726</v>
      </c>
    </row>
    <row r="25891" spans="1:1">
      <c r="A25891" s="4">
        <v>28727</v>
      </c>
    </row>
    <row r="25892" spans="1:1">
      <c r="A25892" s="4">
        <v>28728</v>
      </c>
    </row>
    <row r="25893" spans="1:1">
      <c r="A25893" s="4">
        <v>28729</v>
      </c>
    </row>
    <row r="25894" spans="1:1">
      <c r="A25894" s="4">
        <v>28730</v>
      </c>
    </row>
    <row r="25895" spans="1:1">
      <c r="A25895" s="4">
        <v>28731</v>
      </c>
    </row>
    <row r="25896" spans="1:1">
      <c r="A25896" s="4">
        <v>28732</v>
      </c>
    </row>
    <row r="25897" spans="1:1">
      <c r="A25897" s="4">
        <v>28733</v>
      </c>
    </row>
    <row r="25898" spans="1:1">
      <c r="A25898" s="4">
        <v>28734</v>
      </c>
    </row>
    <row r="25899" spans="1:1">
      <c r="A25899" s="4">
        <v>28735</v>
      </c>
    </row>
    <row r="25900" spans="1:1">
      <c r="A25900" s="4">
        <v>28736</v>
      </c>
    </row>
    <row r="25901" spans="1:1">
      <c r="A25901" s="4">
        <v>28737</v>
      </c>
    </row>
    <row r="25902" spans="1:1">
      <c r="A25902" s="4">
        <v>28738</v>
      </c>
    </row>
    <row r="25903" spans="1:1">
      <c r="A25903" s="4">
        <v>28739</v>
      </c>
    </row>
    <row r="25904" spans="1:1">
      <c r="A25904" s="4">
        <v>28740</v>
      </c>
    </row>
    <row r="25905" spans="1:1">
      <c r="A25905" s="4">
        <v>28741</v>
      </c>
    </row>
    <row r="25906" spans="1:1">
      <c r="A25906" s="4">
        <v>28742</v>
      </c>
    </row>
    <row r="25907" spans="1:1">
      <c r="A25907" s="4">
        <v>28743</v>
      </c>
    </row>
    <row r="25908" spans="1:1">
      <c r="A25908" s="4">
        <v>28744</v>
      </c>
    </row>
    <row r="25909" spans="1:1">
      <c r="A25909" s="4">
        <v>28745</v>
      </c>
    </row>
    <row r="25910" spans="1:1">
      <c r="A25910" s="4">
        <v>28746</v>
      </c>
    </row>
    <row r="25911" spans="1:1">
      <c r="A25911" s="4">
        <v>28747</v>
      </c>
    </row>
    <row r="25912" spans="1:1">
      <c r="A25912" s="4">
        <v>28748</v>
      </c>
    </row>
    <row r="25913" spans="1:1">
      <c r="A25913" s="4">
        <v>28749</v>
      </c>
    </row>
    <row r="25914" spans="1:1">
      <c r="A25914" s="4">
        <v>28750</v>
      </c>
    </row>
    <row r="25915" spans="1:1">
      <c r="A25915" s="4">
        <v>28751</v>
      </c>
    </row>
    <row r="25916" spans="1:1">
      <c r="A25916" s="4">
        <v>28752</v>
      </c>
    </row>
    <row r="25917" spans="1:1">
      <c r="A25917" s="4">
        <v>28753</v>
      </c>
    </row>
    <row r="25918" spans="1:1">
      <c r="A25918" s="4">
        <v>28754</v>
      </c>
    </row>
    <row r="25919" spans="1:1">
      <c r="A25919" s="4">
        <v>28755</v>
      </c>
    </row>
    <row r="25920" spans="1:1">
      <c r="A25920" s="4">
        <v>28756</v>
      </c>
    </row>
    <row r="25921" spans="1:1">
      <c r="A25921" s="4">
        <v>28757</v>
      </c>
    </row>
    <row r="25922" spans="1:1">
      <c r="A25922" s="4">
        <v>28758</v>
      </c>
    </row>
    <row r="25923" spans="1:1">
      <c r="A25923" s="4">
        <v>28759</v>
      </c>
    </row>
    <row r="25924" spans="1:1">
      <c r="A25924" s="4">
        <v>28760</v>
      </c>
    </row>
    <row r="25925" spans="1:1">
      <c r="A25925" s="4">
        <v>28761</v>
      </c>
    </row>
    <row r="25926" spans="1:1">
      <c r="A25926" s="4">
        <v>28762</v>
      </c>
    </row>
    <row r="25927" spans="1:1">
      <c r="A25927" s="4">
        <v>28763</v>
      </c>
    </row>
    <row r="25928" spans="1:1">
      <c r="A25928" s="4">
        <v>28764</v>
      </c>
    </row>
    <row r="25929" spans="1:1">
      <c r="A25929" s="4">
        <v>28765</v>
      </c>
    </row>
    <row r="25930" spans="1:1">
      <c r="A25930" s="4">
        <v>28766</v>
      </c>
    </row>
    <row r="25931" spans="1:1">
      <c r="A25931" s="4">
        <v>28767</v>
      </c>
    </row>
    <row r="25932" spans="1:1">
      <c r="A25932" s="4">
        <v>28768</v>
      </c>
    </row>
    <row r="25933" spans="1:1">
      <c r="A25933" s="4">
        <v>28769</v>
      </c>
    </row>
    <row r="25934" spans="1:1">
      <c r="A25934" s="4">
        <v>28770</v>
      </c>
    </row>
    <row r="25935" spans="1:1">
      <c r="A25935" s="4">
        <v>28771</v>
      </c>
    </row>
    <row r="25936" spans="1:1">
      <c r="A25936" s="4">
        <v>28772</v>
      </c>
    </row>
    <row r="25937" spans="1:1">
      <c r="A25937" s="4">
        <v>28773</v>
      </c>
    </row>
    <row r="25938" spans="1:1">
      <c r="A25938" s="4">
        <v>28774</v>
      </c>
    </row>
    <row r="25939" spans="1:1">
      <c r="A25939" s="4">
        <v>28775</v>
      </c>
    </row>
    <row r="25940" spans="1:1">
      <c r="A25940" s="4">
        <v>28776</v>
      </c>
    </row>
    <row r="25941" spans="1:1">
      <c r="A25941" s="4">
        <v>28777</v>
      </c>
    </row>
    <row r="25942" spans="1:1">
      <c r="A25942" s="4">
        <v>28778</v>
      </c>
    </row>
    <row r="25943" spans="1:1">
      <c r="A25943" s="4">
        <v>28779</v>
      </c>
    </row>
    <row r="25944" spans="1:1">
      <c r="A25944" s="4">
        <v>28780</v>
      </c>
    </row>
    <row r="25945" spans="1:1">
      <c r="A25945" s="4">
        <v>28781</v>
      </c>
    </row>
    <row r="25946" spans="1:1">
      <c r="A25946" s="4">
        <v>28782</v>
      </c>
    </row>
    <row r="25947" spans="1:1">
      <c r="A25947" s="4">
        <v>28783</v>
      </c>
    </row>
    <row r="25948" spans="1:1">
      <c r="A25948" s="4">
        <v>28784</v>
      </c>
    </row>
    <row r="25949" spans="1:1">
      <c r="A25949" s="4">
        <v>28785</v>
      </c>
    </row>
    <row r="25950" spans="1:1">
      <c r="A25950" s="4">
        <v>28786</v>
      </c>
    </row>
    <row r="25951" spans="1:1">
      <c r="A25951" s="4">
        <v>28787</v>
      </c>
    </row>
    <row r="25952" spans="1:1">
      <c r="A25952" s="4">
        <v>28788</v>
      </c>
    </row>
    <row r="25953" spans="1:1">
      <c r="A25953" s="4">
        <v>28789</v>
      </c>
    </row>
    <row r="25954" spans="1:1">
      <c r="A25954" s="4">
        <v>28790</v>
      </c>
    </row>
    <row r="25955" spans="1:1">
      <c r="A25955" s="4">
        <v>28791</v>
      </c>
    </row>
    <row r="25956" spans="1:1">
      <c r="A25956" s="4">
        <v>28792</v>
      </c>
    </row>
    <row r="25957" spans="1:1">
      <c r="A25957" s="4">
        <v>28793</v>
      </c>
    </row>
    <row r="25958" spans="1:1">
      <c r="A25958" s="4">
        <v>28794</v>
      </c>
    </row>
    <row r="25959" spans="1:1">
      <c r="A25959" s="4">
        <v>28795</v>
      </c>
    </row>
    <row r="25960" spans="1:1">
      <c r="A25960" s="4">
        <v>28796</v>
      </c>
    </row>
    <row r="25961" spans="1:1">
      <c r="A25961" s="4">
        <v>28797</v>
      </c>
    </row>
    <row r="25962" spans="1:1">
      <c r="A25962" s="4">
        <v>28798</v>
      </c>
    </row>
    <row r="25963" spans="1:1">
      <c r="A25963" s="4">
        <v>28799</v>
      </c>
    </row>
    <row r="25964" spans="1:1">
      <c r="A25964" s="4">
        <v>28800</v>
      </c>
    </row>
    <row r="25965" spans="1:1">
      <c r="A25965" s="4">
        <v>28801</v>
      </c>
    </row>
    <row r="25966" spans="1:1">
      <c r="A25966" s="4">
        <v>28802</v>
      </c>
    </row>
    <row r="25967" spans="1:1">
      <c r="A25967" s="4">
        <v>28803</v>
      </c>
    </row>
    <row r="25968" spans="1:1">
      <c r="A25968" s="4">
        <v>28804</v>
      </c>
    </row>
    <row r="25969" spans="1:1">
      <c r="A25969" s="4">
        <v>28805</v>
      </c>
    </row>
    <row r="25970" spans="1:1">
      <c r="A25970" s="4">
        <v>28806</v>
      </c>
    </row>
    <row r="25971" spans="1:1">
      <c r="A25971" s="4">
        <v>28807</v>
      </c>
    </row>
    <row r="25972" spans="1:1">
      <c r="A25972" s="4">
        <v>28808</v>
      </c>
    </row>
    <row r="25973" spans="1:1">
      <c r="A25973" s="4">
        <v>28809</v>
      </c>
    </row>
    <row r="25974" spans="1:1">
      <c r="A25974" s="4">
        <v>28810</v>
      </c>
    </row>
    <row r="25975" spans="1:1">
      <c r="A25975" s="4">
        <v>28811</v>
      </c>
    </row>
    <row r="25976" spans="1:1">
      <c r="A25976" s="4">
        <v>28812</v>
      </c>
    </row>
    <row r="25977" spans="1:1">
      <c r="A25977" s="4">
        <v>28813</v>
      </c>
    </row>
    <row r="25978" spans="1:1">
      <c r="A25978" s="4">
        <v>28814</v>
      </c>
    </row>
    <row r="25979" spans="1:1">
      <c r="A25979" s="4">
        <v>28815</v>
      </c>
    </row>
    <row r="25980" spans="1:1">
      <c r="A25980" s="4">
        <v>28816</v>
      </c>
    </row>
    <row r="25981" spans="1:1">
      <c r="A25981" s="4">
        <v>28817</v>
      </c>
    </row>
    <row r="25982" spans="1:1">
      <c r="A25982" s="4">
        <v>28818</v>
      </c>
    </row>
    <row r="25983" spans="1:1">
      <c r="A25983" s="4">
        <v>28819</v>
      </c>
    </row>
    <row r="25984" spans="1:1">
      <c r="A25984" s="4">
        <v>28820</v>
      </c>
    </row>
    <row r="25985" spans="1:1">
      <c r="A25985" s="4">
        <v>28821</v>
      </c>
    </row>
    <row r="25986" spans="1:1">
      <c r="A25986" s="4">
        <v>28822</v>
      </c>
    </row>
    <row r="25987" spans="1:1">
      <c r="A25987" s="4">
        <v>28823</v>
      </c>
    </row>
    <row r="25988" spans="1:1">
      <c r="A25988" s="4">
        <v>28824</v>
      </c>
    </row>
    <row r="25989" spans="1:1">
      <c r="A25989" s="4">
        <v>28825</v>
      </c>
    </row>
    <row r="25990" spans="1:1">
      <c r="A25990" s="4">
        <v>28826</v>
      </c>
    </row>
    <row r="25991" spans="1:1">
      <c r="A25991" s="4">
        <v>28827</v>
      </c>
    </row>
    <row r="25992" spans="1:1">
      <c r="A25992" s="4">
        <v>28828</v>
      </c>
    </row>
    <row r="25993" spans="1:1">
      <c r="A25993" s="4">
        <v>28829</v>
      </c>
    </row>
    <row r="25994" spans="1:1">
      <c r="A25994" s="4">
        <v>28830</v>
      </c>
    </row>
    <row r="25995" spans="1:1">
      <c r="A25995" s="4">
        <v>28831</v>
      </c>
    </row>
    <row r="25996" spans="1:1">
      <c r="A25996" s="4">
        <v>28832</v>
      </c>
    </row>
    <row r="25997" spans="1:1">
      <c r="A25997" s="4">
        <v>28833</v>
      </c>
    </row>
    <row r="25998" spans="1:1">
      <c r="A25998" s="4">
        <v>28834</v>
      </c>
    </row>
    <row r="25999" spans="1:1">
      <c r="A25999" s="4">
        <v>28835</v>
      </c>
    </row>
    <row r="26000" spans="1:1">
      <c r="A26000" s="4">
        <v>28836</v>
      </c>
    </row>
    <row r="26001" spans="1:1">
      <c r="A26001" s="4">
        <v>28837</v>
      </c>
    </row>
    <row r="26002" spans="1:1">
      <c r="A26002" s="4">
        <v>28838</v>
      </c>
    </row>
    <row r="26003" spans="1:1">
      <c r="A26003" s="4">
        <v>28839</v>
      </c>
    </row>
    <row r="26004" spans="1:1">
      <c r="A26004" s="4">
        <v>28840</v>
      </c>
    </row>
    <row r="26005" spans="1:1">
      <c r="A26005" s="4">
        <v>28841</v>
      </c>
    </row>
    <row r="26006" spans="1:1">
      <c r="A26006" s="4">
        <v>28842</v>
      </c>
    </row>
    <row r="26007" spans="1:1">
      <c r="A26007" s="4">
        <v>28843</v>
      </c>
    </row>
    <row r="26008" spans="1:1">
      <c r="A26008" s="4">
        <v>28844</v>
      </c>
    </row>
    <row r="26009" spans="1:1">
      <c r="A26009" s="4">
        <v>28845</v>
      </c>
    </row>
    <row r="26010" spans="1:1">
      <c r="A26010" s="4">
        <v>28846</v>
      </c>
    </row>
    <row r="26011" spans="1:1">
      <c r="A26011" s="4">
        <v>28847</v>
      </c>
    </row>
    <row r="26012" spans="1:1">
      <c r="A26012" s="4">
        <v>28848</v>
      </c>
    </row>
    <row r="26013" spans="1:1">
      <c r="A26013" s="4">
        <v>28849</v>
      </c>
    </row>
    <row r="26014" spans="1:1">
      <c r="A26014" s="4">
        <v>28850</v>
      </c>
    </row>
    <row r="26015" spans="1:1">
      <c r="A26015" s="4">
        <v>28851</v>
      </c>
    </row>
    <row r="26016" spans="1:1">
      <c r="A26016" s="4">
        <v>28852</v>
      </c>
    </row>
    <row r="26017" spans="1:1">
      <c r="A26017" s="4">
        <v>28853</v>
      </c>
    </row>
    <row r="26018" spans="1:1">
      <c r="A26018" s="4">
        <v>28854</v>
      </c>
    </row>
    <row r="26019" spans="1:1">
      <c r="A26019" s="4">
        <v>28855</v>
      </c>
    </row>
    <row r="26020" spans="1:1">
      <c r="A26020" s="4">
        <v>28856</v>
      </c>
    </row>
    <row r="26021" spans="1:1">
      <c r="A26021" s="4">
        <v>28857</v>
      </c>
    </row>
    <row r="26022" spans="1:1">
      <c r="A26022" s="4">
        <v>28858</v>
      </c>
    </row>
    <row r="26023" spans="1:1">
      <c r="A26023" s="4">
        <v>28859</v>
      </c>
    </row>
    <row r="26024" spans="1:1">
      <c r="A26024" s="4">
        <v>28860</v>
      </c>
    </row>
    <row r="26025" spans="1:1">
      <c r="A26025" s="4">
        <v>28861</v>
      </c>
    </row>
    <row r="26026" spans="1:1">
      <c r="A26026" s="4">
        <v>28862</v>
      </c>
    </row>
    <row r="26027" spans="1:1">
      <c r="A26027" s="4">
        <v>28863</v>
      </c>
    </row>
    <row r="26028" spans="1:1">
      <c r="A26028" s="4">
        <v>28864</v>
      </c>
    </row>
    <row r="26029" spans="1:1">
      <c r="A26029" s="4">
        <v>28865</v>
      </c>
    </row>
    <row r="26030" spans="1:1">
      <c r="A26030" s="4">
        <v>28866</v>
      </c>
    </row>
    <row r="26031" spans="1:1">
      <c r="A26031" s="4">
        <v>28867</v>
      </c>
    </row>
    <row r="26032" spans="1:1">
      <c r="A26032" s="4">
        <v>28868</v>
      </c>
    </row>
    <row r="26033" spans="1:1">
      <c r="A26033" s="4">
        <v>28869</v>
      </c>
    </row>
    <row r="26034" spans="1:1">
      <c r="A26034" s="4">
        <v>28870</v>
      </c>
    </row>
    <row r="26035" spans="1:1">
      <c r="A26035" s="4">
        <v>28871</v>
      </c>
    </row>
    <row r="26036" spans="1:1">
      <c r="A26036" s="4">
        <v>28872</v>
      </c>
    </row>
    <row r="26037" spans="1:1">
      <c r="A26037" s="4">
        <v>28873</v>
      </c>
    </row>
    <row r="26038" spans="1:1">
      <c r="A26038" s="4">
        <v>28874</v>
      </c>
    </row>
    <row r="26039" spans="1:1">
      <c r="A26039" s="4">
        <v>28875</v>
      </c>
    </row>
    <row r="26040" spans="1:1">
      <c r="A26040" s="4">
        <v>28876</v>
      </c>
    </row>
    <row r="26041" spans="1:1">
      <c r="A26041" s="4">
        <v>28877</v>
      </c>
    </row>
    <row r="26042" spans="1:1">
      <c r="A26042" s="4">
        <v>28878</v>
      </c>
    </row>
    <row r="26043" spans="1:1">
      <c r="A26043" s="4">
        <v>28879</v>
      </c>
    </row>
    <row r="26044" spans="1:1">
      <c r="A26044" s="4">
        <v>28880</v>
      </c>
    </row>
    <row r="26045" spans="1:1">
      <c r="A26045" s="4">
        <v>28881</v>
      </c>
    </row>
    <row r="26046" spans="1:1">
      <c r="A26046" s="4">
        <v>28882</v>
      </c>
    </row>
    <row r="26047" spans="1:1">
      <c r="A26047" s="4">
        <v>28883</v>
      </c>
    </row>
    <row r="26048" spans="1:1">
      <c r="A26048" s="4">
        <v>28884</v>
      </c>
    </row>
    <row r="26049" spans="1:1">
      <c r="A26049" s="4">
        <v>28885</v>
      </c>
    </row>
    <row r="26050" spans="1:1">
      <c r="A26050" s="4">
        <v>28886</v>
      </c>
    </row>
    <row r="26051" spans="1:1">
      <c r="A26051" s="4">
        <v>28887</v>
      </c>
    </row>
    <row r="26052" spans="1:1">
      <c r="A26052" s="4">
        <v>28888</v>
      </c>
    </row>
    <row r="26053" spans="1:1">
      <c r="A26053" s="4">
        <v>28889</v>
      </c>
    </row>
    <row r="26054" spans="1:1">
      <c r="A26054" s="4">
        <v>28890</v>
      </c>
    </row>
    <row r="26055" spans="1:1">
      <c r="A26055" s="4">
        <v>28891</v>
      </c>
    </row>
    <row r="26056" spans="1:1">
      <c r="A26056" s="4">
        <v>28892</v>
      </c>
    </row>
    <row r="26057" spans="1:1">
      <c r="A26057" s="4">
        <v>28893</v>
      </c>
    </row>
    <row r="26058" spans="1:1">
      <c r="A26058" s="4">
        <v>28894</v>
      </c>
    </row>
    <row r="26059" spans="1:1">
      <c r="A26059" s="4">
        <v>28895</v>
      </c>
    </row>
    <row r="26060" spans="1:1">
      <c r="A26060" s="4">
        <v>28896</v>
      </c>
    </row>
    <row r="26061" spans="1:1">
      <c r="A26061" s="4">
        <v>28897</v>
      </c>
    </row>
    <row r="26062" spans="1:1">
      <c r="A26062" s="4">
        <v>28898</v>
      </c>
    </row>
    <row r="26063" spans="1:1">
      <c r="A26063" s="4">
        <v>28899</v>
      </c>
    </row>
    <row r="26064" spans="1:1">
      <c r="A26064" s="4">
        <v>28900</v>
      </c>
    </row>
    <row r="26065" spans="1:1">
      <c r="A26065" s="4">
        <v>28901</v>
      </c>
    </row>
    <row r="26066" spans="1:1">
      <c r="A26066" s="4">
        <v>28902</v>
      </c>
    </row>
    <row r="26067" spans="1:1">
      <c r="A26067" s="4">
        <v>28903</v>
      </c>
    </row>
    <row r="26068" spans="1:1">
      <c r="A26068" s="4">
        <v>28904</v>
      </c>
    </row>
    <row r="26069" spans="1:1">
      <c r="A26069" s="4">
        <v>28905</v>
      </c>
    </row>
    <row r="26070" spans="1:1">
      <c r="A26070" s="4">
        <v>28906</v>
      </c>
    </row>
    <row r="26071" spans="1:1">
      <c r="A26071" s="4">
        <v>28907</v>
      </c>
    </row>
    <row r="26072" spans="1:1">
      <c r="A26072" s="4">
        <v>28908</v>
      </c>
    </row>
    <row r="26073" spans="1:1">
      <c r="A26073" s="4">
        <v>28909</v>
      </c>
    </row>
    <row r="26074" spans="1:1">
      <c r="A26074" s="4">
        <v>28910</v>
      </c>
    </row>
    <row r="26075" spans="1:1">
      <c r="A26075" s="4">
        <v>28911</v>
      </c>
    </row>
    <row r="26076" spans="1:1">
      <c r="A26076" s="4">
        <v>28912</v>
      </c>
    </row>
    <row r="26077" spans="1:1">
      <c r="A26077" s="4">
        <v>28913</v>
      </c>
    </row>
    <row r="26078" spans="1:1">
      <c r="A26078" s="4">
        <v>28914</v>
      </c>
    </row>
    <row r="26079" spans="1:1">
      <c r="A26079" s="4">
        <v>28915</v>
      </c>
    </row>
    <row r="26080" spans="1:1">
      <c r="A26080" s="4">
        <v>28916</v>
      </c>
    </row>
    <row r="26081" spans="1:1">
      <c r="A26081" s="4">
        <v>28917</v>
      </c>
    </row>
    <row r="26082" spans="1:1">
      <c r="A26082" s="4">
        <v>28918</v>
      </c>
    </row>
    <row r="26083" spans="1:1">
      <c r="A26083" s="4">
        <v>28919</v>
      </c>
    </row>
    <row r="26084" spans="1:1">
      <c r="A26084" s="4">
        <v>28920</v>
      </c>
    </row>
    <row r="26085" spans="1:1">
      <c r="A26085" s="4">
        <v>28921</v>
      </c>
    </row>
    <row r="26086" spans="1:1">
      <c r="A26086" s="4">
        <v>28922</v>
      </c>
    </row>
    <row r="26087" spans="1:1">
      <c r="A26087" s="4">
        <v>28923</v>
      </c>
    </row>
    <row r="26088" spans="1:1">
      <c r="A26088" s="4">
        <v>28924</v>
      </c>
    </row>
    <row r="26089" spans="1:1">
      <c r="A26089" s="4">
        <v>28925</v>
      </c>
    </row>
    <row r="26090" spans="1:1">
      <c r="A26090" s="4">
        <v>28926</v>
      </c>
    </row>
    <row r="26091" spans="1:1">
      <c r="A26091" s="4">
        <v>28927</v>
      </c>
    </row>
    <row r="26092" spans="1:1">
      <c r="A26092" s="4">
        <v>28928</v>
      </c>
    </row>
    <row r="26093" spans="1:1">
      <c r="A26093" s="4">
        <v>28929</v>
      </c>
    </row>
    <row r="26094" spans="1:1">
      <c r="A26094" s="4">
        <v>28930</v>
      </c>
    </row>
    <row r="26095" spans="1:1">
      <c r="A26095" s="4">
        <v>28931</v>
      </c>
    </row>
    <row r="26096" spans="1:1">
      <c r="A26096" s="4">
        <v>28932</v>
      </c>
    </row>
    <row r="26097" spans="1:1">
      <c r="A26097" s="4">
        <v>28933</v>
      </c>
    </row>
    <row r="26098" spans="1:1">
      <c r="A26098" s="4">
        <v>28934</v>
      </c>
    </row>
    <row r="26099" spans="1:1">
      <c r="A26099" s="4">
        <v>28935</v>
      </c>
    </row>
    <row r="26100" spans="1:1">
      <c r="A26100" s="4">
        <v>28936</v>
      </c>
    </row>
    <row r="26101" spans="1:1">
      <c r="A26101" s="4">
        <v>28937</v>
      </c>
    </row>
    <row r="26102" spans="1:1">
      <c r="A26102" s="4">
        <v>28938</v>
      </c>
    </row>
    <row r="26103" spans="1:1">
      <c r="A26103" s="4">
        <v>28939</v>
      </c>
    </row>
    <row r="26104" spans="1:1">
      <c r="A26104" s="4">
        <v>28940</v>
      </c>
    </row>
    <row r="26105" spans="1:1">
      <c r="A26105" s="4">
        <v>28941</v>
      </c>
    </row>
    <row r="26106" spans="1:1">
      <c r="A26106" s="4">
        <v>28942</v>
      </c>
    </row>
    <row r="26107" spans="1:1">
      <c r="A26107" s="4">
        <v>28943</v>
      </c>
    </row>
    <row r="26108" spans="1:1">
      <c r="A26108" s="4">
        <v>28944</v>
      </c>
    </row>
    <row r="26109" spans="1:1">
      <c r="A26109" s="4">
        <v>28945</v>
      </c>
    </row>
    <row r="26110" spans="1:1">
      <c r="A26110" s="4">
        <v>28946</v>
      </c>
    </row>
    <row r="26111" spans="1:1">
      <c r="A26111" s="4">
        <v>28947</v>
      </c>
    </row>
    <row r="26112" spans="1:1">
      <c r="A26112" s="4">
        <v>28948</v>
      </c>
    </row>
    <row r="26113" spans="1:1">
      <c r="A26113" s="4">
        <v>28949</v>
      </c>
    </row>
    <row r="26114" spans="1:1">
      <c r="A26114" s="4">
        <v>28950</v>
      </c>
    </row>
    <row r="26115" spans="1:1">
      <c r="A26115" s="4">
        <v>28951</v>
      </c>
    </row>
    <row r="26116" spans="1:1">
      <c r="A26116" s="4">
        <v>28952</v>
      </c>
    </row>
    <row r="26117" spans="1:1">
      <c r="A26117" s="4">
        <v>28953</v>
      </c>
    </row>
    <row r="26118" spans="1:1">
      <c r="A26118" s="4">
        <v>28954</v>
      </c>
    </row>
    <row r="26119" spans="1:1">
      <c r="A26119" s="4">
        <v>28955</v>
      </c>
    </row>
    <row r="26120" spans="1:1">
      <c r="A26120" s="4">
        <v>28956</v>
      </c>
    </row>
    <row r="26121" spans="1:1">
      <c r="A26121" s="4">
        <v>28957</v>
      </c>
    </row>
    <row r="26122" spans="1:1">
      <c r="A26122" s="4">
        <v>28958</v>
      </c>
    </row>
    <row r="26123" spans="1:1">
      <c r="A26123" s="4">
        <v>28959</v>
      </c>
    </row>
    <row r="26124" spans="1:1">
      <c r="A26124" s="4">
        <v>28960</v>
      </c>
    </row>
    <row r="26125" spans="1:1">
      <c r="A26125" s="4">
        <v>28961</v>
      </c>
    </row>
    <row r="26126" spans="1:1">
      <c r="A26126" s="4">
        <v>28962</v>
      </c>
    </row>
    <row r="26127" spans="1:1">
      <c r="A26127" s="4">
        <v>28963</v>
      </c>
    </row>
    <row r="26128" spans="1:1">
      <c r="A26128" s="4">
        <v>28964</v>
      </c>
    </row>
    <row r="26129" spans="1:1">
      <c r="A26129" s="4">
        <v>28965</v>
      </c>
    </row>
    <row r="26130" spans="1:1">
      <c r="A26130" s="4">
        <v>28966</v>
      </c>
    </row>
    <row r="26131" spans="1:1">
      <c r="A26131" s="4">
        <v>28967</v>
      </c>
    </row>
    <row r="26132" spans="1:1">
      <c r="A26132" s="4">
        <v>28968</v>
      </c>
    </row>
    <row r="26133" spans="1:1">
      <c r="A26133" s="4">
        <v>28969</v>
      </c>
    </row>
    <row r="26134" spans="1:1">
      <c r="A26134" s="4">
        <v>28970</v>
      </c>
    </row>
    <row r="26135" spans="1:1">
      <c r="A26135" s="4">
        <v>28971</v>
      </c>
    </row>
    <row r="26136" spans="1:1">
      <c r="A26136" s="4">
        <v>28972</v>
      </c>
    </row>
    <row r="26137" spans="1:1">
      <c r="A26137" s="4">
        <v>28973</v>
      </c>
    </row>
    <row r="26138" spans="1:1">
      <c r="A26138" s="4">
        <v>28974</v>
      </c>
    </row>
    <row r="26139" spans="1:1">
      <c r="A26139" s="4">
        <v>28975</v>
      </c>
    </row>
    <row r="26140" spans="1:1">
      <c r="A26140" s="4">
        <v>28976</v>
      </c>
    </row>
    <row r="26141" spans="1:1">
      <c r="A26141" s="4">
        <v>28977</v>
      </c>
    </row>
    <row r="26142" spans="1:1">
      <c r="A26142" s="4">
        <v>28978</v>
      </c>
    </row>
    <row r="26143" spans="1:1">
      <c r="A26143" s="4">
        <v>28979</v>
      </c>
    </row>
    <row r="26144" spans="1:1">
      <c r="A26144" s="4">
        <v>28980</v>
      </c>
    </row>
    <row r="26145" spans="1:1">
      <c r="A26145" s="4">
        <v>28981</v>
      </c>
    </row>
    <row r="26146" spans="1:1">
      <c r="A26146" s="4">
        <v>28982</v>
      </c>
    </row>
    <row r="26147" spans="1:1">
      <c r="A26147" s="4">
        <v>28983</v>
      </c>
    </row>
    <row r="26148" spans="1:1">
      <c r="A26148" s="4">
        <v>28984</v>
      </c>
    </row>
    <row r="26149" spans="1:1">
      <c r="A26149" s="4">
        <v>28985</v>
      </c>
    </row>
    <row r="26150" spans="1:1">
      <c r="A26150" s="4">
        <v>28986</v>
      </c>
    </row>
    <row r="26151" spans="1:1">
      <c r="A26151" s="4">
        <v>28987</v>
      </c>
    </row>
    <row r="26152" spans="1:1">
      <c r="A26152" s="4">
        <v>28988</v>
      </c>
    </row>
    <row r="26153" spans="1:1">
      <c r="A26153" s="4">
        <v>28989</v>
      </c>
    </row>
    <row r="26154" spans="1:1">
      <c r="A26154" s="4">
        <v>28990</v>
      </c>
    </row>
    <row r="26155" spans="1:1">
      <c r="A26155" s="4">
        <v>28991</v>
      </c>
    </row>
    <row r="26156" spans="1:1">
      <c r="A26156" s="4">
        <v>28992</v>
      </c>
    </row>
    <row r="26157" spans="1:1">
      <c r="A26157" s="4">
        <v>28993</v>
      </c>
    </row>
    <row r="26158" spans="1:1">
      <c r="A26158" s="4">
        <v>28994</v>
      </c>
    </row>
    <row r="26159" spans="1:1">
      <c r="A26159" s="4">
        <v>28995</v>
      </c>
    </row>
    <row r="26160" spans="1:1">
      <c r="A26160" s="4">
        <v>28996</v>
      </c>
    </row>
    <row r="26161" spans="1:1">
      <c r="A26161" s="4">
        <v>28997</v>
      </c>
    </row>
    <row r="26162" spans="1:1">
      <c r="A26162" s="4">
        <v>28998</v>
      </c>
    </row>
    <row r="26163" spans="1:1">
      <c r="A26163" s="4">
        <v>28999</v>
      </c>
    </row>
    <row r="26164" spans="1:1">
      <c r="A26164" s="4">
        <v>29000</v>
      </c>
    </row>
    <row r="26165" spans="1:1">
      <c r="A26165" s="4">
        <v>29001</v>
      </c>
    </row>
    <row r="26166" spans="1:1">
      <c r="A26166" s="4">
        <v>29002</v>
      </c>
    </row>
    <row r="26167" spans="1:1">
      <c r="A26167" s="4">
        <v>29003</v>
      </c>
    </row>
    <row r="26168" spans="1:1">
      <c r="A26168" s="4">
        <v>29004</v>
      </c>
    </row>
    <row r="26169" spans="1:1">
      <c r="A26169" s="4">
        <v>29005</v>
      </c>
    </row>
    <row r="26170" spans="1:1">
      <c r="A26170" s="4">
        <v>29006</v>
      </c>
    </row>
    <row r="26171" spans="1:1">
      <c r="A26171" s="4">
        <v>29007</v>
      </c>
    </row>
    <row r="26172" spans="1:1">
      <c r="A26172" s="4">
        <v>29008</v>
      </c>
    </row>
    <row r="26173" spans="1:1">
      <c r="A26173" s="4">
        <v>29009</v>
      </c>
    </row>
    <row r="26174" spans="1:1">
      <c r="A26174" s="4">
        <v>29010</v>
      </c>
    </row>
    <row r="26175" spans="1:1">
      <c r="A26175" s="4">
        <v>29011</v>
      </c>
    </row>
    <row r="26176" spans="1:1">
      <c r="A26176" s="4">
        <v>29012</v>
      </c>
    </row>
    <row r="26177" spans="1:1">
      <c r="A26177" s="4">
        <v>29013</v>
      </c>
    </row>
    <row r="26178" spans="1:1">
      <c r="A26178" s="4">
        <v>29014</v>
      </c>
    </row>
    <row r="26179" spans="1:1">
      <c r="A26179" s="4">
        <v>29015</v>
      </c>
    </row>
    <row r="26180" spans="1:1">
      <c r="A26180" s="4">
        <v>29016</v>
      </c>
    </row>
    <row r="26181" spans="1:1">
      <c r="A26181" s="4">
        <v>29017</v>
      </c>
    </row>
    <row r="26182" spans="1:1">
      <c r="A26182" s="4">
        <v>29018</v>
      </c>
    </row>
    <row r="26183" spans="1:1">
      <c r="A26183" s="4">
        <v>29019</v>
      </c>
    </row>
    <row r="26184" spans="1:1">
      <c r="A26184" s="4">
        <v>29020</v>
      </c>
    </row>
    <row r="26185" spans="1:1">
      <c r="A26185" s="4">
        <v>29021</v>
      </c>
    </row>
    <row r="26186" spans="1:1">
      <c r="A26186" s="4">
        <v>29022</v>
      </c>
    </row>
    <row r="26187" spans="1:1">
      <c r="A26187" s="4">
        <v>29023</v>
      </c>
    </row>
    <row r="26188" spans="1:1">
      <c r="A26188" s="4">
        <v>29024</v>
      </c>
    </row>
    <row r="26189" spans="1:1">
      <c r="A26189" s="4">
        <v>29025</v>
      </c>
    </row>
    <row r="26190" spans="1:1">
      <c r="A26190" s="4">
        <v>29026</v>
      </c>
    </row>
    <row r="26191" spans="1:1">
      <c r="A26191" s="4">
        <v>29027</v>
      </c>
    </row>
    <row r="26192" spans="1:1">
      <c r="A26192" s="4">
        <v>29028</v>
      </c>
    </row>
    <row r="26193" spans="1:1">
      <c r="A26193" s="4">
        <v>29029</v>
      </c>
    </row>
    <row r="26194" spans="1:1">
      <c r="A26194" s="4">
        <v>29030</v>
      </c>
    </row>
    <row r="26195" spans="1:1">
      <c r="A26195" s="4">
        <v>29031</v>
      </c>
    </row>
    <row r="26196" spans="1:1">
      <c r="A26196" s="4">
        <v>29032</v>
      </c>
    </row>
    <row r="26197" spans="1:1">
      <c r="A26197" s="4">
        <v>29033</v>
      </c>
    </row>
    <row r="26198" spans="1:1">
      <c r="A26198" s="4">
        <v>29034</v>
      </c>
    </row>
    <row r="26199" spans="1:1">
      <c r="A26199" s="4">
        <v>29035</v>
      </c>
    </row>
    <row r="26200" spans="1:1">
      <c r="A26200" s="4">
        <v>29036</v>
      </c>
    </row>
    <row r="26201" spans="1:1">
      <c r="A26201" s="4">
        <v>29037</v>
      </c>
    </row>
    <row r="26202" spans="1:1">
      <c r="A26202" s="4">
        <v>29038</v>
      </c>
    </row>
    <row r="26203" spans="1:1">
      <c r="A26203" s="4">
        <v>29039</v>
      </c>
    </row>
    <row r="26204" spans="1:1">
      <c r="A26204" s="4">
        <v>29040</v>
      </c>
    </row>
    <row r="26205" spans="1:1">
      <c r="A26205" s="4">
        <v>29041</v>
      </c>
    </row>
    <row r="26206" spans="1:1">
      <c r="A26206" s="4">
        <v>29042</v>
      </c>
    </row>
    <row r="26207" spans="1:1">
      <c r="A26207" s="4">
        <v>29043</v>
      </c>
    </row>
    <row r="26208" spans="1:1">
      <c r="A26208" s="4">
        <v>29044</v>
      </c>
    </row>
    <row r="26209" spans="1:1">
      <c r="A26209" s="4">
        <v>29045</v>
      </c>
    </row>
    <row r="26210" spans="1:1">
      <c r="A26210" s="4">
        <v>29046</v>
      </c>
    </row>
    <row r="26211" spans="1:1">
      <c r="A26211" s="4">
        <v>29047</v>
      </c>
    </row>
    <row r="26212" spans="1:1">
      <c r="A26212" s="4">
        <v>29048</v>
      </c>
    </row>
    <row r="26213" spans="1:1">
      <c r="A26213" s="4">
        <v>29049</v>
      </c>
    </row>
    <row r="26214" spans="1:1">
      <c r="A26214" s="4">
        <v>29050</v>
      </c>
    </row>
    <row r="26215" spans="1:1">
      <c r="A26215" s="4">
        <v>29051</v>
      </c>
    </row>
    <row r="26216" spans="1:1">
      <c r="A26216" s="4">
        <v>29052</v>
      </c>
    </row>
    <row r="26217" spans="1:1">
      <c r="A26217" s="4">
        <v>29053</v>
      </c>
    </row>
    <row r="26218" spans="1:1">
      <c r="A26218" s="4">
        <v>29054</v>
      </c>
    </row>
    <row r="26219" spans="1:1">
      <c r="A26219" s="4">
        <v>29055</v>
      </c>
    </row>
    <row r="26220" spans="1:1">
      <c r="A26220" s="4">
        <v>29056</v>
      </c>
    </row>
    <row r="26221" spans="1:1">
      <c r="A26221" s="4">
        <v>29057</v>
      </c>
    </row>
    <row r="26222" spans="1:1">
      <c r="A26222" s="4">
        <v>29058</v>
      </c>
    </row>
    <row r="26223" spans="1:1">
      <c r="A26223" s="4">
        <v>29059</v>
      </c>
    </row>
    <row r="26224" spans="1:1">
      <c r="A26224" s="4">
        <v>29060</v>
      </c>
    </row>
    <row r="26225" spans="1:1">
      <c r="A26225" s="4">
        <v>29061</v>
      </c>
    </row>
    <row r="26226" spans="1:1">
      <c r="A26226" s="4">
        <v>29062</v>
      </c>
    </row>
    <row r="26227" spans="1:1">
      <c r="A26227" s="4">
        <v>29063</v>
      </c>
    </row>
    <row r="26228" spans="1:1">
      <c r="A26228" s="4">
        <v>29064</v>
      </c>
    </row>
    <row r="26229" spans="1:1">
      <c r="A26229" s="4">
        <v>29065</v>
      </c>
    </row>
    <row r="26230" spans="1:1">
      <c r="A26230" s="4">
        <v>29066</v>
      </c>
    </row>
    <row r="26231" spans="1:1">
      <c r="A26231" s="4">
        <v>29067</v>
      </c>
    </row>
    <row r="26232" spans="1:1">
      <c r="A26232" s="4">
        <v>29068</v>
      </c>
    </row>
    <row r="26233" spans="1:1">
      <c r="A26233" s="4">
        <v>29069</v>
      </c>
    </row>
    <row r="26234" spans="1:1">
      <c r="A26234" s="4">
        <v>29070</v>
      </c>
    </row>
    <row r="26235" spans="1:1">
      <c r="A26235" s="4">
        <v>29071</v>
      </c>
    </row>
    <row r="26236" spans="1:1">
      <c r="A26236" s="4">
        <v>29072</v>
      </c>
    </row>
    <row r="26237" spans="1:1">
      <c r="A26237" s="4">
        <v>29073</v>
      </c>
    </row>
    <row r="26238" spans="1:1">
      <c r="A26238" s="4">
        <v>29074</v>
      </c>
    </row>
    <row r="26239" spans="1:1">
      <c r="A26239" s="4">
        <v>29075</v>
      </c>
    </row>
    <row r="26240" spans="1:1">
      <c r="A26240" s="4">
        <v>29076</v>
      </c>
    </row>
    <row r="26241" spans="1:1">
      <c r="A26241" s="4">
        <v>29077</v>
      </c>
    </row>
    <row r="26242" spans="1:1">
      <c r="A26242" s="4">
        <v>29078</v>
      </c>
    </row>
    <row r="26243" spans="1:1">
      <c r="A26243" s="4">
        <v>29079</v>
      </c>
    </row>
    <row r="26244" spans="1:1">
      <c r="A26244" s="4">
        <v>29080</v>
      </c>
    </row>
    <row r="26245" spans="1:1">
      <c r="A26245" s="4">
        <v>29081</v>
      </c>
    </row>
    <row r="26246" spans="1:1">
      <c r="A26246" s="4">
        <v>29082</v>
      </c>
    </row>
    <row r="26247" spans="1:1">
      <c r="A26247" s="4">
        <v>29083</v>
      </c>
    </row>
    <row r="26248" spans="1:1">
      <c r="A26248" s="4">
        <v>29084</v>
      </c>
    </row>
    <row r="26249" spans="1:1">
      <c r="A26249" s="4">
        <v>29085</v>
      </c>
    </row>
    <row r="26250" spans="1:1">
      <c r="A26250" s="4">
        <v>29086</v>
      </c>
    </row>
    <row r="26251" spans="1:1">
      <c r="A26251" s="4">
        <v>29087</v>
      </c>
    </row>
    <row r="26252" spans="1:1">
      <c r="A26252" s="4">
        <v>29088</v>
      </c>
    </row>
    <row r="26253" spans="1:1">
      <c r="A26253" s="4">
        <v>29089</v>
      </c>
    </row>
    <row r="26254" spans="1:1">
      <c r="A26254" s="4">
        <v>29090</v>
      </c>
    </row>
    <row r="26255" spans="1:1">
      <c r="A26255" s="4">
        <v>29091</v>
      </c>
    </row>
    <row r="26256" spans="1:1">
      <c r="A26256" s="4">
        <v>29092</v>
      </c>
    </row>
    <row r="26257" spans="1:1">
      <c r="A26257" s="4">
        <v>29093</v>
      </c>
    </row>
    <row r="26258" spans="1:1">
      <c r="A26258" s="4">
        <v>29094</v>
      </c>
    </row>
    <row r="26259" spans="1:1">
      <c r="A26259" s="4">
        <v>29095</v>
      </c>
    </row>
    <row r="26260" spans="1:1">
      <c r="A26260" s="4">
        <v>29096</v>
      </c>
    </row>
    <row r="26261" spans="1:1">
      <c r="A26261" s="4">
        <v>29097</v>
      </c>
    </row>
    <row r="26262" spans="1:1">
      <c r="A26262" s="4">
        <v>29098</v>
      </c>
    </row>
    <row r="26263" spans="1:1">
      <c r="A26263" s="4">
        <v>29099</v>
      </c>
    </row>
    <row r="26264" spans="1:1">
      <c r="A26264" s="4">
        <v>29100</v>
      </c>
    </row>
    <row r="26265" spans="1:1">
      <c r="A26265" s="4">
        <v>29101</v>
      </c>
    </row>
    <row r="26266" spans="1:1">
      <c r="A26266" s="4">
        <v>29102</v>
      </c>
    </row>
    <row r="26267" spans="1:1">
      <c r="A26267" s="4">
        <v>29103</v>
      </c>
    </row>
    <row r="26268" spans="1:1">
      <c r="A26268" s="4">
        <v>29104</v>
      </c>
    </row>
    <row r="26269" spans="1:1">
      <c r="A26269" s="4">
        <v>29105</v>
      </c>
    </row>
    <row r="26270" spans="1:1">
      <c r="A26270" s="4">
        <v>29106</v>
      </c>
    </row>
    <row r="26271" spans="1:1">
      <c r="A26271" s="4">
        <v>29107</v>
      </c>
    </row>
    <row r="26272" spans="1:1">
      <c r="A26272" s="4">
        <v>29108</v>
      </c>
    </row>
    <row r="26273" spans="1:1">
      <c r="A26273" s="4">
        <v>29109</v>
      </c>
    </row>
    <row r="26274" spans="1:1">
      <c r="A26274" s="4">
        <v>29110</v>
      </c>
    </row>
    <row r="26275" spans="1:1">
      <c r="A26275" s="4">
        <v>29111</v>
      </c>
    </row>
    <row r="26276" spans="1:1">
      <c r="A26276" s="4">
        <v>29112</v>
      </c>
    </row>
    <row r="26277" spans="1:1">
      <c r="A26277" s="4">
        <v>29113</v>
      </c>
    </row>
    <row r="26278" spans="1:1">
      <c r="A26278" s="4">
        <v>29114</v>
      </c>
    </row>
    <row r="26279" spans="1:1">
      <c r="A26279" s="4">
        <v>29115</v>
      </c>
    </row>
    <row r="26280" spans="1:1">
      <c r="A26280" s="4">
        <v>29116</v>
      </c>
    </row>
    <row r="26281" spans="1:1">
      <c r="A26281" s="4">
        <v>29117</v>
      </c>
    </row>
    <row r="26282" spans="1:1">
      <c r="A26282" s="4">
        <v>29118</v>
      </c>
    </row>
    <row r="26283" spans="1:1">
      <c r="A26283" s="4">
        <v>29119</v>
      </c>
    </row>
    <row r="26284" spans="1:1">
      <c r="A26284" s="4">
        <v>29120</v>
      </c>
    </row>
    <row r="26285" spans="1:1">
      <c r="A26285" s="4">
        <v>29121</v>
      </c>
    </row>
    <row r="26286" spans="1:1">
      <c r="A26286" s="4">
        <v>29122</v>
      </c>
    </row>
    <row r="26287" spans="1:1">
      <c r="A26287" s="4">
        <v>29123</v>
      </c>
    </row>
    <row r="26288" spans="1:1">
      <c r="A26288" s="4">
        <v>29124</v>
      </c>
    </row>
    <row r="26289" spans="1:1">
      <c r="A26289" s="4">
        <v>29125</v>
      </c>
    </row>
    <row r="26290" spans="1:1">
      <c r="A26290" s="4">
        <v>29126</v>
      </c>
    </row>
    <row r="26291" spans="1:1">
      <c r="A26291" s="4">
        <v>29127</v>
      </c>
    </row>
    <row r="26292" spans="1:1">
      <c r="A26292" s="4">
        <v>29128</v>
      </c>
    </row>
    <row r="26293" spans="1:1">
      <c r="A26293" s="4">
        <v>29129</v>
      </c>
    </row>
    <row r="26294" spans="1:1">
      <c r="A26294" s="4">
        <v>29130</v>
      </c>
    </row>
    <row r="26295" spans="1:1">
      <c r="A26295" s="4">
        <v>29131</v>
      </c>
    </row>
    <row r="26296" spans="1:1">
      <c r="A26296" s="4">
        <v>29132</v>
      </c>
    </row>
    <row r="26297" spans="1:1">
      <c r="A26297" s="4">
        <v>29133</v>
      </c>
    </row>
    <row r="26298" spans="1:1">
      <c r="A26298" s="4">
        <v>29134</v>
      </c>
    </row>
    <row r="26299" spans="1:1">
      <c r="A26299" s="4">
        <v>29135</v>
      </c>
    </row>
    <row r="26300" spans="1:1">
      <c r="A26300" s="4">
        <v>29136</v>
      </c>
    </row>
    <row r="26301" spans="1:1">
      <c r="A26301" s="4">
        <v>29137</v>
      </c>
    </row>
    <row r="26302" spans="1:1">
      <c r="A26302" s="4">
        <v>29138</v>
      </c>
    </row>
    <row r="26303" spans="1:1">
      <c r="A26303" s="4">
        <v>29139</v>
      </c>
    </row>
    <row r="26304" spans="1:1">
      <c r="A26304" s="4">
        <v>29140</v>
      </c>
    </row>
    <row r="26305" spans="1:1">
      <c r="A26305" s="4">
        <v>29141</v>
      </c>
    </row>
    <row r="26306" spans="1:1">
      <c r="A26306" s="4">
        <v>29142</v>
      </c>
    </row>
    <row r="26307" spans="1:1">
      <c r="A26307" s="4">
        <v>29143</v>
      </c>
    </row>
    <row r="26308" spans="1:1">
      <c r="A26308" s="4">
        <v>29144</v>
      </c>
    </row>
    <row r="26309" spans="1:1">
      <c r="A26309" s="4">
        <v>29145</v>
      </c>
    </row>
    <row r="26310" spans="1:1">
      <c r="A26310" s="4">
        <v>29146</v>
      </c>
    </row>
    <row r="26311" spans="1:1">
      <c r="A26311" s="4">
        <v>29147</v>
      </c>
    </row>
    <row r="26312" spans="1:1">
      <c r="A26312" s="4">
        <v>29148</v>
      </c>
    </row>
    <row r="26313" spans="1:1">
      <c r="A26313" s="4">
        <v>29149</v>
      </c>
    </row>
    <row r="26314" spans="1:1">
      <c r="A26314" s="4">
        <v>29150</v>
      </c>
    </row>
    <row r="26315" spans="1:1">
      <c r="A26315" s="4">
        <v>29151</v>
      </c>
    </row>
    <row r="26316" spans="1:1">
      <c r="A26316" s="4">
        <v>29152</v>
      </c>
    </row>
    <row r="26317" spans="1:1">
      <c r="A26317" s="4">
        <v>29153</v>
      </c>
    </row>
    <row r="26318" spans="1:1">
      <c r="A26318" s="4">
        <v>29154</v>
      </c>
    </row>
    <row r="26319" spans="1:1">
      <c r="A26319" s="4">
        <v>29155</v>
      </c>
    </row>
    <row r="26320" spans="1:1">
      <c r="A26320" s="4">
        <v>29156</v>
      </c>
    </row>
    <row r="26321" spans="1:1">
      <c r="A26321" s="4">
        <v>29157</v>
      </c>
    </row>
    <row r="26322" spans="1:1">
      <c r="A26322" s="4">
        <v>29158</v>
      </c>
    </row>
    <row r="26323" spans="1:1">
      <c r="A26323" s="4">
        <v>29159</v>
      </c>
    </row>
    <row r="26324" spans="1:1">
      <c r="A26324" s="4">
        <v>29160</v>
      </c>
    </row>
    <row r="26325" spans="1:1">
      <c r="A26325" s="4">
        <v>29161</v>
      </c>
    </row>
    <row r="26326" spans="1:1">
      <c r="A26326" s="4">
        <v>29162</v>
      </c>
    </row>
    <row r="26327" spans="1:1">
      <c r="A26327" s="4">
        <v>29163</v>
      </c>
    </row>
    <row r="26328" spans="1:1">
      <c r="A26328" s="4">
        <v>29164</v>
      </c>
    </row>
    <row r="26329" spans="1:1">
      <c r="A26329" s="4">
        <v>29165</v>
      </c>
    </row>
    <row r="26330" spans="1:1">
      <c r="A26330" s="4">
        <v>29166</v>
      </c>
    </row>
    <row r="26331" spans="1:1">
      <c r="A26331" s="4">
        <v>29167</v>
      </c>
    </row>
    <row r="26332" spans="1:1">
      <c r="A26332" s="4">
        <v>29168</v>
      </c>
    </row>
    <row r="26333" spans="1:1">
      <c r="A26333" s="4">
        <v>29169</v>
      </c>
    </row>
    <row r="26334" spans="1:1">
      <c r="A26334" s="4">
        <v>29170</v>
      </c>
    </row>
    <row r="26335" spans="1:1">
      <c r="A26335" s="4">
        <v>29171</v>
      </c>
    </row>
    <row r="26336" spans="1:1">
      <c r="A26336" s="4">
        <v>29172</v>
      </c>
    </row>
    <row r="26337" spans="1:1">
      <c r="A26337" s="4">
        <v>29173</v>
      </c>
    </row>
    <row r="26338" spans="1:1">
      <c r="A26338" s="4">
        <v>29174</v>
      </c>
    </row>
    <row r="26339" spans="1:1">
      <c r="A26339" s="4">
        <v>29175</v>
      </c>
    </row>
    <row r="26340" spans="1:1">
      <c r="A26340" s="4">
        <v>29176</v>
      </c>
    </row>
    <row r="26341" spans="1:1">
      <c r="A26341" s="4">
        <v>29177</v>
      </c>
    </row>
    <row r="26342" spans="1:1">
      <c r="A26342" s="4">
        <v>29178</v>
      </c>
    </row>
    <row r="26343" spans="1:1">
      <c r="A26343" s="4">
        <v>29179</v>
      </c>
    </row>
    <row r="26344" spans="1:1">
      <c r="A26344" s="4">
        <v>29180</v>
      </c>
    </row>
    <row r="26345" spans="1:1">
      <c r="A26345" s="4">
        <v>29181</v>
      </c>
    </row>
    <row r="26346" spans="1:1">
      <c r="A26346" s="4">
        <v>29182</v>
      </c>
    </row>
    <row r="26347" spans="1:1">
      <c r="A26347" s="4">
        <v>29183</v>
      </c>
    </row>
    <row r="26348" spans="1:1">
      <c r="A26348" s="4">
        <v>29184</v>
      </c>
    </row>
    <row r="26349" spans="1:1">
      <c r="A26349" s="4">
        <v>29185</v>
      </c>
    </row>
    <row r="26350" spans="1:1">
      <c r="A26350" s="4">
        <v>29186</v>
      </c>
    </row>
    <row r="26351" spans="1:1">
      <c r="A26351" s="4">
        <v>29187</v>
      </c>
    </row>
    <row r="26352" spans="1:1">
      <c r="A26352" s="4">
        <v>29188</v>
      </c>
    </row>
    <row r="26353" spans="1:1">
      <c r="A26353" s="4">
        <v>29189</v>
      </c>
    </row>
    <row r="26354" spans="1:1">
      <c r="A26354" s="4">
        <v>29190</v>
      </c>
    </row>
    <row r="26355" spans="1:1">
      <c r="A26355" s="4">
        <v>29191</v>
      </c>
    </row>
    <row r="26356" spans="1:1">
      <c r="A26356" s="4">
        <v>29192</v>
      </c>
    </row>
    <row r="26357" spans="1:1">
      <c r="A26357" s="4">
        <v>29193</v>
      </c>
    </row>
    <row r="26358" spans="1:1">
      <c r="A26358" s="4">
        <v>29194</v>
      </c>
    </row>
    <row r="26359" spans="1:1">
      <c r="A26359" s="4">
        <v>29195</v>
      </c>
    </row>
    <row r="26360" spans="1:1">
      <c r="A26360" s="4">
        <v>29196</v>
      </c>
    </row>
    <row r="26361" spans="1:1">
      <c r="A26361" s="4">
        <v>29197</v>
      </c>
    </row>
    <row r="26362" spans="1:1">
      <c r="A26362" s="4">
        <v>29198</v>
      </c>
    </row>
    <row r="26363" spans="1:1">
      <c r="A26363" s="4">
        <v>29199</v>
      </c>
    </row>
    <row r="26364" spans="1:1">
      <c r="A26364" s="4">
        <v>29200</v>
      </c>
    </row>
    <row r="26365" spans="1:1">
      <c r="A26365" s="4">
        <v>29201</v>
      </c>
    </row>
    <row r="26366" spans="1:1">
      <c r="A26366" s="4">
        <v>29202</v>
      </c>
    </row>
    <row r="26367" spans="1:1">
      <c r="A26367" s="4">
        <v>29203</v>
      </c>
    </row>
    <row r="26368" spans="1:1">
      <c r="A26368" s="4">
        <v>29204</v>
      </c>
    </row>
    <row r="26369" spans="1:1">
      <c r="A26369" s="4">
        <v>29205</v>
      </c>
    </row>
    <row r="26370" spans="1:1">
      <c r="A26370" s="4">
        <v>29206</v>
      </c>
    </row>
    <row r="26371" spans="1:1">
      <c r="A26371" s="4">
        <v>29207</v>
      </c>
    </row>
    <row r="26372" spans="1:1">
      <c r="A26372" s="4">
        <v>29208</v>
      </c>
    </row>
    <row r="26373" spans="1:1">
      <c r="A26373" s="4">
        <v>29209</v>
      </c>
    </row>
    <row r="26374" spans="1:1">
      <c r="A26374" s="4">
        <v>29210</v>
      </c>
    </row>
    <row r="26375" spans="1:1">
      <c r="A26375" s="4">
        <v>29211</v>
      </c>
    </row>
    <row r="26376" spans="1:1">
      <c r="A26376" s="4">
        <v>29212</v>
      </c>
    </row>
    <row r="26377" spans="1:1">
      <c r="A26377" s="4">
        <v>29213</v>
      </c>
    </row>
    <row r="26378" spans="1:1">
      <c r="A26378" s="4">
        <v>29214</v>
      </c>
    </row>
    <row r="26379" spans="1:1">
      <c r="A26379" s="4">
        <v>29215</v>
      </c>
    </row>
    <row r="26380" spans="1:1">
      <c r="A26380" s="4">
        <v>29216</v>
      </c>
    </row>
    <row r="26381" spans="1:1">
      <c r="A26381" s="4">
        <v>29217</v>
      </c>
    </row>
    <row r="26382" spans="1:1">
      <c r="A26382" s="4">
        <v>29218</v>
      </c>
    </row>
    <row r="26383" spans="1:1">
      <c r="A26383" s="4">
        <v>29219</v>
      </c>
    </row>
    <row r="26384" spans="1:1">
      <c r="A26384" s="4">
        <v>29220</v>
      </c>
    </row>
    <row r="26385" spans="1:1">
      <c r="A26385" s="4">
        <v>29221</v>
      </c>
    </row>
    <row r="26386" spans="1:1">
      <c r="A26386" s="4">
        <v>29222</v>
      </c>
    </row>
    <row r="26387" spans="1:1">
      <c r="A26387" s="4">
        <v>29223</v>
      </c>
    </row>
    <row r="26388" spans="1:1">
      <c r="A26388" s="4">
        <v>29224</v>
      </c>
    </row>
    <row r="26389" spans="1:1">
      <c r="A26389" s="4">
        <v>29225</v>
      </c>
    </row>
    <row r="26390" spans="1:1">
      <c r="A26390" s="4">
        <v>29226</v>
      </c>
    </row>
    <row r="26391" spans="1:1">
      <c r="A26391" s="4">
        <v>29227</v>
      </c>
    </row>
    <row r="26392" spans="1:1">
      <c r="A26392" s="4">
        <v>29228</v>
      </c>
    </row>
    <row r="26393" spans="1:1">
      <c r="A26393" s="4">
        <v>29229</v>
      </c>
    </row>
    <row r="26394" spans="1:1">
      <c r="A26394" s="4">
        <v>29230</v>
      </c>
    </row>
    <row r="26395" spans="1:1">
      <c r="A26395" s="4">
        <v>29231</v>
      </c>
    </row>
    <row r="26396" spans="1:1">
      <c r="A26396" s="4">
        <v>29232</v>
      </c>
    </row>
    <row r="26397" spans="1:1">
      <c r="A26397" s="4">
        <v>29233</v>
      </c>
    </row>
    <row r="26398" spans="1:1">
      <c r="A26398" s="4">
        <v>29234</v>
      </c>
    </row>
    <row r="26399" spans="1:1">
      <c r="A26399" s="4">
        <v>29235</v>
      </c>
    </row>
    <row r="26400" spans="1:1">
      <c r="A26400" s="4">
        <v>29236</v>
      </c>
    </row>
    <row r="26401" spans="1:1">
      <c r="A26401" s="4">
        <v>29237</v>
      </c>
    </row>
    <row r="26402" spans="1:1">
      <c r="A26402" s="4">
        <v>29238</v>
      </c>
    </row>
    <row r="26403" spans="1:1">
      <c r="A26403" s="4">
        <v>29239</v>
      </c>
    </row>
    <row r="26404" spans="1:1">
      <c r="A26404" s="4">
        <v>29240</v>
      </c>
    </row>
    <row r="26405" spans="1:1">
      <c r="A26405" s="4">
        <v>29241</v>
      </c>
    </row>
    <row r="26406" spans="1:1">
      <c r="A26406" s="4">
        <v>29242</v>
      </c>
    </row>
    <row r="26407" spans="1:1">
      <c r="A26407" s="4">
        <v>29243</v>
      </c>
    </row>
    <row r="26408" spans="1:1">
      <c r="A26408" s="4">
        <v>29244</v>
      </c>
    </row>
    <row r="26409" spans="1:1">
      <c r="A26409" s="4">
        <v>29245</v>
      </c>
    </row>
    <row r="26410" spans="1:1">
      <c r="A26410" s="4">
        <v>29246</v>
      </c>
    </row>
    <row r="26411" spans="1:1">
      <c r="A26411" s="4">
        <v>29247</v>
      </c>
    </row>
    <row r="26412" spans="1:1">
      <c r="A26412" s="4">
        <v>29248</v>
      </c>
    </row>
    <row r="26413" spans="1:1">
      <c r="A26413" s="4">
        <v>29249</v>
      </c>
    </row>
    <row r="26414" spans="1:1">
      <c r="A26414" s="4">
        <v>29250</v>
      </c>
    </row>
    <row r="26415" spans="1:1">
      <c r="A26415" s="4">
        <v>29251</v>
      </c>
    </row>
    <row r="26416" spans="1:1">
      <c r="A26416" s="4">
        <v>29252</v>
      </c>
    </row>
    <row r="26417" spans="1:1">
      <c r="A26417" s="4">
        <v>29253</v>
      </c>
    </row>
    <row r="26418" spans="1:1">
      <c r="A26418" s="4">
        <v>29254</v>
      </c>
    </row>
    <row r="26419" spans="1:1">
      <c r="A26419" s="4">
        <v>29255</v>
      </c>
    </row>
    <row r="26420" spans="1:1">
      <c r="A26420" s="4">
        <v>29256</v>
      </c>
    </row>
    <row r="26421" spans="1:1">
      <c r="A26421" s="4">
        <v>29257</v>
      </c>
    </row>
    <row r="26422" spans="1:1">
      <c r="A26422" s="4">
        <v>29258</v>
      </c>
    </row>
    <row r="26423" spans="1:1">
      <c r="A26423" s="4">
        <v>29259</v>
      </c>
    </row>
    <row r="26424" spans="1:1">
      <c r="A26424" s="4">
        <v>29260</v>
      </c>
    </row>
    <row r="26425" spans="1:1">
      <c r="A26425" s="4">
        <v>29261</v>
      </c>
    </row>
    <row r="26426" spans="1:1">
      <c r="A26426" s="4">
        <v>29262</v>
      </c>
    </row>
    <row r="26427" spans="1:1">
      <c r="A26427" s="4">
        <v>29263</v>
      </c>
    </row>
    <row r="26428" spans="1:1">
      <c r="A26428" s="4">
        <v>29264</v>
      </c>
    </row>
    <row r="26429" spans="1:1">
      <c r="A26429" s="4">
        <v>29265</v>
      </c>
    </row>
    <row r="26430" spans="1:1">
      <c r="A26430" s="4">
        <v>29266</v>
      </c>
    </row>
    <row r="26431" spans="1:1">
      <c r="A26431" s="4">
        <v>29267</v>
      </c>
    </row>
    <row r="26432" spans="1:1">
      <c r="A26432" s="4">
        <v>29268</v>
      </c>
    </row>
    <row r="26433" spans="1:1">
      <c r="A26433" s="4">
        <v>29269</v>
      </c>
    </row>
    <row r="26434" spans="1:1">
      <c r="A26434" s="4">
        <v>29270</v>
      </c>
    </row>
    <row r="26435" spans="1:1">
      <c r="A26435" s="4">
        <v>29271</v>
      </c>
    </row>
    <row r="26436" spans="1:1">
      <c r="A26436" s="4">
        <v>29272</v>
      </c>
    </row>
    <row r="26437" spans="1:1">
      <c r="A26437" s="4">
        <v>29273</v>
      </c>
    </row>
    <row r="26438" spans="1:1">
      <c r="A26438" s="4">
        <v>29274</v>
      </c>
    </row>
    <row r="26439" spans="1:1">
      <c r="A26439" s="4">
        <v>29275</v>
      </c>
    </row>
    <row r="26440" spans="1:1">
      <c r="A26440" s="4">
        <v>29276</v>
      </c>
    </row>
    <row r="26441" spans="1:1">
      <c r="A26441" s="4">
        <v>29277</v>
      </c>
    </row>
    <row r="26442" spans="1:1">
      <c r="A26442" s="4">
        <v>29278</v>
      </c>
    </row>
    <row r="26443" spans="1:1">
      <c r="A26443" s="4">
        <v>29279</v>
      </c>
    </row>
    <row r="26444" spans="1:1">
      <c r="A26444" s="4">
        <v>29280</v>
      </c>
    </row>
    <row r="26445" spans="1:1">
      <c r="A26445" s="4">
        <v>29281</v>
      </c>
    </row>
    <row r="26446" spans="1:1">
      <c r="A26446" s="4">
        <v>29282</v>
      </c>
    </row>
    <row r="26447" spans="1:1">
      <c r="A26447" s="4">
        <v>29283</v>
      </c>
    </row>
    <row r="26448" spans="1:1">
      <c r="A26448" s="4">
        <v>29284</v>
      </c>
    </row>
    <row r="26449" spans="1:1">
      <c r="A26449" s="4">
        <v>29285</v>
      </c>
    </row>
    <row r="26450" spans="1:1">
      <c r="A26450" s="4">
        <v>29286</v>
      </c>
    </row>
    <row r="26451" spans="1:1">
      <c r="A26451" s="4">
        <v>29287</v>
      </c>
    </row>
    <row r="26452" spans="1:1">
      <c r="A26452" s="4">
        <v>29288</v>
      </c>
    </row>
    <row r="26453" spans="1:1">
      <c r="A26453" s="4">
        <v>29289</v>
      </c>
    </row>
    <row r="26454" spans="1:1">
      <c r="A26454" s="4">
        <v>29290</v>
      </c>
    </row>
    <row r="26455" spans="1:1">
      <c r="A26455" s="4">
        <v>29291</v>
      </c>
    </row>
    <row r="26456" spans="1:1">
      <c r="A26456" s="4">
        <v>29292</v>
      </c>
    </row>
    <row r="26457" spans="1:1">
      <c r="A26457" s="4">
        <v>29293</v>
      </c>
    </row>
    <row r="26458" spans="1:1">
      <c r="A26458" s="4">
        <v>29294</v>
      </c>
    </row>
    <row r="26459" spans="1:1">
      <c r="A26459" s="4">
        <v>29295</v>
      </c>
    </row>
    <row r="26460" spans="1:1">
      <c r="A26460" s="4">
        <v>29296</v>
      </c>
    </row>
    <row r="26461" spans="1:1">
      <c r="A26461" s="4">
        <v>29297</v>
      </c>
    </row>
    <row r="26462" spans="1:1">
      <c r="A26462" s="4">
        <v>29298</v>
      </c>
    </row>
    <row r="26463" spans="1:1">
      <c r="A26463" s="4">
        <v>29299</v>
      </c>
    </row>
    <row r="26464" spans="1:1">
      <c r="A26464" s="4">
        <v>29300</v>
      </c>
    </row>
    <row r="26465" spans="1:1">
      <c r="A26465" s="4">
        <v>29301</v>
      </c>
    </row>
    <row r="26466" spans="1:1">
      <c r="A26466" s="4">
        <v>29302</v>
      </c>
    </row>
    <row r="26467" spans="1:1">
      <c r="A26467" s="4">
        <v>29303</v>
      </c>
    </row>
    <row r="26468" spans="1:1">
      <c r="A26468" s="4">
        <v>29304</v>
      </c>
    </row>
    <row r="26469" spans="1:1">
      <c r="A26469" s="4">
        <v>29305</v>
      </c>
    </row>
    <row r="26470" spans="1:1">
      <c r="A26470" s="4">
        <v>29306</v>
      </c>
    </row>
    <row r="26471" spans="1:1">
      <c r="A26471" s="4">
        <v>29307</v>
      </c>
    </row>
    <row r="26472" spans="1:1">
      <c r="A26472" s="4">
        <v>29308</v>
      </c>
    </row>
    <row r="26473" spans="1:1">
      <c r="A26473" s="4">
        <v>29309</v>
      </c>
    </row>
    <row r="26474" spans="1:1">
      <c r="A26474" s="4">
        <v>29310</v>
      </c>
    </row>
    <row r="26475" spans="1:1">
      <c r="A26475" s="4">
        <v>29311</v>
      </c>
    </row>
    <row r="26476" spans="1:1">
      <c r="A26476" s="4">
        <v>29312</v>
      </c>
    </row>
    <row r="26477" spans="1:1">
      <c r="A26477" s="4">
        <v>29313</v>
      </c>
    </row>
    <row r="26478" spans="1:1">
      <c r="A26478" s="4">
        <v>29314</v>
      </c>
    </row>
    <row r="26479" spans="1:1">
      <c r="A26479" s="4">
        <v>29315</v>
      </c>
    </row>
    <row r="26480" spans="1:1">
      <c r="A26480" s="4">
        <v>29316</v>
      </c>
    </row>
    <row r="26481" spans="1:1">
      <c r="A26481" s="4">
        <v>29317</v>
      </c>
    </row>
    <row r="26482" spans="1:1">
      <c r="A26482" s="4">
        <v>29318</v>
      </c>
    </row>
    <row r="26483" spans="1:1">
      <c r="A26483" s="4">
        <v>29319</v>
      </c>
    </row>
    <row r="26484" spans="1:1">
      <c r="A26484" s="4">
        <v>29320</v>
      </c>
    </row>
    <row r="26485" spans="1:1">
      <c r="A26485" s="4">
        <v>29321</v>
      </c>
    </row>
    <row r="26486" spans="1:1">
      <c r="A26486" s="4">
        <v>29322</v>
      </c>
    </row>
    <row r="26487" spans="1:1">
      <c r="A26487" s="4">
        <v>29323</v>
      </c>
    </row>
    <row r="26488" spans="1:1">
      <c r="A26488" s="4">
        <v>29324</v>
      </c>
    </row>
    <row r="26489" spans="1:1">
      <c r="A26489" s="4">
        <v>29325</v>
      </c>
    </row>
    <row r="26490" spans="1:1">
      <c r="A26490" s="4">
        <v>29326</v>
      </c>
    </row>
    <row r="26491" spans="1:1">
      <c r="A26491" s="4">
        <v>29327</v>
      </c>
    </row>
    <row r="26492" spans="1:1">
      <c r="A26492" s="4">
        <v>29328</v>
      </c>
    </row>
    <row r="26493" spans="1:1">
      <c r="A26493" s="4">
        <v>29329</v>
      </c>
    </row>
    <row r="26494" spans="1:1">
      <c r="A26494" s="4">
        <v>29330</v>
      </c>
    </row>
    <row r="26495" spans="1:1">
      <c r="A26495" s="4">
        <v>29331</v>
      </c>
    </row>
    <row r="26496" spans="1:1">
      <c r="A26496" s="4">
        <v>29332</v>
      </c>
    </row>
    <row r="26497" spans="1:1">
      <c r="A26497" s="4">
        <v>29333</v>
      </c>
    </row>
    <row r="26498" spans="1:1">
      <c r="A26498" s="4">
        <v>29334</v>
      </c>
    </row>
    <row r="26499" spans="1:1">
      <c r="A26499" s="4">
        <v>29335</v>
      </c>
    </row>
    <row r="26500" spans="1:1">
      <c r="A26500" s="4">
        <v>29336</v>
      </c>
    </row>
    <row r="26501" spans="1:1">
      <c r="A26501" s="4">
        <v>29337</v>
      </c>
    </row>
    <row r="26502" spans="1:1">
      <c r="A26502" s="4">
        <v>29338</v>
      </c>
    </row>
    <row r="26503" spans="1:1">
      <c r="A26503" s="4">
        <v>29339</v>
      </c>
    </row>
    <row r="26504" spans="1:1">
      <c r="A26504" s="4">
        <v>29340</v>
      </c>
    </row>
    <row r="26505" spans="1:1">
      <c r="A26505" s="4">
        <v>29341</v>
      </c>
    </row>
    <row r="26506" spans="1:1">
      <c r="A26506" s="4">
        <v>29342</v>
      </c>
    </row>
    <row r="26507" spans="1:1">
      <c r="A26507" s="4">
        <v>29343</v>
      </c>
    </row>
    <row r="26508" spans="1:1">
      <c r="A26508" s="4">
        <v>29344</v>
      </c>
    </row>
    <row r="26509" spans="1:1">
      <c r="A26509" s="4">
        <v>29345</v>
      </c>
    </row>
    <row r="26510" spans="1:1">
      <c r="A26510" s="4">
        <v>29346</v>
      </c>
    </row>
    <row r="26511" spans="1:1">
      <c r="A26511" s="4">
        <v>29347</v>
      </c>
    </row>
    <row r="26512" spans="1:1">
      <c r="A26512" s="4">
        <v>29348</v>
      </c>
    </row>
    <row r="26513" spans="1:1">
      <c r="A26513" s="4">
        <v>29349</v>
      </c>
    </row>
    <row r="26514" spans="1:1">
      <c r="A26514" s="4">
        <v>29350</v>
      </c>
    </row>
    <row r="26515" spans="1:1">
      <c r="A26515" s="4">
        <v>29351</v>
      </c>
    </row>
    <row r="26516" spans="1:1">
      <c r="A26516" s="4">
        <v>29352</v>
      </c>
    </row>
    <row r="26517" spans="1:1">
      <c r="A26517" s="4">
        <v>29353</v>
      </c>
    </row>
    <row r="26518" spans="1:1">
      <c r="A26518" s="4">
        <v>29354</v>
      </c>
    </row>
    <row r="26519" spans="1:1">
      <c r="A26519" s="4">
        <v>29355</v>
      </c>
    </row>
    <row r="26520" spans="1:1">
      <c r="A26520" s="4">
        <v>29356</v>
      </c>
    </row>
    <row r="26521" spans="1:1">
      <c r="A26521" s="4">
        <v>29357</v>
      </c>
    </row>
    <row r="26522" spans="1:1">
      <c r="A26522" s="4">
        <v>29358</v>
      </c>
    </row>
    <row r="26523" spans="1:1">
      <c r="A26523" s="4">
        <v>29359</v>
      </c>
    </row>
    <row r="26524" spans="1:1">
      <c r="A26524" s="4">
        <v>29360</v>
      </c>
    </row>
    <row r="26525" spans="1:1">
      <c r="A26525" s="4">
        <v>29361</v>
      </c>
    </row>
    <row r="26526" spans="1:1">
      <c r="A26526" s="4">
        <v>29362</v>
      </c>
    </row>
    <row r="26527" spans="1:1">
      <c r="A26527" s="4">
        <v>29363</v>
      </c>
    </row>
    <row r="26528" spans="1:1">
      <c r="A26528" s="4">
        <v>29364</v>
      </c>
    </row>
    <row r="26529" spans="1:1">
      <c r="A26529" s="4">
        <v>29365</v>
      </c>
    </row>
    <row r="26530" spans="1:1">
      <c r="A26530" s="4">
        <v>29366</v>
      </c>
    </row>
    <row r="26531" spans="1:1">
      <c r="A26531" s="4">
        <v>29367</v>
      </c>
    </row>
    <row r="26532" spans="1:1">
      <c r="A26532" s="4">
        <v>29368</v>
      </c>
    </row>
    <row r="26533" spans="1:1">
      <c r="A26533" s="4">
        <v>29369</v>
      </c>
    </row>
    <row r="26534" spans="1:1">
      <c r="A26534" s="4">
        <v>29370</v>
      </c>
    </row>
    <row r="26535" spans="1:1">
      <c r="A26535" s="4">
        <v>29371</v>
      </c>
    </row>
    <row r="26536" spans="1:1">
      <c r="A26536" s="4">
        <v>29372</v>
      </c>
    </row>
    <row r="26537" spans="1:1">
      <c r="A26537" s="4">
        <v>29373</v>
      </c>
    </row>
    <row r="26538" spans="1:1">
      <c r="A26538" s="4">
        <v>29374</v>
      </c>
    </row>
    <row r="26539" spans="1:1">
      <c r="A26539" s="4">
        <v>29375</v>
      </c>
    </row>
    <row r="26540" spans="1:1">
      <c r="A26540" s="4">
        <v>29376</v>
      </c>
    </row>
    <row r="26541" spans="1:1">
      <c r="A26541" s="4">
        <v>29377</v>
      </c>
    </row>
    <row r="26542" spans="1:1">
      <c r="A26542" s="4">
        <v>29378</v>
      </c>
    </row>
    <row r="26543" spans="1:1">
      <c r="A26543" s="4">
        <v>29379</v>
      </c>
    </row>
    <row r="26544" spans="1:1">
      <c r="A26544" s="4">
        <v>29380</v>
      </c>
    </row>
    <row r="26545" spans="1:1">
      <c r="A26545" s="4">
        <v>29381</v>
      </c>
    </row>
    <row r="26546" spans="1:1">
      <c r="A26546" s="4">
        <v>29382</v>
      </c>
    </row>
    <row r="26547" spans="1:1">
      <c r="A26547" s="4">
        <v>29383</v>
      </c>
    </row>
    <row r="26548" spans="1:1">
      <c r="A26548" s="4">
        <v>29384</v>
      </c>
    </row>
    <row r="26549" spans="1:1">
      <c r="A26549" s="4">
        <v>29385</v>
      </c>
    </row>
    <row r="26550" spans="1:1">
      <c r="A26550" s="4">
        <v>29386</v>
      </c>
    </row>
    <row r="26551" spans="1:1">
      <c r="A26551" s="4">
        <v>29387</v>
      </c>
    </row>
    <row r="26552" spans="1:1">
      <c r="A26552" s="4">
        <v>29388</v>
      </c>
    </row>
    <row r="26553" spans="1:1">
      <c r="A26553" s="4">
        <v>29389</v>
      </c>
    </row>
    <row r="26554" spans="1:1">
      <c r="A26554" s="4">
        <v>29390</v>
      </c>
    </row>
    <row r="26555" spans="1:1">
      <c r="A26555" s="4">
        <v>29391</v>
      </c>
    </row>
    <row r="26556" spans="1:1">
      <c r="A26556" s="4">
        <v>29392</v>
      </c>
    </row>
    <row r="26557" spans="1:1">
      <c r="A26557" s="4">
        <v>29393</v>
      </c>
    </row>
    <row r="26558" spans="1:1">
      <c r="A26558" s="4">
        <v>29394</v>
      </c>
    </row>
    <row r="26559" spans="1:1">
      <c r="A26559" s="4">
        <v>29395</v>
      </c>
    </row>
    <row r="26560" spans="1:1">
      <c r="A26560" s="4">
        <v>29396</v>
      </c>
    </row>
    <row r="26561" spans="1:1">
      <c r="A26561" s="4">
        <v>29397</v>
      </c>
    </row>
    <row r="26562" spans="1:1">
      <c r="A26562" s="4">
        <v>29398</v>
      </c>
    </row>
    <row r="26563" spans="1:1">
      <c r="A26563" s="4">
        <v>29399</v>
      </c>
    </row>
    <row r="26564" spans="1:1">
      <c r="A26564" s="4">
        <v>29400</v>
      </c>
    </row>
    <row r="26565" spans="1:1">
      <c r="A26565" s="4">
        <v>29401</v>
      </c>
    </row>
    <row r="26566" spans="1:1">
      <c r="A26566" s="4">
        <v>29402</v>
      </c>
    </row>
    <row r="26567" spans="1:1">
      <c r="A26567" s="4">
        <v>29403</v>
      </c>
    </row>
    <row r="26568" spans="1:1">
      <c r="A26568" s="4">
        <v>29404</v>
      </c>
    </row>
    <row r="26569" spans="1:1">
      <c r="A26569" s="4">
        <v>29405</v>
      </c>
    </row>
    <row r="26570" spans="1:1">
      <c r="A26570" s="4">
        <v>29406</v>
      </c>
    </row>
    <row r="26571" spans="1:1">
      <c r="A26571" s="4">
        <v>29407</v>
      </c>
    </row>
    <row r="26572" spans="1:1">
      <c r="A26572" s="4">
        <v>29408</v>
      </c>
    </row>
    <row r="26573" spans="1:1">
      <c r="A26573" s="4">
        <v>29409</v>
      </c>
    </row>
    <row r="26574" spans="1:1">
      <c r="A26574" s="4">
        <v>29410</v>
      </c>
    </row>
    <row r="26575" spans="1:1">
      <c r="A26575" s="4">
        <v>29411</v>
      </c>
    </row>
    <row r="26576" spans="1:1">
      <c r="A26576" s="4">
        <v>29412</v>
      </c>
    </row>
    <row r="26577" spans="1:1">
      <c r="A26577" s="4">
        <v>29413</v>
      </c>
    </row>
    <row r="26578" spans="1:1">
      <c r="A26578" s="4">
        <v>29414</v>
      </c>
    </row>
    <row r="26579" spans="1:1">
      <c r="A26579" s="4">
        <v>29415</v>
      </c>
    </row>
    <row r="26580" spans="1:1">
      <c r="A26580" s="4">
        <v>29416</v>
      </c>
    </row>
    <row r="26581" spans="1:1">
      <c r="A26581" s="4">
        <v>29417</v>
      </c>
    </row>
    <row r="26582" spans="1:1">
      <c r="A26582" s="4">
        <v>29418</v>
      </c>
    </row>
    <row r="26583" spans="1:1">
      <c r="A26583" s="4">
        <v>29419</v>
      </c>
    </row>
    <row r="26584" spans="1:1">
      <c r="A26584" s="4">
        <v>29420</v>
      </c>
    </row>
    <row r="26585" spans="1:1">
      <c r="A26585" s="4">
        <v>29421</v>
      </c>
    </row>
    <row r="26586" spans="1:1">
      <c r="A26586" s="4">
        <v>29422</v>
      </c>
    </row>
    <row r="26587" spans="1:1">
      <c r="A26587" s="4">
        <v>29423</v>
      </c>
    </row>
    <row r="26588" spans="1:1">
      <c r="A26588" s="4">
        <v>29424</v>
      </c>
    </row>
    <row r="26589" spans="1:1">
      <c r="A26589" s="4">
        <v>29425</v>
      </c>
    </row>
    <row r="26590" spans="1:1">
      <c r="A26590" s="4">
        <v>29426</v>
      </c>
    </row>
    <row r="26591" spans="1:1">
      <c r="A26591" s="4">
        <v>29427</v>
      </c>
    </row>
    <row r="26592" spans="1:1">
      <c r="A26592" s="4">
        <v>29428</v>
      </c>
    </row>
    <row r="26593" spans="1:1">
      <c r="A26593" s="4">
        <v>29429</v>
      </c>
    </row>
    <row r="26594" spans="1:1">
      <c r="A26594" s="4">
        <v>29430</v>
      </c>
    </row>
    <row r="26595" spans="1:1">
      <c r="A26595" s="4">
        <v>29431</v>
      </c>
    </row>
    <row r="26596" spans="1:1">
      <c r="A26596" s="4">
        <v>29432</v>
      </c>
    </row>
    <row r="26597" spans="1:1">
      <c r="A26597" s="4">
        <v>29433</v>
      </c>
    </row>
    <row r="26598" spans="1:1">
      <c r="A26598" s="4">
        <v>29434</v>
      </c>
    </row>
    <row r="26599" spans="1:1">
      <c r="A26599" s="4">
        <v>29435</v>
      </c>
    </row>
    <row r="26600" spans="1:1">
      <c r="A26600" s="4">
        <v>29436</v>
      </c>
    </row>
    <row r="26601" spans="1:1">
      <c r="A26601" s="4">
        <v>29437</v>
      </c>
    </row>
    <row r="26602" spans="1:1">
      <c r="A26602" s="4">
        <v>29438</v>
      </c>
    </row>
    <row r="26603" spans="1:1">
      <c r="A26603" s="4">
        <v>29439</v>
      </c>
    </row>
    <row r="26604" spans="1:1">
      <c r="A26604" s="4">
        <v>29440</v>
      </c>
    </row>
    <row r="26605" spans="1:1">
      <c r="A26605" s="4">
        <v>29441</v>
      </c>
    </row>
    <row r="26606" spans="1:1">
      <c r="A26606" s="4">
        <v>29442</v>
      </c>
    </row>
    <row r="26607" spans="1:1">
      <c r="A26607" s="4">
        <v>29443</v>
      </c>
    </row>
    <row r="26608" spans="1:1">
      <c r="A26608" s="4">
        <v>29444</v>
      </c>
    </row>
    <row r="26609" spans="1:1">
      <c r="A26609" s="4">
        <v>29445</v>
      </c>
    </row>
    <row r="26610" spans="1:1">
      <c r="A26610" s="4">
        <v>29446</v>
      </c>
    </row>
    <row r="26611" spans="1:1">
      <c r="A26611" s="4">
        <v>29447</v>
      </c>
    </row>
    <row r="26612" spans="1:1">
      <c r="A26612" s="4">
        <v>29448</v>
      </c>
    </row>
    <row r="26613" spans="1:1">
      <c r="A26613" s="4">
        <v>29449</v>
      </c>
    </row>
    <row r="26614" spans="1:1">
      <c r="A26614" s="4">
        <v>29450</v>
      </c>
    </row>
    <row r="26615" spans="1:1">
      <c r="A26615" s="4">
        <v>29451</v>
      </c>
    </row>
    <row r="26616" spans="1:1">
      <c r="A26616" s="4">
        <v>29452</v>
      </c>
    </row>
    <row r="26617" spans="1:1">
      <c r="A26617" s="4">
        <v>29453</v>
      </c>
    </row>
    <row r="26618" spans="1:1">
      <c r="A26618" s="4">
        <v>29454</v>
      </c>
    </row>
    <row r="26619" spans="1:1">
      <c r="A26619" s="4">
        <v>29455</v>
      </c>
    </row>
    <row r="26620" spans="1:1">
      <c r="A26620" s="4">
        <v>29456</v>
      </c>
    </row>
    <row r="26621" spans="1:1">
      <c r="A26621" s="4">
        <v>29457</v>
      </c>
    </row>
    <row r="26622" spans="1:1">
      <c r="A26622" s="4">
        <v>29458</v>
      </c>
    </row>
    <row r="26623" spans="1:1">
      <c r="A26623" s="4">
        <v>29459</v>
      </c>
    </row>
    <row r="26624" spans="1:1">
      <c r="A26624" s="4">
        <v>29460</v>
      </c>
    </row>
    <row r="26625" spans="1:1">
      <c r="A26625" s="4">
        <v>29461</v>
      </c>
    </row>
    <row r="26626" spans="1:1">
      <c r="A26626" s="4">
        <v>29462</v>
      </c>
    </row>
    <row r="26627" spans="1:1">
      <c r="A26627" s="4">
        <v>29463</v>
      </c>
    </row>
    <row r="26628" spans="1:1">
      <c r="A26628" s="4">
        <v>29464</v>
      </c>
    </row>
    <row r="26629" spans="1:1">
      <c r="A26629" s="4">
        <v>29465</v>
      </c>
    </row>
    <row r="26630" spans="1:1">
      <c r="A26630" s="4">
        <v>29466</v>
      </c>
    </row>
    <row r="26631" spans="1:1">
      <c r="A26631" s="4">
        <v>29467</v>
      </c>
    </row>
    <row r="26632" spans="1:1">
      <c r="A26632" s="4">
        <v>29468</v>
      </c>
    </row>
    <row r="26633" spans="1:1">
      <c r="A26633" s="4">
        <v>29469</v>
      </c>
    </row>
    <row r="26634" spans="1:1">
      <c r="A26634" s="4">
        <v>29470</v>
      </c>
    </row>
    <row r="26635" spans="1:1">
      <c r="A26635" s="4">
        <v>29471</v>
      </c>
    </row>
    <row r="26636" spans="1:1">
      <c r="A26636" s="4">
        <v>29472</v>
      </c>
    </row>
    <row r="26637" spans="1:1">
      <c r="A26637" s="4">
        <v>29473</v>
      </c>
    </row>
    <row r="26638" spans="1:1">
      <c r="A26638" s="4">
        <v>29474</v>
      </c>
    </row>
    <row r="26639" spans="1:1">
      <c r="A26639" s="4">
        <v>29475</v>
      </c>
    </row>
    <row r="26640" spans="1:1">
      <c r="A26640" s="4">
        <v>29476</v>
      </c>
    </row>
    <row r="26641" spans="1:1">
      <c r="A26641" s="4">
        <v>29477</v>
      </c>
    </row>
    <row r="26642" spans="1:1">
      <c r="A26642" s="4">
        <v>29478</v>
      </c>
    </row>
    <row r="26643" spans="1:1">
      <c r="A26643" s="4">
        <v>29479</v>
      </c>
    </row>
    <row r="26644" spans="1:1">
      <c r="A26644" s="4">
        <v>29480</v>
      </c>
    </row>
    <row r="26645" spans="1:1">
      <c r="A26645" s="4">
        <v>29481</v>
      </c>
    </row>
    <row r="26646" spans="1:1">
      <c r="A26646" s="4">
        <v>29482</v>
      </c>
    </row>
    <row r="26647" spans="1:1">
      <c r="A26647" s="4">
        <v>29483</v>
      </c>
    </row>
    <row r="26648" spans="1:1">
      <c r="A26648" s="4">
        <v>29484</v>
      </c>
    </row>
    <row r="26649" spans="1:1">
      <c r="A26649" s="4">
        <v>29485</v>
      </c>
    </row>
    <row r="26650" spans="1:1">
      <c r="A26650" s="4">
        <v>29486</v>
      </c>
    </row>
    <row r="26651" spans="1:1">
      <c r="A26651" s="4">
        <v>29487</v>
      </c>
    </row>
    <row r="26652" spans="1:1">
      <c r="A26652" s="4">
        <v>29488</v>
      </c>
    </row>
    <row r="26653" spans="1:1">
      <c r="A26653" s="4">
        <v>29489</v>
      </c>
    </row>
    <row r="26654" spans="1:1">
      <c r="A26654" s="4">
        <v>29490</v>
      </c>
    </row>
    <row r="26655" spans="1:1">
      <c r="A26655" s="4">
        <v>29491</v>
      </c>
    </row>
    <row r="26656" spans="1:1">
      <c r="A26656" s="4">
        <v>29492</v>
      </c>
    </row>
    <row r="26657" spans="1:1">
      <c r="A26657" s="4">
        <v>29493</v>
      </c>
    </row>
    <row r="26658" spans="1:1">
      <c r="A26658" s="4">
        <v>29494</v>
      </c>
    </row>
    <row r="26659" spans="1:1">
      <c r="A26659" s="4">
        <v>29495</v>
      </c>
    </row>
    <row r="26660" spans="1:1">
      <c r="A26660" s="4">
        <v>29496</v>
      </c>
    </row>
    <row r="26661" spans="1:1">
      <c r="A26661" s="4">
        <v>29497</v>
      </c>
    </row>
    <row r="26662" spans="1:1">
      <c r="A26662" s="4">
        <v>29498</v>
      </c>
    </row>
    <row r="26663" spans="1:1">
      <c r="A26663" s="4">
        <v>29499</v>
      </c>
    </row>
    <row r="26664" spans="1:1">
      <c r="A26664" s="4">
        <v>29500</v>
      </c>
    </row>
    <row r="26665" spans="1:1">
      <c r="A26665" s="4">
        <v>29501</v>
      </c>
    </row>
    <row r="26666" spans="1:1">
      <c r="A26666" s="4">
        <v>29502</v>
      </c>
    </row>
    <row r="26667" spans="1:1">
      <c r="A26667" s="4">
        <v>29503</v>
      </c>
    </row>
    <row r="26668" spans="1:1">
      <c r="A26668" s="4">
        <v>29504</v>
      </c>
    </row>
    <row r="26669" spans="1:1">
      <c r="A26669" s="4">
        <v>29505</v>
      </c>
    </row>
    <row r="26670" spans="1:1">
      <c r="A26670" s="4">
        <v>29506</v>
      </c>
    </row>
    <row r="26671" spans="1:1">
      <c r="A26671" s="4">
        <v>29507</v>
      </c>
    </row>
    <row r="26672" spans="1:1">
      <c r="A26672" s="4">
        <v>29508</v>
      </c>
    </row>
    <row r="26673" spans="1:1">
      <c r="A26673" s="4">
        <v>29509</v>
      </c>
    </row>
    <row r="26674" spans="1:1">
      <c r="A26674" s="4">
        <v>29510</v>
      </c>
    </row>
    <row r="26675" spans="1:1">
      <c r="A26675" s="4">
        <v>29511</v>
      </c>
    </row>
    <row r="26676" spans="1:1">
      <c r="A26676" s="4">
        <v>29512</v>
      </c>
    </row>
    <row r="26677" spans="1:1">
      <c r="A26677" s="4">
        <v>29513</v>
      </c>
    </row>
    <row r="26678" spans="1:1">
      <c r="A26678" s="4">
        <v>29514</v>
      </c>
    </row>
    <row r="26679" spans="1:1">
      <c r="A26679" s="4">
        <v>29515</v>
      </c>
    </row>
    <row r="26680" spans="1:1">
      <c r="A26680" s="4">
        <v>29516</v>
      </c>
    </row>
    <row r="26681" spans="1:1">
      <c r="A26681" s="4">
        <v>29517</v>
      </c>
    </row>
    <row r="26682" spans="1:1">
      <c r="A26682" s="4">
        <v>29518</v>
      </c>
    </row>
    <row r="26683" spans="1:1">
      <c r="A26683" s="4">
        <v>29519</v>
      </c>
    </row>
    <row r="26684" spans="1:1">
      <c r="A26684" s="4">
        <v>29520</v>
      </c>
    </row>
    <row r="26685" spans="1:1">
      <c r="A26685" s="4">
        <v>29521</v>
      </c>
    </row>
    <row r="26686" spans="1:1">
      <c r="A26686" s="4">
        <v>29522</v>
      </c>
    </row>
    <row r="26687" spans="1:1">
      <c r="A26687" s="4">
        <v>29523</v>
      </c>
    </row>
    <row r="26688" spans="1:1">
      <c r="A26688" s="4">
        <v>29524</v>
      </c>
    </row>
    <row r="26689" spans="1:1">
      <c r="A26689" s="4">
        <v>29525</v>
      </c>
    </row>
    <row r="26690" spans="1:1">
      <c r="A26690" s="4">
        <v>29526</v>
      </c>
    </row>
    <row r="26691" spans="1:1">
      <c r="A26691" s="4">
        <v>29527</v>
      </c>
    </row>
    <row r="26692" spans="1:1">
      <c r="A26692" s="4">
        <v>29528</v>
      </c>
    </row>
    <row r="26693" spans="1:1">
      <c r="A26693" s="4">
        <v>29529</v>
      </c>
    </row>
    <row r="26694" spans="1:1">
      <c r="A26694" s="4">
        <v>29530</v>
      </c>
    </row>
    <row r="26695" spans="1:1">
      <c r="A26695" s="4">
        <v>29531</v>
      </c>
    </row>
    <row r="26696" spans="1:1">
      <c r="A26696" s="4">
        <v>29532</v>
      </c>
    </row>
    <row r="26697" spans="1:1">
      <c r="A26697" s="4">
        <v>29533</v>
      </c>
    </row>
    <row r="26698" spans="1:1">
      <c r="A26698" s="4">
        <v>29534</v>
      </c>
    </row>
    <row r="26699" spans="1:1">
      <c r="A26699" s="4">
        <v>29535</v>
      </c>
    </row>
    <row r="26700" spans="1:1">
      <c r="A26700" s="4">
        <v>29536</v>
      </c>
    </row>
    <row r="26701" spans="1:1">
      <c r="A26701" s="4">
        <v>29537</v>
      </c>
    </row>
    <row r="26702" spans="1:1">
      <c r="A26702" s="4">
        <v>29538</v>
      </c>
    </row>
    <row r="26703" spans="1:1">
      <c r="A26703" s="4">
        <v>29539</v>
      </c>
    </row>
    <row r="26704" spans="1:1">
      <c r="A26704" s="4">
        <v>29540</v>
      </c>
    </row>
    <row r="26705" spans="1:1">
      <c r="A26705" s="4">
        <v>29541</v>
      </c>
    </row>
    <row r="26706" spans="1:1">
      <c r="A26706" s="4">
        <v>29542</v>
      </c>
    </row>
    <row r="26707" spans="1:1">
      <c r="A26707" s="4">
        <v>29543</v>
      </c>
    </row>
    <row r="26708" spans="1:1">
      <c r="A26708" s="4">
        <v>29544</v>
      </c>
    </row>
    <row r="26709" spans="1:1">
      <c r="A26709" s="4">
        <v>29545</v>
      </c>
    </row>
    <row r="26710" spans="1:1">
      <c r="A26710" s="4">
        <v>29546</v>
      </c>
    </row>
    <row r="26711" spans="1:1">
      <c r="A26711" s="4">
        <v>29547</v>
      </c>
    </row>
    <row r="26712" spans="1:1">
      <c r="A26712" s="4">
        <v>29548</v>
      </c>
    </row>
    <row r="26713" spans="1:1">
      <c r="A26713" s="4">
        <v>29549</v>
      </c>
    </row>
    <row r="26714" spans="1:1">
      <c r="A26714" s="4">
        <v>29550</v>
      </c>
    </row>
    <row r="26715" spans="1:1">
      <c r="A26715" s="4">
        <v>29551</v>
      </c>
    </row>
    <row r="26716" spans="1:1">
      <c r="A26716" s="4">
        <v>29552</v>
      </c>
    </row>
    <row r="26717" spans="1:1">
      <c r="A26717" s="4">
        <v>29553</v>
      </c>
    </row>
    <row r="26718" spans="1:1">
      <c r="A26718" s="4">
        <v>29554</v>
      </c>
    </row>
    <row r="26719" spans="1:1">
      <c r="A26719" s="4">
        <v>29555</v>
      </c>
    </row>
    <row r="26720" spans="1:1">
      <c r="A26720" s="4">
        <v>29556</v>
      </c>
    </row>
    <row r="26721" spans="1:1">
      <c r="A26721" s="4">
        <v>29557</v>
      </c>
    </row>
    <row r="26722" spans="1:1">
      <c r="A26722" s="4">
        <v>29558</v>
      </c>
    </row>
    <row r="26723" spans="1:1">
      <c r="A26723" s="4">
        <v>29559</v>
      </c>
    </row>
    <row r="26724" spans="1:1">
      <c r="A26724" s="4">
        <v>29560</v>
      </c>
    </row>
    <row r="26725" spans="1:1">
      <c r="A26725" s="4">
        <v>29561</v>
      </c>
    </row>
    <row r="26726" spans="1:1">
      <c r="A26726" s="4">
        <v>29562</v>
      </c>
    </row>
    <row r="26727" spans="1:1">
      <c r="A26727" s="4">
        <v>29563</v>
      </c>
    </row>
    <row r="26728" spans="1:1">
      <c r="A26728" s="4">
        <v>29564</v>
      </c>
    </row>
    <row r="26729" spans="1:1">
      <c r="A26729" s="4">
        <v>29565</v>
      </c>
    </row>
    <row r="26730" spans="1:1">
      <c r="A26730" s="4">
        <v>29566</v>
      </c>
    </row>
    <row r="26731" spans="1:1">
      <c r="A26731" s="4">
        <v>29567</v>
      </c>
    </row>
    <row r="26732" spans="1:1">
      <c r="A26732" s="4">
        <v>29568</v>
      </c>
    </row>
    <row r="26733" spans="1:1">
      <c r="A26733" s="4">
        <v>29569</v>
      </c>
    </row>
    <row r="26734" spans="1:1">
      <c r="A26734" s="4">
        <v>29570</v>
      </c>
    </row>
    <row r="26735" spans="1:1">
      <c r="A26735" s="4">
        <v>29571</v>
      </c>
    </row>
    <row r="26736" spans="1:1">
      <c r="A26736" s="4">
        <v>29572</v>
      </c>
    </row>
    <row r="26737" spans="1:1">
      <c r="A26737" s="4">
        <v>29573</v>
      </c>
    </row>
    <row r="26738" spans="1:1">
      <c r="A26738" s="4">
        <v>29574</v>
      </c>
    </row>
    <row r="26739" spans="1:1">
      <c r="A26739" s="4">
        <v>29575</v>
      </c>
    </row>
    <row r="26740" spans="1:1">
      <c r="A26740" s="4">
        <v>29576</v>
      </c>
    </row>
    <row r="26741" spans="1:1">
      <c r="A26741" s="4">
        <v>29577</v>
      </c>
    </row>
    <row r="26742" spans="1:1">
      <c r="A26742" s="4">
        <v>29578</v>
      </c>
    </row>
    <row r="26743" spans="1:1">
      <c r="A26743" s="4">
        <v>29579</v>
      </c>
    </row>
    <row r="26744" spans="1:1">
      <c r="A26744" s="4">
        <v>29580</v>
      </c>
    </row>
    <row r="26745" spans="1:1">
      <c r="A26745" s="4">
        <v>29581</v>
      </c>
    </row>
    <row r="26746" spans="1:1">
      <c r="A26746" s="4">
        <v>29582</v>
      </c>
    </row>
    <row r="26747" spans="1:1">
      <c r="A26747" s="4">
        <v>29583</v>
      </c>
    </row>
    <row r="26748" spans="1:1">
      <c r="A26748" s="4">
        <v>29584</v>
      </c>
    </row>
    <row r="26749" spans="1:1">
      <c r="A26749" s="4">
        <v>29585</v>
      </c>
    </row>
    <row r="26750" spans="1:1">
      <c r="A26750" s="4">
        <v>29586</v>
      </c>
    </row>
    <row r="26751" spans="1:1">
      <c r="A26751" s="4">
        <v>29587</v>
      </c>
    </row>
    <row r="26752" spans="1:1">
      <c r="A26752" s="4">
        <v>29588</v>
      </c>
    </row>
    <row r="26753" spans="1:1">
      <c r="A26753" s="4">
        <v>29589</v>
      </c>
    </row>
    <row r="26754" spans="1:1">
      <c r="A26754" s="4">
        <v>29590</v>
      </c>
    </row>
    <row r="26755" spans="1:1">
      <c r="A26755" s="4">
        <v>29591</v>
      </c>
    </row>
    <row r="26756" spans="1:1">
      <c r="A26756" s="4">
        <v>29592</v>
      </c>
    </row>
    <row r="26757" spans="1:1">
      <c r="A26757" s="4">
        <v>29593</v>
      </c>
    </row>
    <row r="26758" spans="1:1">
      <c r="A26758" s="4">
        <v>29594</v>
      </c>
    </row>
    <row r="26759" spans="1:1">
      <c r="A26759" s="4">
        <v>29595</v>
      </c>
    </row>
    <row r="26760" spans="1:1">
      <c r="A26760" s="4">
        <v>29596</v>
      </c>
    </row>
    <row r="26761" spans="1:1">
      <c r="A26761" s="4">
        <v>29597</v>
      </c>
    </row>
    <row r="26762" spans="1:1">
      <c r="A26762" s="4">
        <v>29598</v>
      </c>
    </row>
    <row r="26763" spans="1:1">
      <c r="A26763" s="4">
        <v>29599</v>
      </c>
    </row>
    <row r="26764" spans="1:1">
      <c r="A26764" s="4">
        <v>29600</v>
      </c>
    </row>
    <row r="26765" spans="1:1">
      <c r="A26765" s="4">
        <v>29601</v>
      </c>
    </row>
    <row r="26766" spans="1:1">
      <c r="A26766" s="4">
        <v>29602</v>
      </c>
    </row>
    <row r="26767" spans="1:1">
      <c r="A26767" s="4">
        <v>29603</v>
      </c>
    </row>
    <row r="26768" spans="1:1">
      <c r="A26768" s="4">
        <v>29604</v>
      </c>
    </row>
    <row r="26769" spans="1:1">
      <c r="A26769" s="4">
        <v>29605</v>
      </c>
    </row>
    <row r="26770" spans="1:1">
      <c r="A26770" s="4">
        <v>29606</v>
      </c>
    </row>
    <row r="26771" spans="1:1">
      <c r="A26771" s="4">
        <v>29607</v>
      </c>
    </row>
    <row r="26772" spans="1:1">
      <c r="A26772" s="4">
        <v>29608</v>
      </c>
    </row>
    <row r="26773" spans="1:1">
      <c r="A26773" s="4">
        <v>29609</v>
      </c>
    </row>
    <row r="26774" spans="1:1">
      <c r="A26774" s="4">
        <v>29610</v>
      </c>
    </row>
    <row r="26775" spans="1:1">
      <c r="A26775" s="4">
        <v>29611</v>
      </c>
    </row>
    <row r="26776" spans="1:1">
      <c r="A26776" s="4">
        <v>29612</v>
      </c>
    </row>
    <row r="26777" spans="1:1">
      <c r="A26777" s="4">
        <v>29613</v>
      </c>
    </row>
    <row r="26778" spans="1:1">
      <c r="A26778" s="4">
        <v>29614</v>
      </c>
    </row>
    <row r="26779" spans="1:1">
      <c r="A26779" s="4">
        <v>29615</v>
      </c>
    </row>
    <row r="26780" spans="1:1">
      <c r="A26780" s="4">
        <v>29616</v>
      </c>
    </row>
    <row r="26781" spans="1:1">
      <c r="A26781" s="4">
        <v>29617</v>
      </c>
    </row>
    <row r="26782" spans="1:1">
      <c r="A26782" s="4">
        <v>29618</v>
      </c>
    </row>
    <row r="26783" spans="1:1">
      <c r="A26783" s="4">
        <v>29619</v>
      </c>
    </row>
    <row r="26784" spans="1:1">
      <c r="A26784" s="4">
        <v>29620</v>
      </c>
    </row>
    <row r="26785" spans="1:1">
      <c r="A26785" s="4">
        <v>29621</v>
      </c>
    </row>
    <row r="26786" spans="1:1">
      <c r="A26786" s="4">
        <v>29622</v>
      </c>
    </row>
    <row r="26787" spans="1:1">
      <c r="A26787" s="4">
        <v>29623</v>
      </c>
    </row>
    <row r="26788" spans="1:1">
      <c r="A26788" s="4">
        <v>29624</v>
      </c>
    </row>
    <row r="26789" spans="1:1">
      <c r="A26789" s="4">
        <v>29625</v>
      </c>
    </row>
    <row r="26790" spans="1:1">
      <c r="A26790" s="4">
        <v>29626</v>
      </c>
    </row>
    <row r="26791" spans="1:1">
      <c r="A26791" s="4">
        <v>29627</v>
      </c>
    </row>
    <row r="26792" spans="1:1">
      <c r="A26792" s="4">
        <v>29628</v>
      </c>
    </row>
    <row r="26793" spans="1:1">
      <c r="A26793" s="4">
        <v>29629</v>
      </c>
    </row>
    <row r="26794" spans="1:1">
      <c r="A26794" s="4">
        <v>29630</v>
      </c>
    </row>
    <row r="26795" spans="1:1">
      <c r="A26795" s="4">
        <v>29631</v>
      </c>
    </row>
    <row r="26796" spans="1:1">
      <c r="A26796" s="4">
        <v>29632</v>
      </c>
    </row>
    <row r="26797" spans="1:1">
      <c r="A26797" s="4">
        <v>29633</v>
      </c>
    </row>
    <row r="26798" spans="1:1">
      <c r="A26798" s="4">
        <v>29634</v>
      </c>
    </row>
    <row r="26799" spans="1:1">
      <c r="A26799" s="4">
        <v>29635</v>
      </c>
    </row>
    <row r="26800" spans="1:1">
      <c r="A26800" s="4">
        <v>29636</v>
      </c>
    </row>
    <row r="26801" spans="1:1">
      <c r="A26801" s="4">
        <v>29637</v>
      </c>
    </row>
    <row r="26802" spans="1:1">
      <c r="A26802" s="4">
        <v>29638</v>
      </c>
    </row>
    <row r="26803" spans="1:1">
      <c r="A26803" s="4">
        <v>29639</v>
      </c>
    </row>
    <row r="26804" spans="1:1">
      <c r="A26804" s="4">
        <v>29640</v>
      </c>
    </row>
    <row r="26805" spans="1:1">
      <c r="A26805" s="4">
        <v>29641</v>
      </c>
    </row>
    <row r="26806" spans="1:1">
      <c r="A26806" s="4">
        <v>29642</v>
      </c>
    </row>
    <row r="26807" spans="1:1">
      <c r="A26807" s="4">
        <v>29643</v>
      </c>
    </row>
    <row r="26808" spans="1:1">
      <c r="A26808" s="4">
        <v>29644</v>
      </c>
    </row>
    <row r="26809" spans="1:1">
      <c r="A26809" s="4">
        <v>29645</v>
      </c>
    </row>
    <row r="26810" spans="1:1">
      <c r="A26810" s="4">
        <v>29646</v>
      </c>
    </row>
    <row r="26811" spans="1:1">
      <c r="A26811" s="4">
        <v>29647</v>
      </c>
    </row>
    <row r="26812" spans="1:1">
      <c r="A26812" s="4">
        <v>29648</v>
      </c>
    </row>
    <row r="26813" spans="1:1">
      <c r="A26813" s="4">
        <v>29649</v>
      </c>
    </row>
    <row r="26814" spans="1:1">
      <c r="A26814" s="4">
        <v>29650</v>
      </c>
    </row>
    <row r="26815" spans="1:1">
      <c r="A26815" s="4">
        <v>29651</v>
      </c>
    </row>
    <row r="26816" spans="1:1">
      <c r="A26816" s="4">
        <v>29652</v>
      </c>
    </row>
    <row r="26817" spans="1:1">
      <c r="A26817" s="4">
        <v>29653</v>
      </c>
    </row>
    <row r="26818" spans="1:1">
      <c r="A26818" s="4">
        <v>29654</v>
      </c>
    </row>
    <row r="26819" spans="1:1">
      <c r="A26819" s="4">
        <v>29655</v>
      </c>
    </row>
    <row r="26820" spans="1:1">
      <c r="A26820" s="4">
        <v>29656</v>
      </c>
    </row>
    <row r="26821" spans="1:1">
      <c r="A26821" s="4">
        <v>29657</v>
      </c>
    </row>
    <row r="26822" spans="1:1">
      <c r="A26822" s="4">
        <v>29658</v>
      </c>
    </row>
    <row r="26823" spans="1:1">
      <c r="A26823" s="4">
        <v>29659</v>
      </c>
    </row>
    <row r="26824" spans="1:1">
      <c r="A26824" s="4">
        <v>29660</v>
      </c>
    </row>
    <row r="26825" spans="1:1">
      <c r="A26825" s="4">
        <v>29661</v>
      </c>
    </row>
    <row r="26826" spans="1:1">
      <c r="A26826" s="4">
        <v>29662</v>
      </c>
    </row>
    <row r="26827" spans="1:1">
      <c r="A26827" s="4">
        <v>29663</v>
      </c>
    </row>
    <row r="26828" spans="1:1">
      <c r="A26828" s="4">
        <v>29664</v>
      </c>
    </row>
    <row r="26829" spans="1:1">
      <c r="A26829" s="4">
        <v>29665</v>
      </c>
    </row>
    <row r="26830" spans="1:1">
      <c r="A26830" s="4">
        <v>29666</v>
      </c>
    </row>
    <row r="26831" spans="1:1">
      <c r="A26831" s="4">
        <v>29667</v>
      </c>
    </row>
    <row r="26832" spans="1:1">
      <c r="A26832" s="4">
        <v>29668</v>
      </c>
    </row>
    <row r="26833" spans="1:1">
      <c r="A26833" s="4">
        <v>29669</v>
      </c>
    </row>
    <row r="26834" spans="1:1">
      <c r="A26834" s="4">
        <v>29670</v>
      </c>
    </row>
    <row r="26835" spans="1:1">
      <c r="A26835" s="4">
        <v>29671</v>
      </c>
    </row>
    <row r="26836" spans="1:1">
      <c r="A26836" s="4">
        <v>29672</v>
      </c>
    </row>
    <row r="26837" spans="1:1">
      <c r="A26837" s="4">
        <v>29673</v>
      </c>
    </row>
    <row r="26838" spans="1:1">
      <c r="A26838" s="4">
        <v>29674</v>
      </c>
    </row>
    <row r="26839" spans="1:1">
      <c r="A26839" s="4">
        <v>29675</v>
      </c>
    </row>
    <row r="26840" spans="1:1">
      <c r="A26840" s="4">
        <v>29676</v>
      </c>
    </row>
    <row r="26841" spans="1:1">
      <c r="A26841" s="4">
        <v>29677</v>
      </c>
    </row>
    <row r="26842" spans="1:1">
      <c r="A26842" s="4">
        <v>29678</v>
      </c>
    </row>
    <row r="26843" spans="1:1">
      <c r="A26843" s="4">
        <v>29679</v>
      </c>
    </row>
    <row r="26844" spans="1:1">
      <c r="A26844" s="4">
        <v>29680</v>
      </c>
    </row>
    <row r="26845" spans="1:1">
      <c r="A26845" s="4">
        <v>29681</v>
      </c>
    </row>
    <row r="26846" spans="1:1">
      <c r="A26846" s="4">
        <v>29682</v>
      </c>
    </row>
    <row r="26847" spans="1:1">
      <c r="A26847" s="4">
        <v>29683</v>
      </c>
    </row>
    <row r="26848" spans="1:1">
      <c r="A26848" s="4">
        <v>29684</v>
      </c>
    </row>
    <row r="26849" spans="1:1">
      <c r="A26849" s="4">
        <v>29685</v>
      </c>
    </row>
    <row r="26850" spans="1:1">
      <c r="A26850" s="4">
        <v>29686</v>
      </c>
    </row>
    <row r="26851" spans="1:1">
      <c r="A26851" s="4">
        <v>29687</v>
      </c>
    </row>
    <row r="26852" spans="1:1">
      <c r="A26852" s="4">
        <v>29688</v>
      </c>
    </row>
    <row r="26853" spans="1:1">
      <c r="A26853" s="4">
        <v>29689</v>
      </c>
    </row>
    <row r="26854" spans="1:1">
      <c r="A26854" s="4">
        <v>29690</v>
      </c>
    </row>
    <row r="26855" spans="1:1">
      <c r="A26855" s="4">
        <v>29691</v>
      </c>
    </row>
    <row r="26856" spans="1:1">
      <c r="A26856" s="4">
        <v>29692</v>
      </c>
    </row>
    <row r="26857" spans="1:1">
      <c r="A26857" s="4">
        <v>29693</v>
      </c>
    </row>
    <row r="26858" spans="1:1">
      <c r="A26858" s="4">
        <v>29694</v>
      </c>
    </row>
    <row r="26859" spans="1:1">
      <c r="A26859" s="4">
        <v>29695</v>
      </c>
    </row>
    <row r="26860" spans="1:1">
      <c r="A26860" s="4">
        <v>29696</v>
      </c>
    </row>
    <row r="26861" spans="1:1">
      <c r="A26861" s="4">
        <v>29697</v>
      </c>
    </row>
    <row r="26862" spans="1:1">
      <c r="A26862" s="4">
        <v>29698</v>
      </c>
    </row>
    <row r="26863" spans="1:1">
      <c r="A26863" s="4">
        <v>29699</v>
      </c>
    </row>
    <row r="26864" spans="1:1">
      <c r="A26864" s="4">
        <v>29700</v>
      </c>
    </row>
    <row r="26865" spans="1:1">
      <c r="A26865" s="4">
        <v>29701</v>
      </c>
    </row>
    <row r="26866" spans="1:1">
      <c r="A26866" s="4">
        <v>29702</v>
      </c>
    </row>
    <row r="26867" spans="1:1">
      <c r="A26867" s="4">
        <v>29703</v>
      </c>
    </row>
    <row r="26868" spans="1:1">
      <c r="A26868" s="4">
        <v>29704</v>
      </c>
    </row>
    <row r="26869" spans="1:1">
      <c r="A26869" s="4">
        <v>29705</v>
      </c>
    </row>
    <row r="26870" spans="1:1">
      <c r="A26870" s="4">
        <v>29706</v>
      </c>
    </row>
    <row r="26871" spans="1:1">
      <c r="A26871" s="4">
        <v>29707</v>
      </c>
    </row>
    <row r="26872" spans="1:1">
      <c r="A26872" s="4">
        <v>29708</v>
      </c>
    </row>
    <row r="26873" spans="1:1">
      <c r="A26873" s="4">
        <v>29709</v>
      </c>
    </row>
    <row r="26874" spans="1:1">
      <c r="A26874" s="4">
        <v>29710</v>
      </c>
    </row>
    <row r="26875" spans="1:1">
      <c r="A26875" s="4">
        <v>29711</v>
      </c>
    </row>
    <row r="26876" spans="1:1">
      <c r="A26876" s="4">
        <v>29712</v>
      </c>
    </row>
    <row r="26877" spans="1:1">
      <c r="A26877" s="4">
        <v>29713</v>
      </c>
    </row>
    <row r="26878" spans="1:1">
      <c r="A26878" s="4">
        <v>29714</v>
      </c>
    </row>
    <row r="26879" spans="1:1">
      <c r="A26879" s="4">
        <v>29715</v>
      </c>
    </row>
    <row r="26880" spans="1:1">
      <c r="A26880" s="4">
        <v>29716</v>
      </c>
    </row>
    <row r="26881" spans="1:1">
      <c r="A26881" s="4">
        <v>29717</v>
      </c>
    </row>
    <row r="26882" spans="1:1">
      <c r="A26882" s="4">
        <v>29718</v>
      </c>
    </row>
    <row r="26883" spans="1:1">
      <c r="A26883" s="4">
        <v>29719</v>
      </c>
    </row>
    <row r="26884" spans="1:1">
      <c r="A26884" s="4">
        <v>29720</v>
      </c>
    </row>
    <row r="26885" spans="1:1">
      <c r="A26885" s="4">
        <v>29721</v>
      </c>
    </row>
    <row r="26886" spans="1:1">
      <c r="A26886" s="4">
        <v>29722</v>
      </c>
    </row>
    <row r="26887" spans="1:1">
      <c r="A26887" s="4">
        <v>29723</v>
      </c>
    </row>
    <row r="26888" spans="1:1">
      <c r="A26888" s="4">
        <v>29724</v>
      </c>
    </row>
    <row r="26889" spans="1:1">
      <c r="A26889" s="4">
        <v>29725</v>
      </c>
    </row>
    <row r="26890" spans="1:1">
      <c r="A26890" s="4">
        <v>29726</v>
      </c>
    </row>
    <row r="26891" spans="1:1">
      <c r="A26891" s="4">
        <v>29727</v>
      </c>
    </row>
    <row r="26892" spans="1:1">
      <c r="A26892" s="4">
        <v>29728</v>
      </c>
    </row>
    <row r="26893" spans="1:1">
      <c r="A26893" s="4">
        <v>29729</v>
      </c>
    </row>
    <row r="26894" spans="1:1">
      <c r="A26894" s="4">
        <v>29730</v>
      </c>
    </row>
    <row r="26895" spans="1:1">
      <c r="A26895" s="4">
        <v>29731</v>
      </c>
    </row>
    <row r="26896" spans="1:1">
      <c r="A26896" s="4">
        <v>29732</v>
      </c>
    </row>
    <row r="26897" spans="1:1">
      <c r="A26897" s="4">
        <v>29733</v>
      </c>
    </row>
    <row r="26898" spans="1:1">
      <c r="A26898" s="4">
        <v>29734</v>
      </c>
    </row>
    <row r="26899" spans="1:1">
      <c r="A26899" s="4">
        <v>29735</v>
      </c>
    </row>
    <row r="26900" spans="1:1">
      <c r="A26900" s="4">
        <v>29736</v>
      </c>
    </row>
    <row r="26901" spans="1:1">
      <c r="A26901" s="4">
        <v>29737</v>
      </c>
    </row>
    <row r="26902" spans="1:1">
      <c r="A26902" s="4">
        <v>29738</v>
      </c>
    </row>
    <row r="26903" spans="1:1">
      <c r="A26903" s="4">
        <v>29739</v>
      </c>
    </row>
    <row r="26904" spans="1:1">
      <c r="A26904" s="4">
        <v>29740</v>
      </c>
    </row>
    <row r="26905" spans="1:1">
      <c r="A26905" s="4">
        <v>29741</v>
      </c>
    </row>
    <row r="26906" spans="1:1">
      <c r="A26906" s="4">
        <v>29742</v>
      </c>
    </row>
    <row r="26907" spans="1:1">
      <c r="A26907" s="4">
        <v>29743</v>
      </c>
    </row>
    <row r="26908" spans="1:1">
      <c r="A26908" s="4">
        <v>29744</v>
      </c>
    </row>
    <row r="26909" spans="1:1">
      <c r="A26909" s="4">
        <v>29745</v>
      </c>
    </row>
    <row r="26910" spans="1:1">
      <c r="A26910" s="4">
        <v>29746</v>
      </c>
    </row>
    <row r="26911" spans="1:1">
      <c r="A26911" s="4">
        <v>29747</v>
      </c>
    </row>
    <row r="26912" spans="1:1">
      <c r="A26912" s="4">
        <v>29748</v>
      </c>
    </row>
    <row r="26913" spans="1:1">
      <c r="A26913" s="4">
        <v>29749</v>
      </c>
    </row>
    <row r="26914" spans="1:1">
      <c r="A26914" s="4">
        <v>29750</v>
      </c>
    </row>
    <row r="26915" spans="1:1">
      <c r="A26915" s="4">
        <v>29751</v>
      </c>
    </row>
    <row r="26916" spans="1:1">
      <c r="A26916" s="4">
        <v>29752</v>
      </c>
    </row>
    <row r="26917" spans="1:1">
      <c r="A26917" s="4">
        <v>29753</v>
      </c>
    </row>
    <row r="26918" spans="1:1">
      <c r="A26918" s="4">
        <v>29754</v>
      </c>
    </row>
    <row r="26919" spans="1:1">
      <c r="A26919" s="4">
        <v>29755</v>
      </c>
    </row>
    <row r="26920" spans="1:1">
      <c r="A26920" s="4">
        <v>29756</v>
      </c>
    </row>
    <row r="26921" spans="1:1">
      <c r="A26921" s="4">
        <v>29757</v>
      </c>
    </row>
    <row r="26922" spans="1:1">
      <c r="A26922" s="4">
        <v>29758</v>
      </c>
    </row>
    <row r="26923" spans="1:1">
      <c r="A26923" s="4">
        <v>29759</v>
      </c>
    </row>
    <row r="26924" spans="1:1">
      <c r="A26924" s="4">
        <v>29760</v>
      </c>
    </row>
    <row r="26925" spans="1:1">
      <c r="A26925" s="4">
        <v>29761</v>
      </c>
    </row>
    <row r="26926" spans="1:1">
      <c r="A26926" s="4">
        <v>29762</v>
      </c>
    </row>
    <row r="26927" spans="1:1">
      <c r="A26927" s="4">
        <v>29763</v>
      </c>
    </row>
    <row r="26928" spans="1:1">
      <c r="A26928" s="4">
        <v>29764</v>
      </c>
    </row>
    <row r="26929" spans="1:1">
      <c r="A26929" s="4">
        <v>29765</v>
      </c>
    </row>
    <row r="26930" spans="1:1">
      <c r="A26930" s="4">
        <v>29766</v>
      </c>
    </row>
    <row r="26931" spans="1:1">
      <c r="A26931" s="4">
        <v>29767</v>
      </c>
    </row>
    <row r="26932" spans="1:1">
      <c r="A26932" s="4">
        <v>29768</v>
      </c>
    </row>
    <row r="26933" spans="1:1">
      <c r="A26933" s="4">
        <v>29769</v>
      </c>
    </row>
    <row r="26934" spans="1:1">
      <c r="A26934" s="4">
        <v>29770</v>
      </c>
    </row>
    <row r="26935" spans="1:1">
      <c r="A26935" s="4">
        <v>29771</v>
      </c>
    </row>
    <row r="26936" spans="1:1">
      <c r="A26936" s="4">
        <v>29772</v>
      </c>
    </row>
    <row r="26937" spans="1:1">
      <c r="A26937" s="4">
        <v>29773</v>
      </c>
    </row>
    <row r="26938" spans="1:1">
      <c r="A26938" s="4">
        <v>29774</v>
      </c>
    </row>
    <row r="26939" spans="1:1">
      <c r="A26939" s="4">
        <v>29775</v>
      </c>
    </row>
    <row r="26940" spans="1:1">
      <c r="A26940" s="4">
        <v>29776</v>
      </c>
    </row>
    <row r="26941" spans="1:1">
      <c r="A26941" s="4">
        <v>29777</v>
      </c>
    </row>
    <row r="26942" spans="1:1">
      <c r="A26942" s="4">
        <v>29778</v>
      </c>
    </row>
    <row r="26943" spans="1:1">
      <c r="A26943" s="4">
        <v>29779</v>
      </c>
    </row>
    <row r="26944" spans="1:1">
      <c r="A26944" s="4">
        <v>29780</v>
      </c>
    </row>
    <row r="26945" spans="1:1">
      <c r="A26945" s="4">
        <v>29781</v>
      </c>
    </row>
    <row r="26946" spans="1:1">
      <c r="A26946" s="4">
        <v>29782</v>
      </c>
    </row>
    <row r="26947" spans="1:1">
      <c r="A26947" s="4">
        <v>29783</v>
      </c>
    </row>
    <row r="26948" spans="1:1">
      <c r="A26948" s="4">
        <v>29784</v>
      </c>
    </row>
    <row r="26949" spans="1:1">
      <c r="A26949" s="4">
        <v>29785</v>
      </c>
    </row>
    <row r="26950" spans="1:1">
      <c r="A26950" s="4">
        <v>29786</v>
      </c>
    </row>
    <row r="26951" spans="1:1">
      <c r="A26951" s="4">
        <v>29787</v>
      </c>
    </row>
    <row r="26952" spans="1:1">
      <c r="A26952" s="4">
        <v>29788</v>
      </c>
    </row>
    <row r="26953" spans="1:1">
      <c r="A26953" s="4">
        <v>29789</v>
      </c>
    </row>
    <row r="26954" spans="1:1">
      <c r="A26954" s="4">
        <v>29790</v>
      </c>
    </row>
    <row r="26955" spans="1:1">
      <c r="A26955" s="4">
        <v>29791</v>
      </c>
    </row>
    <row r="26956" spans="1:1">
      <c r="A26956" s="4">
        <v>29792</v>
      </c>
    </row>
    <row r="26957" spans="1:1">
      <c r="A26957" s="4">
        <v>29793</v>
      </c>
    </row>
    <row r="26958" spans="1:1">
      <c r="A26958" s="4">
        <v>29794</v>
      </c>
    </row>
    <row r="26959" spans="1:1">
      <c r="A26959" s="4">
        <v>29795</v>
      </c>
    </row>
    <row r="26960" spans="1:1">
      <c r="A26960" s="4">
        <v>29796</v>
      </c>
    </row>
    <row r="26961" spans="1:1">
      <c r="A26961" s="4">
        <v>29797</v>
      </c>
    </row>
    <row r="26962" spans="1:1">
      <c r="A26962" s="4">
        <v>29798</v>
      </c>
    </row>
    <row r="26963" spans="1:1">
      <c r="A26963" s="4">
        <v>29799</v>
      </c>
    </row>
    <row r="26964" spans="1:1">
      <c r="A26964" s="4">
        <v>29800</v>
      </c>
    </row>
    <row r="26965" spans="1:1">
      <c r="A26965" s="4">
        <v>29801</v>
      </c>
    </row>
    <row r="26966" spans="1:1">
      <c r="A26966" s="4">
        <v>29802</v>
      </c>
    </row>
    <row r="26967" spans="1:1">
      <c r="A26967" s="4">
        <v>29803</v>
      </c>
    </row>
    <row r="26968" spans="1:1">
      <c r="A26968" s="4">
        <v>29804</v>
      </c>
    </row>
    <row r="26969" spans="1:1">
      <c r="A26969" s="4">
        <v>29805</v>
      </c>
    </row>
    <row r="26970" spans="1:1">
      <c r="A26970" s="4">
        <v>29806</v>
      </c>
    </row>
    <row r="26971" spans="1:1">
      <c r="A26971" s="4">
        <v>29807</v>
      </c>
    </row>
    <row r="26972" spans="1:1">
      <c r="A26972" s="4">
        <v>29808</v>
      </c>
    </row>
    <row r="26973" spans="1:1">
      <c r="A26973" s="4">
        <v>29809</v>
      </c>
    </row>
    <row r="26974" spans="1:1">
      <c r="A26974" s="4">
        <v>29810</v>
      </c>
    </row>
    <row r="26975" spans="1:1">
      <c r="A26975" s="4">
        <v>29811</v>
      </c>
    </row>
    <row r="26976" spans="1:1">
      <c r="A26976" s="4">
        <v>29812</v>
      </c>
    </row>
    <row r="26977" spans="1:1">
      <c r="A26977" s="4">
        <v>29813</v>
      </c>
    </row>
    <row r="26978" spans="1:1">
      <c r="A26978" s="4">
        <v>29814</v>
      </c>
    </row>
    <row r="26979" spans="1:1">
      <c r="A26979" s="4">
        <v>29815</v>
      </c>
    </row>
    <row r="26980" spans="1:1">
      <c r="A26980" s="4">
        <v>29816</v>
      </c>
    </row>
    <row r="26981" spans="1:1">
      <c r="A26981" s="4">
        <v>29817</v>
      </c>
    </row>
    <row r="26982" spans="1:1">
      <c r="A26982" s="4">
        <v>29818</v>
      </c>
    </row>
    <row r="26983" spans="1:1">
      <c r="A26983" s="4">
        <v>29819</v>
      </c>
    </row>
    <row r="26984" spans="1:1">
      <c r="A26984" s="4">
        <v>29820</v>
      </c>
    </row>
    <row r="26985" spans="1:1">
      <c r="A26985" s="4">
        <v>29821</v>
      </c>
    </row>
    <row r="26986" spans="1:1">
      <c r="A26986" s="4">
        <v>29822</v>
      </c>
    </row>
    <row r="26987" spans="1:1">
      <c r="A26987" s="4">
        <v>29823</v>
      </c>
    </row>
    <row r="26988" spans="1:1">
      <c r="A26988" s="4">
        <v>29824</v>
      </c>
    </row>
    <row r="26989" spans="1:1">
      <c r="A26989" s="4">
        <v>29825</v>
      </c>
    </row>
    <row r="26990" spans="1:1">
      <c r="A26990" s="4">
        <v>29826</v>
      </c>
    </row>
    <row r="26991" spans="1:1">
      <c r="A26991" s="4">
        <v>29827</v>
      </c>
    </row>
    <row r="26992" spans="1:1">
      <c r="A26992" s="4">
        <v>29828</v>
      </c>
    </row>
    <row r="26993" spans="1:1">
      <c r="A26993" s="4">
        <v>29829</v>
      </c>
    </row>
    <row r="26994" spans="1:1">
      <c r="A26994" s="4">
        <v>29830</v>
      </c>
    </row>
    <row r="26995" spans="1:1">
      <c r="A26995" s="4">
        <v>29831</v>
      </c>
    </row>
    <row r="26996" spans="1:1">
      <c r="A26996" s="4">
        <v>29832</v>
      </c>
    </row>
    <row r="26997" spans="1:1">
      <c r="A26997" s="4">
        <v>29833</v>
      </c>
    </row>
    <row r="26998" spans="1:1">
      <c r="A26998" s="4">
        <v>29834</v>
      </c>
    </row>
    <row r="26999" spans="1:1">
      <c r="A26999" s="4">
        <v>29835</v>
      </c>
    </row>
    <row r="27000" spans="1:1">
      <c r="A27000" s="4">
        <v>29836</v>
      </c>
    </row>
    <row r="27001" spans="1:1">
      <c r="A27001" s="4">
        <v>29837</v>
      </c>
    </row>
    <row r="27002" spans="1:1">
      <c r="A27002" s="4">
        <v>29838</v>
      </c>
    </row>
    <row r="27003" spans="1:1">
      <c r="A27003" s="4">
        <v>29839</v>
      </c>
    </row>
    <row r="27004" spans="1:1">
      <c r="A27004" s="4">
        <v>29840</v>
      </c>
    </row>
    <row r="27005" spans="1:1">
      <c r="A27005" s="4">
        <v>29841</v>
      </c>
    </row>
    <row r="27006" spans="1:1">
      <c r="A27006" s="4">
        <v>29842</v>
      </c>
    </row>
    <row r="27007" spans="1:1">
      <c r="A27007" s="4">
        <v>29843</v>
      </c>
    </row>
    <row r="27008" spans="1:1">
      <c r="A27008" s="4">
        <v>29844</v>
      </c>
    </row>
    <row r="27009" spans="1:1">
      <c r="A27009" s="4">
        <v>29845</v>
      </c>
    </row>
    <row r="27010" spans="1:1">
      <c r="A27010" s="4">
        <v>29846</v>
      </c>
    </row>
    <row r="27011" spans="1:1">
      <c r="A27011" s="4">
        <v>29847</v>
      </c>
    </row>
    <row r="27012" spans="1:1">
      <c r="A27012" s="4">
        <v>29848</v>
      </c>
    </row>
    <row r="27013" spans="1:1">
      <c r="A27013" s="4">
        <v>29849</v>
      </c>
    </row>
    <row r="27014" spans="1:1">
      <c r="A27014" s="4">
        <v>29850</v>
      </c>
    </row>
    <row r="27015" spans="1:1">
      <c r="A27015" s="4">
        <v>29851</v>
      </c>
    </row>
    <row r="27016" spans="1:1">
      <c r="A27016" s="4">
        <v>29852</v>
      </c>
    </row>
    <row r="27017" spans="1:1">
      <c r="A27017" s="4">
        <v>29853</v>
      </c>
    </row>
    <row r="27018" spans="1:1">
      <c r="A27018" s="4">
        <v>29854</v>
      </c>
    </row>
    <row r="27019" spans="1:1">
      <c r="A27019" s="4">
        <v>29855</v>
      </c>
    </row>
    <row r="27020" spans="1:1">
      <c r="A27020" s="4">
        <v>29856</v>
      </c>
    </row>
    <row r="27021" spans="1:1">
      <c r="A27021" s="4">
        <v>29857</v>
      </c>
    </row>
    <row r="27022" spans="1:1">
      <c r="A27022" s="4">
        <v>29858</v>
      </c>
    </row>
    <row r="27023" spans="1:1">
      <c r="A27023" s="4">
        <v>29859</v>
      </c>
    </row>
    <row r="27024" spans="1:1">
      <c r="A27024" s="4">
        <v>29860</v>
      </c>
    </row>
    <row r="27025" spans="1:1">
      <c r="A27025" s="4">
        <v>29861</v>
      </c>
    </row>
    <row r="27026" spans="1:1">
      <c r="A27026" s="4">
        <v>29862</v>
      </c>
    </row>
    <row r="27027" spans="1:1">
      <c r="A27027" s="4">
        <v>29863</v>
      </c>
    </row>
    <row r="27028" spans="1:1">
      <c r="A27028" s="4">
        <v>29864</v>
      </c>
    </row>
    <row r="27029" spans="1:1">
      <c r="A27029" s="4">
        <v>29865</v>
      </c>
    </row>
    <row r="27030" spans="1:1">
      <c r="A27030" s="4">
        <v>29866</v>
      </c>
    </row>
    <row r="27031" spans="1:1">
      <c r="A27031" s="4">
        <v>29867</v>
      </c>
    </row>
    <row r="27032" spans="1:1">
      <c r="A27032" s="4">
        <v>29868</v>
      </c>
    </row>
    <row r="27033" spans="1:1">
      <c r="A27033" s="4">
        <v>29869</v>
      </c>
    </row>
    <row r="27034" spans="1:1">
      <c r="A27034" s="4">
        <v>29870</v>
      </c>
    </row>
    <row r="27035" spans="1:1">
      <c r="A27035" s="4">
        <v>29871</v>
      </c>
    </row>
    <row r="27036" spans="1:1">
      <c r="A27036" s="4">
        <v>29872</v>
      </c>
    </row>
    <row r="27037" spans="1:1">
      <c r="A27037" s="4">
        <v>29873</v>
      </c>
    </row>
    <row r="27038" spans="1:1">
      <c r="A27038" s="4">
        <v>29874</v>
      </c>
    </row>
    <row r="27039" spans="1:1">
      <c r="A27039" s="4">
        <v>29875</v>
      </c>
    </row>
    <row r="27040" spans="1:1">
      <c r="A27040" s="4">
        <v>29876</v>
      </c>
    </row>
    <row r="27041" spans="1:1">
      <c r="A27041" s="4">
        <v>29877</v>
      </c>
    </row>
    <row r="27042" spans="1:1">
      <c r="A27042" s="4">
        <v>29878</v>
      </c>
    </row>
    <row r="27043" spans="1:1">
      <c r="A27043" s="4">
        <v>29879</v>
      </c>
    </row>
    <row r="27044" spans="1:1">
      <c r="A27044" s="4">
        <v>29880</v>
      </c>
    </row>
    <row r="27045" spans="1:1">
      <c r="A27045" s="4">
        <v>29881</v>
      </c>
    </row>
    <row r="27046" spans="1:1">
      <c r="A27046" s="4">
        <v>29882</v>
      </c>
    </row>
    <row r="27047" spans="1:1">
      <c r="A27047" s="4">
        <v>29883</v>
      </c>
    </row>
    <row r="27048" spans="1:1">
      <c r="A27048" s="4">
        <v>29884</v>
      </c>
    </row>
    <row r="27049" spans="1:1">
      <c r="A27049" s="4">
        <v>29885</v>
      </c>
    </row>
    <row r="27050" spans="1:1">
      <c r="A27050" s="4">
        <v>29886</v>
      </c>
    </row>
    <row r="27051" spans="1:1">
      <c r="A27051" s="4">
        <v>29887</v>
      </c>
    </row>
    <row r="27052" spans="1:1">
      <c r="A27052" s="4">
        <v>29888</v>
      </c>
    </row>
    <row r="27053" spans="1:1">
      <c r="A27053" s="4">
        <v>29889</v>
      </c>
    </row>
    <row r="27054" spans="1:1">
      <c r="A27054" s="4">
        <v>29890</v>
      </c>
    </row>
    <row r="27055" spans="1:1">
      <c r="A27055" s="4">
        <v>29891</v>
      </c>
    </row>
    <row r="27056" spans="1:1">
      <c r="A27056" s="4">
        <v>29892</v>
      </c>
    </row>
    <row r="27057" spans="1:1">
      <c r="A27057" s="4">
        <v>29893</v>
      </c>
    </row>
    <row r="27058" spans="1:1">
      <c r="A27058" s="4">
        <v>29894</v>
      </c>
    </row>
    <row r="27059" spans="1:1">
      <c r="A27059" s="4">
        <v>29895</v>
      </c>
    </row>
    <row r="27060" spans="1:1">
      <c r="A27060" s="4">
        <v>29896</v>
      </c>
    </row>
    <row r="27061" spans="1:1">
      <c r="A27061" s="4">
        <v>29897</v>
      </c>
    </row>
    <row r="27062" spans="1:1">
      <c r="A27062" s="4">
        <v>29898</v>
      </c>
    </row>
    <row r="27063" spans="1:1">
      <c r="A27063" s="4">
        <v>29899</v>
      </c>
    </row>
    <row r="27064" spans="1:1">
      <c r="A27064" s="4">
        <v>29900</v>
      </c>
    </row>
    <row r="27065" spans="1:1">
      <c r="A27065" s="4">
        <v>29901</v>
      </c>
    </row>
    <row r="27066" spans="1:1">
      <c r="A27066" s="4">
        <v>29902</v>
      </c>
    </row>
    <row r="27067" spans="1:1">
      <c r="A27067" s="4">
        <v>29903</v>
      </c>
    </row>
    <row r="27068" spans="1:1">
      <c r="A27068" s="4">
        <v>29904</v>
      </c>
    </row>
    <row r="27069" spans="1:1">
      <c r="A27069" s="4">
        <v>29905</v>
      </c>
    </row>
    <row r="27070" spans="1:1">
      <c r="A27070" s="4">
        <v>29906</v>
      </c>
    </row>
    <row r="27071" spans="1:1">
      <c r="A27071" s="4">
        <v>29907</v>
      </c>
    </row>
    <row r="27072" spans="1:1">
      <c r="A27072" s="4">
        <v>29908</v>
      </c>
    </row>
    <row r="27073" spans="1:1">
      <c r="A27073" s="4">
        <v>29909</v>
      </c>
    </row>
    <row r="27074" spans="1:1">
      <c r="A27074" s="4">
        <v>29910</v>
      </c>
    </row>
    <row r="27075" spans="1:1">
      <c r="A27075" s="4">
        <v>29911</v>
      </c>
    </row>
    <row r="27076" spans="1:1">
      <c r="A27076" s="4">
        <v>29912</v>
      </c>
    </row>
    <row r="27077" spans="1:1">
      <c r="A27077" s="4">
        <v>29913</v>
      </c>
    </row>
    <row r="27078" spans="1:1">
      <c r="A27078" s="4">
        <v>29914</v>
      </c>
    </row>
    <row r="27079" spans="1:1">
      <c r="A27079" s="4">
        <v>29915</v>
      </c>
    </row>
    <row r="27080" spans="1:1">
      <c r="A27080" s="4">
        <v>29916</v>
      </c>
    </row>
    <row r="27081" spans="1:1">
      <c r="A27081" s="4">
        <v>29917</v>
      </c>
    </row>
    <row r="27082" spans="1:1">
      <c r="A27082" s="4">
        <v>29918</v>
      </c>
    </row>
    <row r="27083" spans="1:1">
      <c r="A27083" s="4">
        <v>29919</v>
      </c>
    </row>
    <row r="27084" spans="1:1">
      <c r="A27084" s="4">
        <v>29920</v>
      </c>
    </row>
    <row r="27085" spans="1:1">
      <c r="A27085" s="4">
        <v>29921</v>
      </c>
    </row>
    <row r="27086" spans="1:1">
      <c r="A27086" s="4">
        <v>29922</v>
      </c>
    </row>
    <row r="27087" spans="1:1">
      <c r="A27087" s="4">
        <v>29923</v>
      </c>
    </row>
    <row r="27088" spans="1:1">
      <c r="A27088" s="4">
        <v>29924</v>
      </c>
    </row>
    <row r="27089" spans="1:1">
      <c r="A27089" s="4">
        <v>29925</v>
      </c>
    </row>
    <row r="27090" spans="1:1">
      <c r="A27090" s="4">
        <v>29926</v>
      </c>
    </row>
    <row r="27091" spans="1:1">
      <c r="A27091" s="4">
        <v>29927</v>
      </c>
    </row>
    <row r="27092" spans="1:1">
      <c r="A27092" s="4">
        <v>29928</v>
      </c>
    </row>
    <row r="27093" spans="1:1">
      <c r="A27093" s="4">
        <v>29929</v>
      </c>
    </row>
    <row r="27094" spans="1:1">
      <c r="A27094" s="4">
        <v>29930</v>
      </c>
    </row>
    <row r="27095" spans="1:1">
      <c r="A27095" s="4">
        <v>29931</v>
      </c>
    </row>
    <row r="27096" spans="1:1">
      <c r="A27096" s="4">
        <v>29932</v>
      </c>
    </row>
    <row r="27097" spans="1:1">
      <c r="A27097" s="4">
        <v>29933</v>
      </c>
    </row>
    <row r="27098" spans="1:1">
      <c r="A27098" s="4">
        <v>29934</v>
      </c>
    </row>
    <row r="27099" spans="1:1">
      <c r="A27099" s="4">
        <v>29935</v>
      </c>
    </row>
    <row r="27100" spans="1:1">
      <c r="A27100" s="4">
        <v>29936</v>
      </c>
    </row>
    <row r="27101" spans="1:1">
      <c r="A27101" s="4">
        <v>29937</v>
      </c>
    </row>
    <row r="27102" spans="1:1">
      <c r="A27102" s="4">
        <v>29938</v>
      </c>
    </row>
    <row r="27103" spans="1:1">
      <c r="A27103" s="4">
        <v>29939</v>
      </c>
    </row>
    <row r="27104" spans="1:1">
      <c r="A27104" s="4">
        <v>29940</v>
      </c>
    </row>
    <row r="27105" spans="1:1">
      <c r="A27105" s="4">
        <v>29941</v>
      </c>
    </row>
    <row r="27106" spans="1:1">
      <c r="A27106" s="4">
        <v>29942</v>
      </c>
    </row>
    <row r="27107" spans="1:1">
      <c r="A27107" s="4">
        <v>29943</v>
      </c>
    </row>
    <row r="27108" spans="1:1">
      <c r="A27108" s="4">
        <v>29944</v>
      </c>
    </row>
    <row r="27109" spans="1:1">
      <c r="A27109" s="4">
        <v>29945</v>
      </c>
    </row>
    <row r="27110" spans="1:1">
      <c r="A27110" s="4">
        <v>29946</v>
      </c>
    </row>
    <row r="27111" spans="1:1">
      <c r="A27111" s="4">
        <v>29947</v>
      </c>
    </row>
    <row r="27112" spans="1:1">
      <c r="A27112" s="4">
        <v>29948</v>
      </c>
    </row>
    <row r="27113" spans="1:1">
      <c r="A27113" s="4">
        <v>29949</v>
      </c>
    </row>
    <row r="27114" spans="1:1">
      <c r="A27114" s="4">
        <v>29950</v>
      </c>
    </row>
    <row r="27115" spans="1:1">
      <c r="A27115" s="4">
        <v>29951</v>
      </c>
    </row>
    <row r="27116" spans="1:1">
      <c r="A27116" s="4">
        <v>29952</v>
      </c>
    </row>
    <row r="27117" spans="1:1">
      <c r="A27117" s="4">
        <v>29953</v>
      </c>
    </row>
    <row r="27118" spans="1:1">
      <c r="A27118" s="4">
        <v>29954</v>
      </c>
    </row>
    <row r="27119" spans="1:1">
      <c r="A27119" s="4">
        <v>29955</v>
      </c>
    </row>
    <row r="27120" spans="1:1">
      <c r="A27120" s="4">
        <v>29956</v>
      </c>
    </row>
    <row r="27121" spans="1:1">
      <c r="A27121" s="4">
        <v>29957</v>
      </c>
    </row>
    <row r="27122" spans="1:1">
      <c r="A27122" s="4">
        <v>29958</v>
      </c>
    </row>
    <row r="27123" spans="1:1">
      <c r="A27123" s="4">
        <v>29959</v>
      </c>
    </row>
    <row r="27124" spans="1:1">
      <c r="A27124" s="4">
        <v>29960</v>
      </c>
    </row>
    <row r="27125" spans="1:1">
      <c r="A27125" s="4">
        <v>29961</v>
      </c>
    </row>
    <row r="27126" spans="1:1">
      <c r="A27126" s="4">
        <v>29962</v>
      </c>
    </row>
    <row r="27127" spans="1:1">
      <c r="A27127" s="4">
        <v>29963</v>
      </c>
    </row>
    <row r="27128" spans="1:1">
      <c r="A27128" s="4">
        <v>29964</v>
      </c>
    </row>
    <row r="27129" spans="1:1">
      <c r="A27129" s="4">
        <v>29965</v>
      </c>
    </row>
    <row r="27130" spans="1:1">
      <c r="A27130" s="4">
        <v>29966</v>
      </c>
    </row>
    <row r="27131" spans="1:1">
      <c r="A27131" s="4">
        <v>29967</v>
      </c>
    </row>
    <row r="27132" spans="1:1">
      <c r="A27132" s="4">
        <v>29968</v>
      </c>
    </row>
    <row r="27133" spans="1:1">
      <c r="A27133" s="4">
        <v>29969</v>
      </c>
    </row>
    <row r="27134" spans="1:1">
      <c r="A27134" s="4">
        <v>29970</v>
      </c>
    </row>
    <row r="27135" spans="1:1">
      <c r="A27135" s="4">
        <v>29971</v>
      </c>
    </row>
    <row r="27136" spans="1:1">
      <c r="A27136" s="4">
        <v>29972</v>
      </c>
    </row>
    <row r="27137" spans="1:1">
      <c r="A27137" s="4">
        <v>29973</v>
      </c>
    </row>
    <row r="27138" spans="1:1">
      <c r="A27138" s="4">
        <v>29974</v>
      </c>
    </row>
    <row r="27139" spans="1:1">
      <c r="A27139" s="4">
        <v>29975</v>
      </c>
    </row>
    <row r="27140" spans="1:1">
      <c r="A27140" s="4">
        <v>29976</v>
      </c>
    </row>
    <row r="27141" spans="1:1">
      <c r="A27141" s="4">
        <v>29977</v>
      </c>
    </row>
    <row r="27142" spans="1:1">
      <c r="A27142" s="4">
        <v>29978</v>
      </c>
    </row>
    <row r="27143" spans="1:1">
      <c r="A27143" s="4">
        <v>29979</v>
      </c>
    </row>
    <row r="27144" spans="1:1">
      <c r="A27144" s="4">
        <v>29980</v>
      </c>
    </row>
    <row r="27145" spans="1:1">
      <c r="A27145" s="4">
        <v>29981</v>
      </c>
    </row>
    <row r="27146" spans="1:1">
      <c r="A27146" s="4">
        <v>29982</v>
      </c>
    </row>
    <row r="27147" spans="1:1">
      <c r="A27147" s="4">
        <v>29983</v>
      </c>
    </row>
    <row r="27148" spans="1:1">
      <c r="A27148" s="4">
        <v>29984</v>
      </c>
    </row>
    <row r="27149" spans="1:1">
      <c r="A27149" s="4">
        <v>29985</v>
      </c>
    </row>
    <row r="27150" spans="1:1">
      <c r="A27150" s="4">
        <v>29986</v>
      </c>
    </row>
    <row r="27151" spans="1:1">
      <c r="A27151" s="4">
        <v>29987</v>
      </c>
    </row>
    <row r="27152" spans="1:1">
      <c r="A27152" s="4">
        <v>29988</v>
      </c>
    </row>
    <row r="27153" spans="1:1">
      <c r="A27153" s="4">
        <v>29989</v>
      </c>
    </row>
    <row r="27154" spans="1:1">
      <c r="A27154" s="4">
        <v>29990</v>
      </c>
    </row>
    <row r="27155" spans="1:1">
      <c r="A27155" s="4">
        <v>29991</v>
      </c>
    </row>
    <row r="27156" spans="1:1">
      <c r="A27156" s="4">
        <v>29992</v>
      </c>
    </row>
    <row r="27157" spans="1:1">
      <c r="A27157" s="4">
        <v>29993</v>
      </c>
    </row>
    <row r="27158" spans="1:1">
      <c r="A27158" s="4">
        <v>29994</v>
      </c>
    </row>
    <row r="27159" spans="1:1">
      <c r="A27159" s="4">
        <v>29995</v>
      </c>
    </row>
    <row r="27160" spans="1:1">
      <c r="A27160" s="4">
        <v>29996</v>
      </c>
    </row>
    <row r="27161" spans="1:1">
      <c r="A27161" s="4">
        <v>29997</v>
      </c>
    </row>
    <row r="27162" spans="1:1">
      <c r="A27162" s="4">
        <v>29998</v>
      </c>
    </row>
    <row r="27163" spans="1:1">
      <c r="A27163" s="4">
        <v>29999</v>
      </c>
    </row>
    <row r="27164" spans="1:1">
      <c r="A27164" s="4">
        <v>30000</v>
      </c>
    </row>
    <row r="27165" spans="1:1">
      <c r="A27165" s="4">
        <v>30001</v>
      </c>
    </row>
    <row r="27166" spans="1:1">
      <c r="A27166" s="4">
        <v>30002</v>
      </c>
    </row>
    <row r="27167" spans="1:1">
      <c r="A27167" s="4">
        <v>30003</v>
      </c>
    </row>
    <row r="27168" spans="1:1">
      <c r="A27168" s="4">
        <v>30004</v>
      </c>
    </row>
    <row r="27169" spans="1:1">
      <c r="A27169" s="4">
        <v>30005</v>
      </c>
    </row>
    <row r="27170" spans="1:1">
      <c r="A27170" s="4">
        <v>30006</v>
      </c>
    </row>
    <row r="27171" spans="1:1">
      <c r="A27171" s="4">
        <v>30007</v>
      </c>
    </row>
    <row r="27172" spans="1:1">
      <c r="A27172" s="4">
        <v>30008</v>
      </c>
    </row>
    <row r="27173" spans="1:1">
      <c r="A27173" s="4">
        <v>30009</v>
      </c>
    </row>
    <row r="27174" spans="1:1">
      <c r="A27174" s="4">
        <v>30010</v>
      </c>
    </row>
    <row r="27175" spans="1:1">
      <c r="A27175" s="4">
        <v>30011</v>
      </c>
    </row>
    <row r="27176" spans="1:1">
      <c r="A27176" s="4">
        <v>30012</v>
      </c>
    </row>
    <row r="27177" spans="1:1">
      <c r="A27177" s="4">
        <v>30013</v>
      </c>
    </row>
    <row r="27178" spans="1:1">
      <c r="A27178" s="4">
        <v>30014</v>
      </c>
    </row>
    <row r="27179" spans="1:1">
      <c r="A27179" s="4">
        <v>30015</v>
      </c>
    </row>
    <row r="27180" spans="1:1">
      <c r="A27180" s="4">
        <v>30016</v>
      </c>
    </row>
    <row r="27181" spans="1:1">
      <c r="A27181" s="4">
        <v>30017</v>
      </c>
    </row>
    <row r="27182" spans="1:1">
      <c r="A27182" s="4">
        <v>30018</v>
      </c>
    </row>
    <row r="27183" spans="1:1">
      <c r="A27183" s="4">
        <v>30019</v>
      </c>
    </row>
    <row r="27184" spans="1:1">
      <c r="A27184" s="4">
        <v>30020</v>
      </c>
    </row>
    <row r="27185" spans="1:1">
      <c r="A27185" s="4">
        <v>30021</v>
      </c>
    </row>
    <row r="27186" spans="1:1">
      <c r="A27186" s="4">
        <v>30022</v>
      </c>
    </row>
    <row r="27187" spans="1:1">
      <c r="A27187" s="4">
        <v>30023</v>
      </c>
    </row>
    <row r="27188" spans="1:1">
      <c r="A27188" s="4">
        <v>30024</v>
      </c>
    </row>
    <row r="27189" spans="1:1">
      <c r="A27189" s="4">
        <v>30025</v>
      </c>
    </row>
    <row r="27190" spans="1:1">
      <c r="A27190" s="4">
        <v>30026</v>
      </c>
    </row>
    <row r="27191" spans="1:1">
      <c r="A27191" s="4">
        <v>30027</v>
      </c>
    </row>
    <row r="27192" spans="1:1">
      <c r="A27192" s="4">
        <v>30028</v>
      </c>
    </row>
    <row r="27193" spans="1:1">
      <c r="A27193" s="4">
        <v>30029</v>
      </c>
    </row>
    <row r="27194" spans="1:1">
      <c r="A27194" s="4">
        <v>30030</v>
      </c>
    </row>
    <row r="27195" spans="1:1">
      <c r="A27195" s="4">
        <v>30031</v>
      </c>
    </row>
    <row r="27196" spans="1:1">
      <c r="A27196" s="4">
        <v>30032</v>
      </c>
    </row>
    <row r="27197" spans="1:1">
      <c r="A27197" s="4">
        <v>30033</v>
      </c>
    </row>
    <row r="27198" spans="1:1">
      <c r="A27198" s="4">
        <v>30034</v>
      </c>
    </row>
    <row r="27199" spans="1:1">
      <c r="A27199" s="4">
        <v>30035</v>
      </c>
    </row>
    <row r="27200" spans="1:1">
      <c r="A27200" s="4">
        <v>30036</v>
      </c>
    </row>
    <row r="27201" spans="1:1">
      <c r="A27201" s="4">
        <v>30037</v>
      </c>
    </row>
    <row r="27202" spans="1:1">
      <c r="A27202" s="4">
        <v>30038</v>
      </c>
    </row>
    <row r="27203" spans="1:1">
      <c r="A27203" s="4">
        <v>30039</v>
      </c>
    </row>
    <row r="27204" spans="1:1">
      <c r="A27204" s="4">
        <v>30040</v>
      </c>
    </row>
    <row r="27205" spans="1:1">
      <c r="A27205" s="4">
        <v>30041</v>
      </c>
    </row>
    <row r="27206" spans="1:1">
      <c r="A27206" s="4">
        <v>30042</v>
      </c>
    </row>
    <row r="27207" spans="1:1">
      <c r="A27207" s="4">
        <v>30043</v>
      </c>
    </row>
    <row r="27208" spans="1:1">
      <c r="A27208" s="4">
        <v>30044</v>
      </c>
    </row>
    <row r="27209" spans="1:1">
      <c r="A27209" s="4">
        <v>30045</v>
      </c>
    </row>
    <row r="27210" spans="1:1">
      <c r="A27210" s="4">
        <v>30046</v>
      </c>
    </row>
    <row r="27211" spans="1:1">
      <c r="A27211" s="4">
        <v>30047</v>
      </c>
    </row>
    <row r="27212" spans="1:1">
      <c r="A27212" s="4">
        <v>30048</v>
      </c>
    </row>
    <row r="27213" spans="1:1">
      <c r="A27213" s="4">
        <v>30049</v>
      </c>
    </row>
    <row r="27214" spans="1:1">
      <c r="A27214" s="4">
        <v>30050</v>
      </c>
    </row>
    <row r="27215" spans="1:1">
      <c r="A27215" s="4">
        <v>30051</v>
      </c>
    </row>
    <row r="27216" spans="1:1">
      <c r="A27216" s="4">
        <v>30052</v>
      </c>
    </row>
    <row r="27217" spans="1:1">
      <c r="A27217" s="4">
        <v>30053</v>
      </c>
    </row>
    <row r="27218" spans="1:1">
      <c r="A27218" s="4">
        <v>30054</v>
      </c>
    </row>
    <row r="27219" spans="1:1">
      <c r="A27219" s="4">
        <v>30055</v>
      </c>
    </row>
    <row r="27220" spans="1:1">
      <c r="A27220" s="4">
        <v>30056</v>
      </c>
    </row>
    <row r="27221" spans="1:1">
      <c r="A27221" s="4">
        <v>30057</v>
      </c>
    </row>
    <row r="27222" spans="1:1">
      <c r="A27222" s="4">
        <v>30058</v>
      </c>
    </row>
    <row r="27223" spans="1:1">
      <c r="A27223" s="4">
        <v>30059</v>
      </c>
    </row>
    <row r="27224" spans="1:1">
      <c r="A27224" s="4">
        <v>30060</v>
      </c>
    </row>
    <row r="27225" spans="1:1">
      <c r="A27225" s="4">
        <v>30061</v>
      </c>
    </row>
    <row r="27226" spans="1:1">
      <c r="A27226" s="4">
        <v>30062</v>
      </c>
    </row>
    <row r="27227" spans="1:1">
      <c r="A27227" s="4">
        <v>30063</v>
      </c>
    </row>
    <row r="27228" spans="1:1">
      <c r="A27228" s="4">
        <v>30064</v>
      </c>
    </row>
    <row r="27229" spans="1:1">
      <c r="A27229" s="4">
        <v>30065</v>
      </c>
    </row>
    <row r="27230" spans="1:1">
      <c r="A27230" s="4">
        <v>30066</v>
      </c>
    </row>
    <row r="27231" spans="1:1">
      <c r="A27231" s="4">
        <v>30067</v>
      </c>
    </row>
    <row r="27232" spans="1:1">
      <c r="A27232" s="4">
        <v>30068</v>
      </c>
    </row>
    <row r="27233" spans="1:1">
      <c r="A27233" s="4">
        <v>30069</v>
      </c>
    </row>
    <row r="27234" spans="1:1">
      <c r="A27234" s="4">
        <v>30070</v>
      </c>
    </row>
    <row r="27235" spans="1:1">
      <c r="A27235" s="4">
        <v>30071</v>
      </c>
    </row>
    <row r="27236" spans="1:1">
      <c r="A27236" s="4">
        <v>30072</v>
      </c>
    </row>
    <row r="27237" spans="1:1">
      <c r="A27237" s="4">
        <v>30073</v>
      </c>
    </row>
    <row r="27238" spans="1:1">
      <c r="A27238" s="4">
        <v>30074</v>
      </c>
    </row>
    <row r="27239" spans="1:1">
      <c r="A27239" s="4">
        <v>30075</v>
      </c>
    </row>
    <row r="27240" spans="1:1">
      <c r="A27240" s="4">
        <v>30076</v>
      </c>
    </row>
    <row r="27241" spans="1:1">
      <c r="A27241" s="4">
        <v>30077</v>
      </c>
    </row>
    <row r="27242" spans="1:1">
      <c r="A27242" s="4">
        <v>30078</v>
      </c>
    </row>
    <row r="27243" spans="1:1">
      <c r="A27243" s="4">
        <v>30079</v>
      </c>
    </row>
    <row r="27244" spans="1:1">
      <c r="A27244" s="4">
        <v>30080</v>
      </c>
    </row>
    <row r="27245" spans="1:1">
      <c r="A27245" s="4">
        <v>30081</v>
      </c>
    </row>
    <row r="27246" spans="1:1">
      <c r="A27246" s="4">
        <v>30082</v>
      </c>
    </row>
    <row r="27247" spans="1:1">
      <c r="A27247" s="4">
        <v>30083</v>
      </c>
    </row>
    <row r="27248" spans="1:1">
      <c r="A27248" s="4">
        <v>30084</v>
      </c>
    </row>
    <row r="27249" spans="1:1">
      <c r="A27249" s="4">
        <v>30085</v>
      </c>
    </row>
    <row r="27250" spans="1:1">
      <c r="A27250" s="4">
        <v>30086</v>
      </c>
    </row>
    <row r="27251" spans="1:1">
      <c r="A27251" s="4">
        <v>30087</v>
      </c>
    </row>
    <row r="27252" spans="1:1">
      <c r="A27252" s="4">
        <v>30088</v>
      </c>
    </row>
    <row r="27253" spans="1:1">
      <c r="A27253" s="4">
        <v>30089</v>
      </c>
    </row>
    <row r="27254" spans="1:1">
      <c r="A27254" s="4">
        <v>30090</v>
      </c>
    </row>
    <row r="27255" spans="1:1">
      <c r="A27255" s="4">
        <v>30091</v>
      </c>
    </row>
    <row r="27256" spans="1:1">
      <c r="A27256" s="4">
        <v>30092</v>
      </c>
    </row>
    <row r="27257" spans="1:1">
      <c r="A27257" s="4">
        <v>30093</v>
      </c>
    </row>
    <row r="27258" spans="1:1">
      <c r="A27258" s="4">
        <v>30094</v>
      </c>
    </row>
    <row r="27259" spans="1:1">
      <c r="A27259" s="4">
        <v>30095</v>
      </c>
    </row>
    <row r="27260" spans="1:1">
      <c r="A27260" s="4">
        <v>30096</v>
      </c>
    </row>
    <row r="27261" spans="1:1">
      <c r="A27261" s="4">
        <v>30097</v>
      </c>
    </row>
    <row r="27262" spans="1:1">
      <c r="A27262" s="4">
        <v>30098</v>
      </c>
    </row>
    <row r="27263" spans="1:1">
      <c r="A27263" s="4">
        <v>30099</v>
      </c>
    </row>
    <row r="27264" spans="1:1">
      <c r="A27264" s="4">
        <v>30100</v>
      </c>
    </row>
    <row r="27265" spans="1:1">
      <c r="A27265" s="4">
        <v>30101</v>
      </c>
    </row>
    <row r="27266" spans="1:1">
      <c r="A27266" s="4">
        <v>30102</v>
      </c>
    </row>
    <row r="27267" spans="1:1">
      <c r="A27267" s="4">
        <v>30103</v>
      </c>
    </row>
    <row r="27268" spans="1:1">
      <c r="A27268" s="4">
        <v>30104</v>
      </c>
    </row>
    <row r="27269" spans="1:1">
      <c r="A27269" s="4">
        <v>30105</v>
      </c>
    </row>
    <row r="27270" spans="1:1">
      <c r="A27270" s="4">
        <v>30106</v>
      </c>
    </row>
    <row r="27271" spans="1:1">
      <c r="A27271" s="4">
        <v>30107</v>
      </c>
    </row>
    <row r="27272" spans="1:1">
      <c r="A27272" s="4">
        <v>30108</v>
      </c>
    </row>
    <row r="27273" spans="1:1">
      <c r="A27273" s="4">
        <v>30109</v>
      </c>
    </row>
    <row r="27274" spans="1:1">
      <c r="A27274" s="4">
        <v>30110</v>
      </c>
    </row>
    <row r="27275" spans="1:1">
      <c r="A27275" s="4">
        <v>30111</v>
      </c>
    </row>
    <row r="27276" spans="1:1">
      <c r="A27276" s="4">
        <v>30112</v>
      </c>
    </row>
    <row r="27277" spans="1:1">
      <c r="A27277" s="4">
        <v>30113</v>
      </c>
    </row>
    <row r="27278" spans="1:1">
      <c r="A27278" s="4">
        <v>30114</v>
      </c>
    </row>
    <row r="27279" spans="1:1">
      <c r="A27279" s="4">
        <v>30115</v>
      </c>
    </row>
    <row r="27280" spans="1:1">
      <c r="A27280" s="4">
        <v>30116</v>
      </c>
    </row>
    <row r="27281" spans="1:1">
      <c r="A27281" s="4">
        <v>30117</v>
      </c>
    </row>
    <row r="27282" spans="1:1">
      <c r="A27282" s="4">
        <v>30118</v>
      </c>
    </row>
    <row r="27283" spans="1:1">
      <c r="A27283" s="4">
        <v>30119</v>
      </c>
    </row>
    <row r="27284" spans="1:1">
      <c r="A27284" s="4">
        <v>30120</v>
      </c>
    </row>
    <row r="27285" spans="1:1">
      <c r="A27285" s="4">
        <v>30121</v>
      </c>
    </row>
    <row r="27286" spans="1:1">
      <c r="A27286" s="4">
        <v>30122</v>
      </c>
    </row>
    <row r="27287" spans="1:1">
      <c r="A27287" s="4">
        <v>30123</v>
      </c>
    </row>
    <row r="27288" spans="1:1">
      <c r="A27288" s="4">
        <v>30124</v>
      </c>
    </row>
    <row r="27289" spans="1:1">
      <c r="A27289" s="4">
        <v>30125</v>
      </c>
    </row>
    <row r="27290" spans="1:1">
      <c r="A27290" s="4">
        <v>30126</v>
      </c>
    </row>
    <row r="27291" spans="1:1">
      <c r="A27291" s="4">
        <v>30127</v>
      </c>
    </row>
    <row r="27292" spans="1:1">
      <c r="A27292" s="4">
        <v>30128</v>
      </c>
    </row>
    <row r="27293" spans="1:1">
      <c r="A27293" s="4">
        <v>30129</v>
      </c>
    </row>
    <row r="27294" spans="1:1">
      <c r="A27294" s="4">
        <v>30130</v>
      </c>
    </row>
    <row r="27295" spans="1:1">
      <c r="A27295" s="4">
        <v>30131</v>
      </c>
    </row>
    <row r="27296" spans="1:1">
      <c r="A27296" s="4">
        <v>30132</v>
      </c>
    </row>
    <row r="27297" spans="1:1">
      <c r="A27297" s="4">
        <v>30133</v>
      </c>
    </row>
    <row r="27298" spans="1:1">
      <c r="A27298" s="4">
        <v>30134</v>
      </c>
    </row>
    <row r="27299" spans="1:1">
      <c r="A27299" s="4">
        <v>30135</v>
      </c>
    </row>
    <row r="27300" spans="1:1">
      <c r="A27300" s="4">
        <v>30136</v>
      </c>
    </row>
    <row r="27301" spans="1:1">
      <c r="A27301" s="4">
        <v>30137</v>
      </c>
    </row>
    <row r="27302" spans="1:1">
      <c r="A27302" s="4">
        <v>30138</v>
      </c>
    </row>
    <row r="27303" spans="1:1">
      <c r="A27303" s="4">
        <v>30139</v>
      </c>
    </row>
    <row r="27304" spans="1:1">
      <c r="A27304" s="4">
        <v>30140</v>
      </c>
    </row>
    <row r="27305" spans="1:1">
      <c r="A27305" s="4">
        <v>30141</v>
      </c>
    </row>
    <row r="27306" spans="1:1">
      <c r="A27306" s="4">
        <v>30142</v>
      </c>
    </row>
    <row r="27307" spans="1:1">
      <c r="A27307" s="4">
        <v>30143</v>
      </c>
    </row>
    <row r="27308" spans="1:1">
      <c r="A27308" s="4">
        <v>30144</v>
      </c>
    </row>
    <row r="27309" spans="1:1">
      <c r="A27309" s="4">
        <v>30145</v>
      </c>
    </row>
    <row r="27310" spans="1:1">
      <c r="A27310" s="4">
        <v>30146</v>
      </c>
    </row>
    <row r="27311" spans="1:1">
      <c r="A27311" s="4">
        <v>30147</v>
      </c>
    </row>
    <row r="27312" spans="1:1">
      <c r="A27312" s="4">
        <v>30148</v>
      </c>
    </row>
    <row r="27313" spans="1:1">
      <c r="A27313" s="4">
        <v>30149</v>
      </c>
    </row>
    <row r="27314" spans="1:1">
      <c r="A27314" s="4">
        <v>30150</v>
      </c>
    </row>
    <row r="27315" spans="1:1">
      <c r="A27315" s="4">
        <v>30151</v>
      </c>
    </row>
    <row r="27316" spans="1:1">
      <c r="A27316" s="4">
        <v>30152</v>
      </c>
    </row>
    <row r="27317" spans="1:1">
      <c r="A27317" s="4">
        <v>30153</v>
      </c>
    </row>
    <row r="27318" spans="1:1">
      <c r="A27318" s="4">
        <v>30154</v>
      </c>
    </row>
    <row r="27319" spans="1:1">
      <c r="A27319" s="4">
        <v>30155</v>
      </c>
    </row>
    <row r="27320" spans="1:1">
      <c r="A27320" s="4">
        <v>30156</v>
      </c>
    </row>
    <row r="27321" spans="1:1">
      <c r="A27321" s="4">
        <v>30157</v>
      </c>
    </row>
    <row r="27322" spans="1:1">
      <c r="A27322" s="4">
        <v>30158</v>
      </c>
    </row>
    <row r="27323" spans="1:1">
      <c r="A27323" s="4">
        <v>30159</v>
      </c>
    </row>
    <row r="27324" spans="1:1">
      <c r="A27324" s="4">
        <v>30160</v>
      </c>
    </row>
    <row r="27325" spans="1:1">
      <c r="A27325" s="4">
        <v>30161</v>
      </c>
    </row>
    <row r="27326" spans="1:1">
      <c r="A27326" s="4">
        <v>30162</v>
      </c>
    </row>
    <row r="27327" spans="1:1">
      <c r="A27327" s="4">
        <v>30163</v>
      </c>
    </row>
    <row r="27328" spans="1:1">
      <c r="A27328" s="4">
        <v>30164</v>
      </c>
    </row>
    <row r="27329" spans="1:1">
      <c r="A27329" s="4">
        <v>30165</v>
      </c>
    </row>
    <row r="27330" spans="1:1">
      <c r="A27330" s="4">
        <v>30166</v>
      </c>
    </row>
    <row r="27331" spans="1:1">
      <c r="A27331" s="4">
        <v>30167</v>
      </c>
    </row>
    <row r="27332" spans="1:1">
      <c r="A27332" s="4">
        <v>30168</v>
      </c>
    </row>
    <row r="27333" spans="1:1">
      <c r="A27333" s="4">
        <v>30169</v>
      </c>
    </row>
    <row r="27334" spans="1:1">
      <c r="A27334" s="4">
        <v>30170</v>
      </c>
    </row>
    <row r="27335" spans="1:1">
      <c r="A27335" s="4">
        <v>30171</v>
      </c>
    </row>
    <row r="27336" spans="1:1">
      <c r="A27336" s="4">
        <v>30172</v>
      </c>
    </row>
    <row r="27337" spans="1:1">
      <c r="A27337" s="4">
        <v>30173</v>
      </c>
    </row>
    <row r="27338" spans="1:1">
      <c r="A27338" s="4">
        <v>30174</v>
      </c>
    </row>
    <row r="27339" spans="1:1">
      <c r="A27339" s="4">
        <v>30175</v>
      </c>
    </row>
    <row r="27340" spans="1:1">
      <c r="A27340" s="4">
        <v>30176</v>
      </c>
    </row>
    <row r="27341" spans="1:1">
      <c r="A27341" s="4">
        <v>30177</v>
      </c>
    </row>
    <row r="27342" spans="1:1">
      <c r="A27342" s="4">
        <v>30178</v>
      </c>
    </row>
    <row r="27343" spans="1:1">
      <c r="A27343" s="4">
        <v>30179</v>
      </c>
    </row>
    <row r="27344" spans="1:1">
      <c r="A27344" s="4">
        <v>30180</v>
      </c>
    </row>
    <row r="27345" spans="1:1">
      <c r="A27345" s="4">
        <v>30181</v>
      </c>
    </row>
    <row r="27346" spans="1:1">
      <c r="A27346" s="4">
        <v>30182</v>
      </c>
    </row>
    <row r="27347" spans="1:1">
      <c r="A27347" s="4">
        <v>30183</v>
      </c>
    </row>
    <row r="27348" spans="1:1">
      <c r="A27348" s="4">
        <v>30184</v>
      </c>
    </row>
    <row r="27349" spans="1:1">
      <c r="A27349" s="4">
        <v>30185</v>
      </c>
    </row>
    <row r="27350" spans="1:1">
      <c r="A27350" s="4">
        <v>30186</v>
      </c>
    </row>
    <row r="27351" spans="1:1">
      <c r="A27351" s="4">
        <v>30187</v>
      </c>
    </row>
    <row r="27352" spans="1:1">
      <c r="A27352" s="4">
        <v>30188</v>
      </c>
    </row>
    <row r="27353" spans="1:1">
      <c r="A27353" s="4">
        <v>30189</v>
      </c>
    </row>
    <row r="27354" spans="1:1">
      <c r="A27354" s="4">
        <v>30190</v>
      </c>
    </row>
    <row r="27355" spans="1:1">
      <c r="A27355" s="4">
        <v>30191</v>
      </c>
    </row>
    <row r="27356" spans="1:1">
      <c r="A27356" s="4">
        <v>30192</v>
      </c>
    </row>
    <row r="27357" spans="1:1">
      <c r="A27357" s="4">
        <v>30193</v>
      </c>
    </row>
    <row r="27358" spans="1:1">
      <c r="A27358" s="4">
        <v>30194</v>
      </c>
    </row>
    <row r="27359" spans="1:1">
      <c r="A27359" s="4">
        <v>30195</v>
      </c>
    </row>
    <row r="27360" spans="1:1">
      <c r="A27360" s="4">
        <v>30196</v>
      </c>
    </row>
    <row r="27361" spans="1:1">
      <c r="A27361" s="4">
        <v>30197</v>
      </c>
    </row>
    <row r="27362" spans="1:1">
      <c r="A27362" s="4">
        <v>30198</v>
      </c>
    </row>
    <row r="27363" spans="1:1">
      <c r="A27363" s="4">
        <v>30199</v>
      </c>
    </row>
    <row r="27364" spans="1:1">
      <c r="A27364" s="4">
        <v>30200</v>
      </c>
    </row>
    <row r="27365" spans="1:1">
      <c r="A27365" s="4">
        <v>30201</v>
      </c>
    </row>
    <row r="27366" spans="1:1">
      <c r="A27366" s="4">
        <v>30202</v>
      </c>
    </row>
    <row r="27367" spans="1:1">
      <c r="A27367" s="4">
        <v>30203</v>
      </c>
    </row>
    <row r="27368" spans="1:1">
      <c r="A27368" s="4">
        <v>30204</v>
      </c>
    </row>
    <row r="27369" spans="1:1">
      <c r="A27369" s="4">
        <v>30205</v>
      </c>
    </row>
    <row r="27370" spans="1:1">
      <c r="A27370" s="4">
        <v>30206</v>
      </c>
    </row>
    <row r="27371" spans="1:1">
      <c r="A27371" s="4">
        <v>30207</v>
      </c>
    </row>
    <row r="27372" spans="1:1">
      <c r="A27372" s="4">
        <v>30208</v>
      </c>
    </row>
    <row r="27373" spans="1:1">
      <c r="A27373" s="4">
        <v>30209</v>
      </c>
    </row>
    <row r="27374" spans="1:1">
      <c r="A27374" s="4">
        <v>30210</v>
      </c>
    </row>
    <row r="27375" spans="1:1">
      <c r="A27375" s="4">
        <v>30211</v>
      </c>
    </row>
    <row r="27376" spans="1:1">
      <c r="A27376" s="4">
        <v>30212</v>
      </c>
    </row>
    <row r="27377" spans="1:1">
      <c r="A27377" s="4">
        <v>30213</v>
      </c>
    </row>
    <row r="27378" spans="1:1">
      <c r="A27378" s="4">
        <v>30214</v>
      </c>
    </row>
    <row r="27379" spans="1:1">
      <c r="A27379" s="4">
        <v>30215</v>
      </c>
    </row>
    <row r="27380" spans="1:1">
      <c r="A27380" s="4">
        <v>30216</v>
      </c>
    </row>
    <row r="27381" spans="1:1">
      <c r="A27381" s="4">
        <v>30217</v>
      </c>
    </row>
    <row r="27382" spans="1:1">
      <c r="A27382" s="4">
        <v>30218</v>
      </c>
    </row>
    <row r="27383" spans="1:1">
      <c r="A27383" s="4">
        <v>30219</v>
      </c>
    </row>
    <row r="27384" spans="1:1">
      <c r="A27384" s="4">
        <v>30220</v>
      </c>
    </row>
    <row r="27385" spans="1:1">
      <c r="A27385" s="4">
        <v>30221</v>
      </c>
    </row>
    <row r="27386" spans="1:1">
      <c r="A27386" s="4">
        <v>30222</v>
      </c>
    </row>
    <row r="27387" spans="1:1">
      <c r="A27387" s="4">
        <v>30223</v>
      </c>
    </row>
    <row r="27388" spans="1:1">
      <c r="A27388" s="4">
        <v>30224</v>
      </c>
    </row>
    <row r="27389" spans="1:1">
      <c r="A27389" s="4">
        <v>30225</v>
      </c>
    </row>
    <row r="27390" spans="1:1">
      <c r="A27390" s="4">
        <v>30226</v>
      </c>
    </row>
    <row r="27391" spans="1:1">
      <c r="A27391" s="4">
        <v>30227</v>
      </c>
    </row>
    <row r="27392" spans="1:1">
      <c r="A27392" s="4">
        <v>30228</v>
      </c>
    </row>
    <row r="27393" spans="1:1">
      <c r="A27393" s="4">
        <v>30229</v>
      </c>
    </row>
    <row r="27394" spans="1:1">
      <c r="A27394" s="4">
        <v>30230</v>
      </c>
    </row>
    <row r="27395" spans="1:1">
      <c r="A27395" s="4">
        <v>30231</v>
      </c>
    </row>
    <row r="27396" spans="1:1">
      <c r="A27396" s="4">
        <v>30232</v>
      </c>
    </row>
    <row r="27397" spans="1:1">
      <c r="A27397" s="4">
        <v>30233</v>
      </c>
    </row>
    <row r="27398" spans="1:1">
      <c r="A27398" s="4">
        <v>30234</v>
      </c>
    </row>
    <row r="27399" spans="1:1">
      <c r="A27399" s="4">
        <v>30235</v>
      </c>
    </row>
    <row r="27400" spans="1:1">
      <c r="A27400" s="4">
        <v>30236</v>
      </c>
    </row>
    <row r="27401" spans="1:1">
      <c r="A27401" s="4">
        <v>30237</v>
      </c>
    </row>
    <row r="27402" spans="1:1">
      <c r="A27402" s="4">
        <v>30238</v>
      </c>
    </row>
    <row r="27403" spans="1:1">
      <c r="A27403" s="4">
        <v>30239</v>
      </c>
    </row>
    <row r="27404" spans="1:1">
      <c r="A27404" s="4">
        <v>30240</v>
      </c>
    </row>
    <row r="27405" spans="1:1">
      <c r="A27405" s="4">
        <v>30241</v>
      </c>
    </row>
    <row r="27406" spans="1:1">
      <c r="A27406" s="4">
        <v>30242</v>
      </c>
    </row>
    <row r="27407" spans="1:1">
      <c r="A27407" s="4">
        <v>30243</v>
      </c>
    </row>
    <row r="27408" spans="1:1">
      <c r="A27408" s="4">
        <v>30244</v>
      </c>
    </row>
    <row r="27409" spans="1:1">
      <c r="A27409" s="4">
        <v>30245</v>
      </c>
    </row>
    <row r="27410" spans="1:1">
      <c r="A27410" s="4">
        <v>30246</v>
      </c>
    </row>
    <row r="27411" spans="1:1">
      <c r="A27411" s="4">
        <v>30247</v>
      </c>
    </row>
    <row r="27412" spans="1:1">
      <c r="A27412" s="4">
        <v>30248</v>
      </c>
    </row>
    <row r="27413" spans="1:1">
      <c r="A27413" s="4">
        <v>30249</v>
      </c>
    </row>
    <row r="27414" spans="1:1">
      <c r="A27414" s="4">
        <v>30250</v>
      </c>
    </row>
    <row r="27415" spans="1:1">
      <c r="A27415" s="4">
        <v>30251</v>
      </c>
    </row>
    <row r="27416" spans="1:1">
      <c r="A27416" s="4">
        <v>30252</v>
      </c>
    </row>
    <row r="27417" spans="1:1">
      <c r="A27417" s="4">
        <v>30253</v>
      </c>
    </row>
    <row r="27418" spans="1:1">
      <c r="A27418" s="4">
        <v>30254</v>
      </c>
    </row>
    <row r="27419" spans="1:1">
      <c r="A27419" s="4">
        <v>30255</v>
      </c>
    </row>
    <row r="27420" spans="1:1">
      <c r="A27420" s="4">
        <v>30256</v>
      </c>
    </row>
    <row r="27421" spans="1:1">
      <c r="A27421" s="4">
        <v>30257</v>
      </c>
    </row>
    <row r="27422" spans="1:1">
      <c r="A27422" s="4">
        <v>30258</v>
      </c>
    </row>
    <row r="27423" spans="1:1">
      <c r="A27423" s="4">
        <v>30259</v>
      </c>
    </row>
    <row r="27424" spans="1:1">
      <c r="A27424" s="4">
        <v>30260</v>
      </c>
    </row>
    <row r="27425" spans="1:1">
      <c r="A27425" s="4">
        <v>30261</v>
      </c>
    </row>
    <row r="27426" spans="1:1">
      <c r="A27426" s="4">
        <v>30262</v>
      </c>
    </row>
    <row r="27427" spans="1:1">
      <c r="A27427" s="4">
        <v>30263</v>
      </c>
    </row>
    <row r="27428" spans="1:1">
      <c r="A27428" s="4">
        <v>30264</v>
      </c>
    </row>
    <row r="27429" spans="1:1">
      <c r="A27429" s="4">
        <v>30265</v>
      </c>
    </row>
    <row r="27430" spans="1:1">
      <c r="A27430" s="4">
        <v>30266</v>
      </c>
    </row>
    <row r="27431" spans="1:1">
      <c r="A27431" s="4">
        <v>30267</v>
      </c>
    </row>
    <row r="27432" spans="1:1">
      <c r="A27432" s="4">
        <v>30268</v>
      </c>
    </row>
    <row r="27433" spans="1:1">
      <c r="A27433" s="4">
        <v>30269</v>
      </c>
    </row>
    <row r="27434" spans="1:1">
      <c r="A27434" s="4">
        <v>30270</v>
      </c>
    </row>
    <row r="27435" spans="1:1">
      <c r="A27435" s="4">
        <v>30271</v>
      </c>
    </row>
    <row r="27436" spans="1:1">
      <c r="A27436" s="4">
        <v>30272</v>
      </c>
    </row>
    <row r="27437" spans="1:1">
      <c r="A27437" s="4">
        <v>30273</v>
      </c>
    </row>
    <row r="27438" spans="1:1">
      <c r="A27438" s="4">
        <v>30274</v>
      </c>
    </row>
    <row r="27439" spans="1:1">
      <c r="A27439" s="4">
        <v>30275</v>
      </c>
    </row>
    <row r="27440" spans="1:1">
      <c r="A27440" s="4">
        <v>30276</v>
      </c>
    </row>
    <row r="27441" spans="1:1">
      <c r="A27441" s="4">
        <v>30277</v>
      </c>
    </row>
    <row r="27442" spans="1:1">
      <c r="A27442" s="4">
        <v>30278</v>
      </c>
    </row>
    <row r="27443" spans="1:1">
      <c r="A27443" s="4">
        <v>30279</v>
      </c>
    </row>
    <row r="27444" spans="1:1">
      <c r="A27444" s="4">
        <v>30280</v>
      </c>
    </row>
    <row r="27445" spans="1:1">
      <c r="A27445" s="4">
        <v>30281</v>
      </c>
    </row>
    <row r="27446" spans="1:1">
      <c r="A27446" s="4">
        <v>30282</v>
      </c>
    </row>
    <row r="27447" spans="1:1">
      <c r="A27447" s="4">
        <v>30283</v>
      </c>
    </row>
    <row r="27448" spans="1:1">
      <c r="A27448" s="4">
        <v>30284</v>
      </c>
    </row>
    <row r="27449" spans="1:1">
      <c r="A27449" s="4">
        <v>30285</v>
      </c>
    </row>
    <row r="27450" spans="1:1">
      <c r="A27450" s="4">
        <v>30286</v>
      </c>
    </row>
    <row r="27451" spans="1:1">
      <c r="A27451" s="4">
        <v>30287</v>
      </c>
    </row>
    <row r="27452" spans="1:1">
      <c r="A27452" s="4">
        <v>30288</v>
      </c>
    </row>
    <row r="27453" spans="1:1">
      <c r="A27453" s="4">
        <v>30289</v>
      </c>
    </row>
    <row r="27454" spans="1:1">
      <c r="A27454" s="4">
        <v>30290</v>
      </c>
    </row>
    <row r="27455" spans="1:1">
      <c r="A27455" s="4">
        <v>30291</v>
      </c>
    </row>
    <row r="27456" spans="1:1">
      <c r="A27456" s="4">
        <v>30292</v>
      </c>
    </row>
    <row r="27457" spans="1:1">
      <c r="A27457" s="4">
        <v>30293</v>
      </c>
    </row>
    <row r="27458" spans="1:1">
      <c r="A27458" s="4">
        <v>30294</v>
      </c>
    </row>
    <row r="27459" spans="1:1">
      <c r="A27459" s="4">
        <v>30295</v>
      </c>
    </row>
    <row r="27460" spans="1:1">
      <c r="A27460" s="4">
        <v>30296</v>
      </c>
    </row>
    <row r="27461" spans="1:1">
      <c r="A27461" s="4">
        <v>30297</v>
      </c>
    </row>
    <row r="27462" spans="1:1">
      <c r="A27462" s="4">
        <v>30298</v>
      </c>
    </row>
    <row r="27463" spans="1:1">
      <c r="A27463" s="4">
        <v>30299</v>
      </c>
    </row>
    <row r="27464" spans="1:1">
      <c r="A27464" s="4">
        <v>30300</v>
      </c>
    </row>
    <row r="27465" spans="1:1">
      <c r="A27465" s="4">
        <v>30301</v>
      </c>
    </row>
    <row r="27466" spans="1:1">
      <c r="A27466" s="4">
        <v>30302</v>
      </c>
    </row>
    <row r="27467" spans="1:1">
      <c r="A27467" s="4">
        <v>30303</v>
      </c>
    </row>
    <row r="27468" spans="1:1">
      <c r="A27468" s="4">
        <v>30304</v>
      </c>
    </row>
    <row r="27469" spans="1:1">
      <c r="A27469" s="4">
        <v>30305</v>
      </c>
    </row>
    <row r="27470" spans="1:1">
      <c r="A27470" s="4">
        <v>30306</v>
      </c>
    </row>
    <row r="27471" spans="1:1">
      <c r="A27471" s="4">
        <v>30307</v>
      </c>
    </row>
    <row r="27472" spans="1:1">
      <c r="A27472" s="4">
        <v>30308</v>
      </c>
    </row>
    <row r="27473" spans="1:1">
      <c r="A27473" s="4">
        <v>30309</v>
      </c>
    </row>
    <row r="27474" spans="1:1">
      <c r="A27474" s="4">
        <v>30310</v>
      </c>
    </row>
    <row r="27475" spans="1:1">
      <c r="A27475" s="4">
        <v>30311</v>
      </c>
    </row>
    <row r="27476" spans="1:1">
      <c r="A27476" s="4">
        <v>30312</v>
      </c>
    </row>
    <row r="27477" spans="1:1">
      <c r="A27477" s="4">
        <v>30313</v>
      </c>
    </row>
    <row r="27478" spans="1:1">
      <c r="A27478" s="4">
        <v>30314</v>
      </c>
    </row>
    <row r="27479" spans="1:1">
      <c r="A27479" s="4">
        <v>30315</v>
      </c>
    </row>
    <row r="27480" spans="1:1">
      <c r="A27480" s="4">
        <v>30316</v>
      </c>
    </row>
    <row r="27481" spans="1:1">
      <c r="A27481" s="4">
        <v>30317</v>
      </c>
    </row>
    <row r="27482" spans="1:1">
      <c r="A27482" s="4">
        <v>30318</v>
      </c>
    </row>
    <row r="27483" spans="1:1">
      <c r="A27483" s="4">
        <v>30319</v>
      </c>
    </row>
    <row r="27484" spans="1:1">
      <c r="A27484" s="4">
        <v>30320</v>
      </c>
    </row>
    <row r="27485" spans="1:1">
      <c r="A27485" s="4">
        <v>30321</v>
      </c>
    </row>
    <row r="27486" spans="1:1">
      <c r="A27486" s="4">
        <v>30322</v>
      </c>
    </row>
    <row r="27487" spans="1:1">
      <c r="A27487" s="4">
        <v>30323</v>
      </c>
    </row>
    <row r="27488" spans="1:1">
      <c r="A27488" s="4">
        <v>30324</v>
      </c>
    </row>
    <row r="27489" spans="1:1">
      <c r="A27489" s="4">
        <v>30325</v>
      </c>
    </row>
    <row r="27490" spans="1:1">
      <c r="A27490" s="4">
        <v>30326</v>
      </c>
    </row>
    <row r="27491" spans="1:1">
      <c r="A27491" s="4">
        <v>30327</v>
      </c>
    </row>
    <row r="27492" spans="1:1">
      <c r="A27492" s="4">
        <v>30328</v>
      </c>
    </row>
    <row r="27493" spans="1:1">
      <c r="A27493" s="4">
        <v>30329</v>
      </c>
    </row>
    <row r="27494" spans="1:1">
      <c r="A27494" s="4">
        <v>30330</v>
      </c>
    </row>
    <row r="27495" spans="1:1">
      <c r="A27495" s="4">
        <v>30331</v>
      </c>
    </row>
    <row r="27496" spans="1:1">
      <c r="A27496" s="4">
        <v>30332</v>
      </c>
    </row>
    <row r="27497" spans="1:1">
      <c r="A27497" s="4">
        <v>30333</v>
      </c>
    </row>
    <row r="27498" spans="1:1">
      <c r="A27498" s="4">
        <v>30334</v>
      </c>
    </row>
    <row r="27499" spans="1:1">
      <c r="A27499" s="4">
        <v>30335</v>
      </c>
    </row>
    <row r="27500" spans="1:1">
      <c r="A27500" s="4">
        <v>30336</v>
      </c>
    </row>
    <row r="27501" spans="1:1">
      <c r="A27501" s="4">
        <v>30337</v>
      </c>
    </row>
    <row r="27502" spans="1:1">
      <c r="A27502" s="4">
        <v>30338</v>
      </c>
    </row>
    <row r="27503" spans="1:1">
      <c r="A27503" s="4">
        <v>30339</v>
      </c>
    </row>
    <row r="27504" spans="1:1">
      <c r="A27504" s="4">
        <v>30340</v>
      </c>
    </row>
    <row r="27505" spans="1:1">
      <c r="A27505" s="4">
        <v>30341</v>
      </c>
    </row>
    <row r="27506" spans="1:1">
      <c r="A27506" s="4">
        <v>30342</v>
      </c>
    </row>
    <row r="27507" spans="1:1">
      <c r="A27507" s="4">
        <v>30343</v>
      </c>
    </row>
    <row r="27508" spans="1:1">
      <c r="A27508" s="4">
        <v>30344</v>
      </c>
    </row>
    <row r="27509" spans="1:1">
      <c r="A27509" s="4">
        <v>30345</v>
      </c>
    </row>
    <row r="27510" spans="1:1">
      <c r="A27510" s="4">
        <v>30346</v>
      </c>
    </row>
    <row r="27511" spans="1:1">
      <c r="A27511" s="4">
        <v>30347</v>
      </c>
    </row>
    <row r="27512" spans="1:1">
      <c r="A27512" s="4">
        <v>30348</v>
      </c>
    </row>
    <row r="27513" spans="1:1">
      <c r="A27513" s="4">
        <v>30349</v>
      </c>
    </row>
    <row r="27514" spans="1:1">
      <c r="A27514" s="4">
        <v>30350</v>
      </c>
    </row>
    <row r="27515" spans="1:1">
      <c r="A27515" s="4">
        <v>30351</v>
      </c>
    </row>
    <row r="27516" spans="1:1">
      <c r="A27516" s="4">
        <v>30352</v>
      </c>
    </row>
    <row r="27517" spans="1:1">
      <c r="A27517" s="4">
        <v>30353</v>
      </c>
    </row>
    <row r="27518" spans="1:1">
      <c r="A27518" s="4">
        <v>30354</v>
      </c>
    </row>
    <row r="27519" spans="1:1">
      <c r="A27519" s="4">
        <v>30355</v>
      </c>
    </row>
    <row r="27520" spans="1:1">
      <c r="A27520" s="4">
        <v>30356</v>
      </c>
    </row>
    <row r="27521" spans="1:1">
      <c r="A27521" s="4">
        <v>30357</v>
      </c>
    </row>
    <row r="27522" spans="1:1">
      <c r="A27522" s="4">
        <v>30358</v>
      </c>
    </row>
    <row r="27523" spans="1:1">
      <c r="A27523" s="4">
        <v>30359</v>
      </c>
    </row>
    <row r="27524" spans="1:1">
      <c r="A27524" s="4">
        <v>30360</v>
      </c>
    </row>
    <row r="27525" spans="1:1">
      <c r="A27525" s="4">
        <v>30361</v>
      </c>
    </row>
    <row r="27526" spans="1:1">
      <c r="A27526" s="4">
        <v>30362</v>
      </c>
    </row>
    <row r="27527" spans="1:1">
      <c r="A27527" s="4">
        <v>30363</v>
      </c>
    </row>
    <row r="27528" spans="1:1">
      <c r="A27528" s="4">
        <v>30364</v>
      </c>
    </row>
    <row r="27529" spans="1:1">
      <c r="A27529" s="4">
        <v>30365</v>
      </c>
    </row>
    <row r="27530" spans="1:1">
      <c r="A27530" s="4">
        <v>30366</v>
      </c>
    </row>
    <row r="27531" spans="1:1">
      <c r="A27531" s="4">
        <v>30367</v>
      </c>
    </row>
    <row r="27532" spans="1:1">
      <c r="A27532" s="4">
        <v>30368</v>
      </c>
    </row>
    <row r="27533" spans="1:1">
      <c r="A27533" s="4">
        <v>30369</v>
      </c>
    </row>
    <row r="27534" spans="1:1">
      <c r="A27534" s="4">
        <v>30370</v>
      </c>
    </row>
    <row r="27535" spans="1:1">
      <c r="A27535" s="4">
        <v>30371</v>
      </c>
    </row>
    <row r="27536" spans="1:1">
      <c r="A27536" s="4">
        <v>30372</v>
      </c>
    </row>
    <row r="27537" spans="1:1">
      <c r="A27537" s="4">
        <v>30373</v>
      </c>
    </row>
    <row r="27538" spans="1:1">
      <c r="A27538" s="4">
        <v>30374</v>
      </c>
    </row>
    <row r="27539" spans="1:1">
      <c r="A27539" s="4">
        <v>30375</v>
      </c>
    </row>
    <row r="27540" spans="1:1">
      <c r="A27540" s="4">
        <v>30376</v>
      </c>
    </row>
    <row r="27541" spans="1:1">
      <c r="A27541" s="4">
        <v>30377</v>
      </c>
    </row>
    <row r="27542" spans="1:1">
      <c r="A27542" s="4">
        <v>30378</v>
      </c>
    </row>
    <row r="27543" spans="1:1">
      <c r="A27543" s="4">
        <v>30379</v>
      </c>
    </row>
    <row r="27544" spans="1:1">
      <c r="A27544" s="4">
        <v>30380</v>
      </c>
    </row>
    <row r="27545" spans="1:1">
      <c r="A27545" s="4">
        <v>30381</v>
      </c>
    </row>
    <row r="27546" spans="1:1">
      <c r="A27546" s="4">
        <v>30382</v>
      </c>
    </row>
    <row r="27547" spans="1:1">
      <c r="A27547" s="4">
        <v>30383</v>
      </c>
    </row>
    <row r="27548" spans="1:1">
      <c r="A27548" s="4">
        <v>30384</v>
      </c>
    </row>
    <row r="27549" spans="1:1">
      <c r="A27549" s="4">
        <v>30385</v>
      </c>
    </row>
    <row r="27550" spans="1:1">
      <c r="A27550" s="4">
        <v>30386</v>
      </c>
    </row>
    <row r="27551" spans="1:1">
      <c r="A27551" s="4">
        <v>30387</v>
      </c>
    </row>
    <row r="27552" spans="1:1">
      <c r="A27552" s="4">
        <v>30388</v>
      </c>
    </row>
    <row r="27553" spans="1:1">
      <c r="A27553" s="4">
        <v>30389</v>
      </c>
    </row>
    <row r="27554" spans="1:1">
      <c r="A27554" s="4">
        <v>30390</v>
      </c>
    </row>
    <row r="27555" spans="1:1">
      <c r="A27555" s="4">
        <v>30391</v>
      </c>
    </row>
    <row r="27556" spans="1:1">
      <c r="A27556" s="4">
        <v>30392</v>
      </c>
    </row>
    <row r="27557" spans="1:1">
      <c r="A27557" s="4">
        <v>30393</v>
      </c>
    </row>
    <row r="27558" spans="1:1">
      <c r="A27558" s="4">
        <v>30394</v>
      </c>
    </row>
    <row r="27559" spans="1:1">
      <c r="A27559" s="4">
        <v>30395</v>
      </c>
    </row>
    <row r="27560" spans="1:1">
      <c r="A27560" s="4">
        <v>30396</v>
      </c>
    </row>
    <row r="27561" spans="1:1">
      <c r="A27561" s="4">
        <v>30397</v>
      </c>
    </row>
    <row r="27562" spans="1:1">
      <c r="A27562" s="4">
        <v>30398</v>
      </c>
    </row>
    <row r="27563" spans="1:1">
      <c r="A27563" s="4">
        <v>30399</v>
      </c>
    </row>
    <row r="27564" spans="1:1">
      <c r="A27564" s="4">
        <v>30400</v>
      </c>
    </row>
    <row r="27565" spans="1:1">
      <c r="A27565" s="4">
        <v>30401</v>
      </c>
    </row>
    <row r="27566" spans="1:1">
      <c r="A27566" s="4">
        <v>30402</v>
      </c>
    </row>
    <row r="27567" spans="1:1">
      <c r="A27567" s="4">
        <v>30403</v>
      </c>
    </row>
    <row r="27568" spans="1:1">
      <c r="A27568" s="4">
        <v>30404</v>
      </c>
    </row>
    <row r="27569" spans="1:1">
      <c r="A27569" s="4">
        <v>30405</v>
      </c>
    </row>
    <row r="27570" spans="1:1">
      <c r="A27570" s="4">
        <v>30406</v>
      </c>
    </row>
    <row r="27571" spans="1:1">
      <c r="A27571" s="4">
        <v>30407</v>
      </c>
    </row>
    <row r="27572" spans="1:1">
      <c r="A27572" s="4">
        <v>30408</v>
      </c>
    </row>
    <row r="27573" spans="1:1">
      <c r="A27573" s="4">
        <v>30409</v>
      </c>
    </row>
    <row r="27574" spans="1:1">
      <c r="A27574" s="4">
        <v>30410</v>
      </c>
    </row>
    <row r="27575" spans="1:1">
      <c r="A27575" s="4">
        <v>30411</v>
      </c>
    </row>
    <row r="27576" spans="1:1">
      <c r="A27576" s="4">
        <v>30412</v>
      </c>
    </row>
    <row r="27577" spans="1:1">
      <c r="A27577" s="4">
        <v>30413</v>
      </c>
    </row>
    <row r="27578" spans="1:1">
      <c r="A27578" s="4">
        <v>30414</v>
      </c>
    </row>
    <row r="27579" spans="1:1">
      <c r="A27579" s="4">
        <v>30415</v>
      </c>
    </row>
    <row r="27580" spans="1:1">
      <c r="A27580" s="4">
        <v>30416</v>
      </c>
    </row>
    <row r="27581" spans="1:1">
      <c r="A27581" s="4">
        <v>30417</v>
      </c>
    </row>
    <row r="27582" spans="1:1">
      <c r="A27582" s="4">
        <v>30418</v>
      </c>
    </row>
    <row r="27583" spans="1:1">
      <c r="A27583" s="4">
        <v>30419</v>
      </c>
    </row>
    <row r="27584" spans="1:1">
      <c r="A27584" s="4">
        <v>30420</v>
      </c>
    </row>
    <row r="27585" spans="1:1">
      <c r="A27585" s="4">
        <v>30421</v>
      </c>
    </row>
    <row r="27586" spans="1:1">
      <c r="A27586" s="4">
        <v>30422</v>
      </c>
    </row>
    <row r="27587" spans="1:1">
      <c r="A27587" s="4">
        <v>30423</v>
      </c>
    </row>
    <row r="27588" spans="1:1">
      <c r="A27588" s="4">
        <v>30424</v>
      </c>
    </row>
    <row r="27589" spans="1:1">
      <c r="A27589" s="4">
        <v>30425</v>
      </c>
    </row>
    <row r="27590" spans="1:1">
      <c r="A27590" s="4">
        <v>30426</v>
      </c>
    </row>
    <row r="27591" spans="1:1">
      <c r="A27591" s="4">
        <v>30427</v>
      </c>
    </row>
    <row r="27592" spans="1:1">
      <c r="A27592" s="4">
        <v>30428</v>
      </c>
    </row>
    <row r="27593" spans="1:1">
      <c r="A27593" s="4">
        <v>30429</v>
      </c>
    </row>
    <row r="27594" spans="1:1">
      <c r="A27594" s="4">
        <v>30430</v>
      </c>
    </row>
    <row r="27595" spans="1:1">
      <c r="A27595" s="4">
        <v>30431</v>
      </c>
    </row>
    <row r="27596" spans="1:1">
      <c r="A27596" s="4">
        <v>30432</v>
      </c>
    </row>
    <row r="27597" spans="1:1">
      <c r="A27597" s="4">
        <v>30433</v>
      </c>
    </row>
    <row r="27598" spans="1:1">
      <c r="A27598" s="4">
        <v>30434</v>
      </c>
    </row>
    <row r="27599" spans="1:1">
      <c r="A27599" s="4">
        <v>30435</v>
      </c>
    </row>
    <row r="27600" spans="1:1">
      <c r="A27600" s="4">
        <v>30436</v>
      </c>
    </row>
    <row r="27601" spans="1:1">
      <c r="A27601" s="4">
        <v>30437</v>
      </c>
    </row>
    <row r="27602" spans="1:1">
      <c r="A27602" s="4">
        <v>30438</v>
      </c>
    </row>
    <row r="27603" spans="1:1">
      <c r="A27603" s="4">
        <v>30439</v>
      </c>
    </row>
    <row r="27604" spans="1:1">
      <c r="A27604" s="4">
        <v>30440</v>
      </c>
    </row>
    <row r="27605" spans="1:1">
      <c r="A27605" s="4">
        <v>30441</v>
      </c>
    </row>
    <row r="27606" spans="1:1">
      <c r="A27606" s="4">
        <v>30442</v>
      </c>
    </row>
    <row r="27607" spans="1:1">
      <c r="A27607" s="4">
        <v>30443</v>
      </c>
    </row>
    <row r="27608" spans="1:1">
      <c r="A27608" s="4">
        <v>30444</v>
      </c>
    </row>
    <row r="27609" spans="1:1">
      <c r="A27609" s="4">
        <v>30445</v>
      </c>
    </row>
    <row r="27610" spans="1:1">
      <c r="A27610" s="4">
        <v>30446</v>
      </c>
    </row>
    <row r="27611" spans="1:1">
      <c r="A27611" s="4">
        <v>30447</v>
      </c>
    </row>
    <row r="27612" spans="1:1">
      <c r="A27612" s="4">
        <v>30448</v>
      </c>
    </row>
    <row r="27613" spans="1:1">
      <c r="A27613" s="4">
        <v>30449</v>
      </c>
    </row>
    <row r="27614" spans="1:1">
      <c r="A27614" s="4">
        <v>30450</v>
      </c>
    </row>
    <row r="27615" spans="1:1">
      <c r="A27615" s="4">
        <v>30451</v>
      </c>
    </row>
    <row r="27616" spans="1:1">
      <c r="A27616" s="4">
        <v>30452</v>
      </c>
    </row>
    <row r="27617" spans="1:1">
      <c r="A27617" s="4">
        <v>30453</v>
      </c>
    </row>
    <row r="27618" spans="1:1">
      <c r="A27618" s="4">
        <v>30454</v>
      </c>
    </row>
    <row r="27619" spans="1:1">
      <c r="A27619" s="4">
        <v>30455</v>
      </c>
    </row>
    <row r="27620" spans="1:1">
      <c r="A27620" s="4">
        <v>30456</v>
      </c>
    </row>
    <row r="27621" spans="1:1">
      <c r="A27621" s="4">
        <v>30457</v>
      </c>
    </row>
    <row r="27622" spans="1:1">
      <c r="A27622" s="4">
        <v>30458</v>
      </c>
    </row>
    <row r="27623" spans="1:1">
      <c r="A27623" s="4">
        <v>30459</v>
      </c>
    </row>
    <row r="27624" spans="1:1">
      <c r="A27624" s="4">
        <v>30460</v>
      </c>
    </row>
    <row r="27625" spans="1:1">
      <c r="A27625" s="4">
        <v>30461</v>
      </c>
    </row>
    <row r="27626" spans="1:1">
      <c r="A27626" s="4">
        <v>30462</v>
      </c>
    </row>
    <row r="27627" spans="1:1">
      <c r="A27627" s="4">
        <v>30463</v>
      </c>
    </row>
    <row r="27628" spans="1:1">
      <c r="A27628" s="4">
        <v>30464</v>
      </c>
    </row>
    <row r="27629" spans="1:1">
      <c r="A27629" s="4">
        <v>30465</v>
      </c>
    </row>
    <row r="27630" spans="1:1">
      <c r="A27630" s="4">
        <v>30466</v>
      </c>
    </row>
    <row r="27631" spans="1:1">
      <c r="A27631" s="4">
        <v>30467</v>
      </c>
    </row>
    <row r="27632" spans="1:1">
      <c r="A27632" s="4">
        <v>30468</v>
      </c>
    </row>
    <row r="27633" spans="1:1">
      <c r="A27633" s="4">
        <v>30469</v>
      </c>
    </row>
    <row r="27634" spans="1:1">
      <c r="A27634" s="4">
        <v>30470</v>
      </c>
    </row>
    <row r="27635" spans="1:1">
      <c r="A27635" s="4">
        <v>30471</v>
      </c>
    </row>
    <row r="27636" spans="1:1">
      <c r="A27636" s="4">
        <v>30472</v>
      </c>
    </row>
    <row r="27637" spans="1:1">
      <c r="A27637" s="4">
        <v>30473</v>
      </c>
    </row>
    <row r="27638" spans="1:1">
      <c r="A27638" s="4">
        <v>30474</v>
      </c>
    </row>
    <row r="27639" spans="1:1">
      <c r="A27639" s="4">
        <v>30475</v>
      </c>
    </row>
    <row r="27640" spans="1:1">
      <c r="A27640" s="4">
        <v>30476</v>
      </c>
    </row>
    <row r="27641" spans="1:1">
      <c r="A27641" s="4">
        <v>30477</v>
      </c>
    </row>
    <row r="27642" spans="1:1">
      <c r="A27642" s="4">
        <v>30478</v>
      </c>
    </row>
    <row r="27643" spans="1:1">
      <c r="A27643" s="4">
        <v>30479</v>
      </c>
    </row>
    <row r="27644" spans="1:1">
      <c r="A27644" s="4">
        <v>30480</v>
      </c>
    </row>
    <row r="27645" spans="1:1">
      <c r="A27645" s="4">
        <v>30481</v>
      </c>
    </row>
    <row r="27646" spans="1:1">
      <c r="A27646" s="4">
        <v>30482</v>
      </c>
    </row>
    <row r="27647" spans="1:1">
      <c r="A27647" s="4">
        <v>30483</v>
      </c>
    </row>
    <row r="27648" spans="1:1">
      <c r="A27648" s="4">
        <v>30484</v>
      </c>
    </row>
    <row r="27649" spans="1:1">
      <c r="A27649" s="4">
        <v>30485</v>
      </c>
    </row>
    <row r="27650" spans="1:1">
      <c r="A27650" s="4">
        <v>30486</v>
      </c>
    </row>
    <row r="27651" spans="1:1">
      <c r="A27651" s="4">
        <v>30487</v>
      </c>
    </row>
    <row r="27652" spans="1:1">
      <c r="A27652" s="4">
        <v>30488</v>
      </c>
    </row>
    <row r="27653" spans="1:1">
      <c r="A27653" s="4">
        <v>30489</v>
      </c>
    </row>
    <row r="27654" spans="1:1">
      <c r="A27654" s="4">
        <v>30490</v>
      </c>
    </row>
    <row r="27655" spans="1:1">
      <c r="A27655" s="4">
        <v>30491</v>
      </c>
    </row>
    <row r="27656" spans="1:1">
      <c r="A27656" s="4">
        <v>30492</v>
      </c>
    </row>
    <row r="27657" spans="1:1">
      <c r="A27657" s="4">
        <v>30493</v>
      </c>
    </row>
    <row r="27658" spans="1:1">
      <c r="A27658" s="4">
        <v>30494</v>
      </c>
    </row>
    <row r="27659" spans="1:1">
      <c r="A27659" s="4">
        <v>30495</v>
      </c>
    </row>
    <row r="27660" spans="1:1">
      <c r="A27660" s="4">
        <v>30496</v>
      </c>
    </row>
    <row r="27661" spans="1:1">
      <c r="A27661" s="4">
        <v>30497</v>
      </c>
    </row>
    <row r="27662" spans="1:1">
      <c r="A27662" s="4">
        <v>30498</v>
      </c>
    </row>
    <row r="27663" spans="1:1">
      <c r="A27663" s="4">
        <v>30499</v>
      </c>
    </row>
    <row r="27664" spans="1:1">
      <c r="A27664" s="4">
        <v>30500</v>
      </c>
    </row>
    <row r="27665" spans="1:1">
      <c r="A27665" s="4">
        <v>30501</v>
      </c>
    </row>
    <row r="27666" spans="1:1">
      <c r="A27666" s="4">
        <v>30502</v>
      </c>
    </row>
    <row r="27667" spans="1:1">
      <c r="A27667" s="4">
        <v>30503</v>
      </c>
    </row>
    <row r="27668" spans="1:1">
      <c r="A27668" s="4">
        <v>30504</v>
      </c>
    </row>
    <row r="27669" spans="1:1">
      <c r="A27669" s="4">
        <v>30505</v>
      </c>
    </row>
    <row r="27670" spans="1:1">
      <c r="A27670" s="4">
        <v>30506</v>
      </c>
    </row>
    <row r="27671" spans="1:1">
      <c r="A27671" s="4">
        <v>30507</v>
      </c>
    </row>
    <row r="27672" spans="1:1">
      <c r="A27672" s="4">
        <v>30508</v>
      </c>
    </row>
    <row r="27673" spans="1:1">
      <c r="A27673" s="4">
        <v>30509</v>
      </c>
    </row>
    <row r="27674" spans="1:1">
      <c r="A27674" s="4">
        <v>30510</v>
      </c>
    </row>
    <row r="27675" spans="1:1">
      <c r="A27675" s="4">
        <v>30511</v>
      </c>
    </row>
    <row r="27676" spans="1:1">
      <c r="A27676" s="4">
        <v>30512</v>
      </c>
    </row>
    <row r="27677" spans="1:1">
      <c r="A27677" s="4">
        <v>30513</v>
      </c>
    </row>
    <row r="27678" spans="1:1">
      <c r="A27678" s="4">
        <v>30514</v>
      </c>
    </row>
    <row r="27679" spans="1:1">
      <c r="A27679" s="4">
        <v>30515</v>
      </c>
    </row>
    <row r="27680" spans="1:1">
      <c r="A27680" s="4">
        <v>30516</v>
      </c>
    </row>
    <row r="27681" spans="1:1">
      <c r="A27681" s="4">
        <v>30517</v>
      </c>
    </row>
    <row r="27682" spans="1:1">
      <c r="A27682" s="4">
        <v>30518</v>
      </c>
    </row>
    <row r="27683" spans="1:1">
      <c r="A27683" s="4">
        <v>30519</v>
      </c>
    </row>
    <row r="27684" spans="1:1">
      <c r="A27684" s="4">
        <v>30520</v>
      </c>
    </row>
    <row r="27685" spans="1:1">
      <c r="A27685" s="4">
        <v>30521</v>
      </c>
    </row>
    <row r="27686" spans="1:1">
      <c r="A27686" s="4">
        <v>30522</v>
      </c>
    </row>
    <row r="27687" spans="1:1">
      <c r="A27687" s="4">
        <v>30523</v>
      </c>
    </row>
    <row r="27688" spans="1:1">
      <c r="A27688" s="4">
        <v>30524</v>
      </c>
    </row>
    <row r="27689" spans="1:1">
      <c r="A27689" s="4">
        <v>30525</v>
      </c>
    </row>
    <row r="27690" spans="1:1">
      <c r="A27690" s="4">
        <v>30526</v>
      </c>
    </row>
    <row r="27691" spans="1:1">
      <c r="A27691" s="4">
        <v>30527</v>
      </c>
    </row>
    <row r="27692" spans="1:1">
      <c r="A27692" s="4">
        <v>30528</v>
      </c>
    </row>
    <row r="27693" spans="1:1">
      <c r="A27693" s="4">
        <v>30529</v>
      </c>
    </row>
    <row r="27694" spans="1:1">
      <c r="A27694" s="4">
        <v>30530</v>
      </c>
    </row>
    <row r="27695" spans="1:1">
      <c r="A27695" s="4">
        <v>30531</v>
      </c>
    </row>
    <row r="27696" spans="1:1">
      <c r="A27696" s="4">
        <v>30532</v>
      </c>
    </row>
    <row r="27697" spans="1:1">
      <c r="A27697" s="4">
        <v>30533</v>
      </c>
    </row>
    <row r="27698" spans="1:1">
      <c r="A27698" s="4">
        <v>30534</v>
      </c>
    </row>
    <row r="27699" spans="1:1">
      <c r="A27699" s="4">
        <v>30535</v>
      </c>
    </row>
    <row r="27700" spans="1:1">
      <c r="A27700" s="4">
        <v>30536</v>
      </c>
    </row>
    <row r="27701" spans="1:1">
      <c r="A27701" s="4">
        <v>30537</v>
      </c>
    </row>
    <row r="27702" spans="1:1">
      <c r="A27702" s="4">
        <v>30538</v>
      </c>
    </row>
    <row r="27703" spans="1:1">
      <c r="A27703" s="4">
        <v>30539</v>
      </c>
    </row>
    <row r="27704" spans="1:1">
      <c r="A27704" s="4">
        <v>30540</v>
      </c>
    </row>
    <row r="27705" spans="1:1">
      <c r="A27705" s="4">
        <v>30541</v>
      </c>
    </row>
    <row r="27706" spans="1:1">
      <c r="A27706" s="4">
        <v>30542</v>
      </c>
    </row>
    <row r="27707" spans="1:1">
      <c r="A27707" s="4">
        <v>30543</v>
      </c>
    </row>
    <row r="27708" spans="1:1">
      <c r="A27708" s="4">
        <v>30544</v>
      </c>
    </row>
    <row r="27709" spans="1:1">
      <c r="A27709" s="4">
        <v>30545</v>
      </c>
    </row>
    <row r="27710" spans="1:1">
      <c r="A27710" s="4">
        <v>30546</v>
      </c>
    </row>
    <row r="27711" spans="1:1">
      <c r="A27711" s="4">
        <v>30547</v>
      </c>
    </row>
    <row r="27712" spans="1:1">
      <c r="A27712" s="4">
        <v>30548</v>
      </c>
    </row>
    <row r="27713" spans="1:1">
      <c r="A27713" s="4">
        <v>30549</v>
      </c>
    </row>
    <row r="27714" spans="1:1">
      <c r="A27714" s="4">
        <v>30550</v>
      </c>
    </row>
    <row r="27715" spans="1:1">
      <c r="A27715" s="4">
        <v>30551</v>
      </c>
    </row>
    <row r="27716" spans="1:1">
      <c r="A27716" s="4">
        <v>30552</v>
      </c>
    </row>
    <row r="27717" spans="1:1">
      <c r="A27717" s="4">
        <v>30553</v>
      </c>
    </row>
    <row r="27718" spans="1:1">
      <c r="A27718" s="4">
        <v>30554</v>
      </c>
    </row>
    <row r="27719" spans="1:1">
      <c r="A27719" s="4">
        <v>30555</v>
      </c>
    </row>
    <row r="27720" spans="1:1">
      <c r="A27720" s="4">
        <v>30556</v>
      </c>
    </row>
    <row r="27721" spans="1:1">
      <c r="A27721" s="4">
        <v>30557</v>
      </c>
    </row>
    <row r="27722" spans="1:1">
      <c r="A27722" s="4">
        <v>30558</v>
      </c>
    </row>
    <row r="27723" spans="1:1">
      <c r="A27723" s="4">
        <v>30559</v>
      </c>
    </row>
    <row r="27724" spans="1:1">
      <c r="A27724" s="4">
        <v>30560</v>
      </c>
    </row>
    <row r="27725" spans="1:1">
      <c r="A27725" s="4">
        <v>30561</v>
      </c>
    </row>
    <row r="27726" spans="1:1">
      <c r="A27726" s="4">
        <v>30562</v>
      </c>
    </row>
    <row r="27727" spans="1:1">
      <c r="A27727" s="4">
        <v>30563</v>
      </c>
    </row>
    <row r="27728" spans="1:1">
      <c r="A27728" s="4">
        <v>30564</v>
      </c>
    </row>
    <row r="27729" spans="1:1">
      <c r="A27729" s="4">
        <v>30565</v>
      </c>
    </row>
    <row r="27730" spans="1:1">
      <c r="A27730" s="4">
        <v>30566</v>
      </c>
    </row>
    <row r="27731" spans="1:1">
      <c r="A27731" s="4">
        <v>30567</v>
      </c>
    </row>
    <row r="27732" spans="1:1">
      <c r="A27732" s="4">
        <v>30568</v>
      </c>
    </row>
    <row r="27733" spans="1:1">
      <c r="A27733" s="4">
        <v>30569</v>
      </c>
    </row>
    <row r="27734" spans="1:1">
      <c r="A27734" s="4">
        <v>30570</v>
      </c>
    </row>
    <row r="27735" spans="1:1">
      <c r="A27735" s="4">
        <v>30571</v>
      </c>
    </row>
    <row r="27736" spans="1:1">
      <c r="A27736" s="4">
        <v>30572</v>
      </c>
    </row>
    <row r="27737" spans="1:1">
      <c r="A27737" s="4">
        <v>30573</v>
      </c>
    </row>
    <row r="27738" spans="1:1">
      <c r="A27738" s="4">
        <v>30574</v>
      </c>
    </row>
    <row r="27739" spans="1:1">
      <c r="A27739" s="4">
        <v>30575</v>
      </c>
    </row>
    <row r="27740" spans="1:1">
      <c r="A27740" s="4">
        <v>30576</v>
      </c>
    </row>
    <row r="27741" spans="1:1">
      <c r="A27741" s="4">
        <v>30577</v>
      </c>
    </row>
    <row r="27742" spans="1:1">
      <c r="A27742" s="4">
        <v>30578</v>
      </c>
    </row>
    <row r="27743" spans="1:1">
      <c r="A27743" s="4">
        <v>30579</v>
      </c>
    </row>
    <row r="27744" spans="1:1">
      <c r="A27744" s="4">
        <v>30580</v>
      </c>
    </row>
    <row r="27745" spans="1:1">
      <c r="A27745" s="4">
        <v>30581</v>
      </c>
    </row>
    <row r="27746" spans="1:1">
      <c r="A27746" s="4">
        <v>30582</v>
      </c>
    </row>
    <row r="27747" spans="1:1">
      <c r="A27747" s="4">
        <v>30583</v>
      </c>
    </row>
    <row r="27748" spans="1:1">
      <c r="A27748" s="4">
        <v>30584</v>
      </c>
    </row>
    <row r="27749" spans="1:1">
      <c r="A27749" s="4">
        <v>30585</v>
      </c>
    </row>
    <row r="27750" spans="1:1">
      <c r="A27750" s="4">
        <v>30586</v>
      </c>
    </row>
    <row r="27751" spans="1:1">
      <c r="A27751" s="4">
        <v>30587</v>
      </c>
    </row>
    <row r="27752" spans="1:1">
      <c r="A27752" s="4">
        <v>30588</v>
      </c>
    </row>
    <row r="27753" spans="1:1">
      <c r="A27753" s="4">
        <v>30589</v>
      </c>
    </row>
    <row r="27754" spans="1:1">
      <c r="A27754" s="4">
        <v>30590</v>
      </c>
    </row>
    <row r="27755" spans="1:1">
      <c r="A27755" s="4">
        <v>30591</v>
      </c>
    </row>
    <row r="27756" spans="1:1">
      <c r="A27756" s="4">
        <v>30592</v>
      </c>
    </row>
    <row r="27757" spans="1:1">
      <c r="A27757" s="4">
        <v>30593</v>
      </c>
    </row>
    <row r="27758" spans="1:1">
      <c r="A27758" s="4">
        <v>30594</v>
      </c>
    </row>
    <row r="27759" spans="1:1">
      <c r="A27759" s="4">
        <v>30595</v>
      </c>
    </row>
    <row r="27760" spans="1:1">
      <c r="A27760" s="4">
        <v>30596</v>
      </c>
    </row>
    <row r="27761" spans="1:1">
      <c r="A27761" s="4">
        <v>30597</v>
      </c>
    </row>
    <row r="27762" spans="1:1">
      <c r="A27762" s="4">
        <v>30598</v>
      </c>
    </row>
    <row r="27763" spans="1:1">
      <c r="A27763" s="4">
        <v>30599</v>
      </c>
    </row>
    <row r="27764" spans="1:1">
      <c r="A27764" s="4">
        <v>30600</v>
      </c>
    </row>
    <row r="27765" spans="1:1">
      <c r="A27765" s="4">
        <v>30601</v>
      </c>
    </row>
    <row r="27766" spans="1:1">
      <c r="A27766" s="4">
        <v>30602</v>
      </c>
    </row>
    <row r="27767" spans="1:1">
      <c r="A27767" s="4">
        <v>30603</v>
      </c>
    </row>
    <row r="27768" spans="1:1">
      <c r="A27768" s="4">
        <v>30604</v>
      </c>
    </row>
    <row r="27769" spans="1:1">
      <c r="A27769" s="4">
        <v>30605</v>
      </c>
    </row>
    <row r="27770" spans="1:1">
      <c r="A27770" s="4">
        <v>30606</v>
      </c>
    </row>
    <row r="27771" spans="1:1">
      <c r="A27771" s="4">
        <v>30607</v>
      </c>
    </row>
    <row r="27772" spans="1:1">
      <c r="A27772" s="4">
        <v>30608</v>
      </c>
    </row>
    <row r="27773" spans="1:1">
      <c r="A27773" s="4">
        <v>30609</v>
      </c>
    </row>
    <row r="27774" spans="1:1">
      <c r="A27774" s="4">
        <v>30610</v>
      </c>
    </row>
    <row r="27775" spans="1:1">
      <c r="A27775" s="4">
        <v>30611</v>
      </c>
    </row>
    <row r="27776" spans="1:1">
      <c r="A27776" s="4">
        <v>30612</v>
      </c>
    </row>
    <row r="27777" spans="1:1">
      <c r="A27777" s="4">
        <v>30613</v>
      </c>
    </row>
    <row r="27778" spans="1:1">
      <c r="A27778" s="4">
        <v>30614</v>
      </c>
    </row>
    <row r="27779" spans="1:1">
      <c r="A27779" s="4">
        <v>30615</v>
      </c>
    </row>
    <row r="27780" spans="1:1">
      <c r="A27780" s="4">
        <v>30616</v>
      </c>
    </row>
    <row r="27781" spans="1:1">
      <c r="A27781" s="4">
        <v>30617</v>
      </c>
    </row>
    <row r="27782" spans="1:1">
      <c r="A27782" s="4">
        <v>30618</v>
      </c>
    </row>
    <row r="27783" spans="1:1">
      <c r="A27783" s="4">
        <v>30619</v>
      </c>
    </row>
    <row r="27784" spans="1:1">
      <c r="A27784" s="4">
        <v>30620</v>
      </c>
    </row>
    <row r="27785" spans="1:1">
      <c r="A27785" s="4">
        <v>30621</v>
      </c>
    </row>
    <row r="27786" spans="1:1">
      <c r="A27786" s="4">
        <v>30622</v>
      </c>
    </row>
    <row r="27787" spans="1:1">
      <c r="A27787" s="4">
        <v>30623</v>
      </c>
    </row>
    <row r="27788" spans="1:1">
      <c r="A27788" s="4">
        <v>30624</v>
      </c>
    </row>
    <row r="27789" spans="1:1">
      <c r="A27789" s="4">
        <v>30625</v>
      </c>
    </row>
    <row r="27790" spans="1:1">
      <c r="A27790" s="4">
        <v>30626</v>
      </c>
    </row>
    <row r="27791" spans="1:1">
      <c r="A27791" s="4">
        <v>30627</v>
      </c>
    </row>
    <row r="27792" spans="1:1">
      <c r="A27792" s="4">
        <v>30628</v>
      </c>
    </row>
    <row r="27793" spans="1:1">
      <c r="A27793" s="4">
        <v>30629</v>
      </c>
    </row>
    <row r="27794" spans="1:1">
      <c r="A27794" s="4">
        <v>30630</v>
      </c>
    </row>
    <row r="27795" spans="1:1">
      <c r="A27795" s="4">
        <v>30631</v>
      </c>
    </row>
    <row r="27796" spans="1:1">
      <c r="A27796" s="4">
        <v>30632</v>
      </c>
    </row>
    <row r="27797" spans="1:1">
      <c r="A27797" s="4">
        <v>30633</v>
      </c>
    </row>
    <row r="27798" spans="1:1">
      <c r="A27798" s="4">
        <v>30634</v>
      </c>
    </row>
    <row r="27799" spans="1:1">
      <c r="A27799" s="4">
        <v>30635</v>
      </c>
    </row>
    <row r="27800" spans="1:1">
      <c r="A27800" s="4">
        <v>30636</v>
      </c>
    </row>
    <row r="27801" spans="1:1">
      <c r="A27801" s="4">
        <v>30637</v>
      </c>
    </row>
    <row r="27802" spans="1:1">
      <c r="A27802" s="4">
        <v>30638</v>
      </c>
    </row>
    <row r="27803" spans="1:1">
      <c r="A27803" s="4">
        <v>30639</v>
      </c>
    </row>
    <row r="27804" spans="1:1">
      <c r="A27804" s="4">
        <v>30640</v>
      </c>
    </row>
    <row r="27805" spans="1:1">
      <c r="A27805" s="4">
        <v>30641</v>
      </c>
    </row>
    <row r="27806" spans="1:1">
      <c r="A27806" s="4">
        <v>30642</v>
      </c>
    </row>
    <row r="27807" spans="1:1">
      <c r="A27807" s="4">
        <v>30643</v>
      </c>
    </row>
    <row r="27808" spans="1:1">
      <c r="A27808" s="4">
        <v>30644</v>
      </c>
    </row>
    <row r="27809" spans="1:1">
      <c r="A27809" s="4">
        <v>30645</v>
      </c>
    </row>
    <row r="27810" spans="1:1">
      <c r="A27810" s="4">
        <v>30646</v>
      </c>
    </row>
    <row r="27811" spans="1:1">
      <c r="A27811" s="4">
        <v>30647</v>
      </c>
    </row>
    <row r="27812" spans="1:1">
      <c r="A27812" s="4">
        <v>30648</v>
      </c>
    </row>
    <row r="27813" spans="1:1">
      <c r="A27813" s="4">
        <v>30649</v>
      </c>
    </row>
    <row r="27814" spans="1:1">
      <c r="A27814" s="4">
        <v>30650</v>
      </c>
    </row>
    <row r="27815" spans="1:1">
      <c r="A27815" s="4">
        <v>30651</v>
      </c>
    </row>
    <row r="27816" spans="1:1">
      <c r="A27816" s="4">
        <v>30652</v>
      </c>
    </row>
    <row r="27817" spans="1:1">
      <c r="A27817" s="4">
        <v>30653</v>
      </c>
    </row>
    <row r="27818" spans="1:1">
      <c r="A27818" s="4">
        <v>30654</v>
      </c>
    </row>
    <row r="27819" spans="1:1">
      <c r="A27819" s="4">
        <v>30655</v>
      </c>
    </row>
    <row r="27820" spans="1:1">
      <c r="A27820" s="4">
        <v>30656</v>
      </c>
    </row>
    <row r="27821" spans="1:1">
      <c r="A27821" s="4">
        <v>30657</v>
      </c>
    </row>
    <row r="27822" spans="1:1">
      <c r="A27822" s="4">
        <v>30658</v>
      </c>
    </row>
    <row r="27823" spans="1:1">
      <c r="A27823" s="4">
        <v>30659</v>
      </c>
    </row>
    <row r="27824" spans="1:1">
      <c r="A27824" s="4">
        <v>30660</v>
      </c>
    </row>
    <row r="27825" spans="1:1">
      <c r="A27825" s="4">
        <v>30661</v>
      </c>
    </row>
    <row r="27826" spans="1:1">
      <c r="A27826" s="4">
        <v>30662</v>
      </c>
    </row>
    <row r="27827" spans="1:1">
      <c r="A27827" s="4">
        <v>30663</v>
      </c>
    </row>
    <row r="27828" spans="1:1">
      <c r="A27828" s="4">
        <v>30664</v>
      </c>
    </row>
    <row r="27829" spans="1:1">
      <c r="A27829" s="4">
        <v>30665</v>
      </c>
    </row>
    <row r="27830" spans="1:1">
      <c r="A27830" s="4">
        <v>30666</v>
      </c>
    </row>
    <row r="27831" spans="1:1">
      <c r="A27831" s="4">
        <v>30667</v>
      </c>
    </row>
    <row r="27832" spans="1:1">
      <c r="A27832" s="4">
        <v>30668</v>
      </c>
    </row>
    <row r="27833" spans="1:1">
      <c r="A27833" s="4">
        <v>30669</v>
      </c>
    </row>
    <row r="27834" spans="1:1">
      <c r="A27834" s="4">
        <v>30670</v>
      </c>
    </row>
    <row r="27835" spans="1:1">
      <c r="A27835" s="4">
        <v>30671</v>
      </c>
    </row>
    <row r="27836" spans="1:1">
      <c r="A27836" s="4">
        <v>30672</v>
      </c>
    </row>
    <row r="27837" spans="1:1">
      <c r="A27837" s="4">
        <v>30673</v>
      </c>
    </row>
    <row r="27838" spans="1:1">
      <c r="A27838" s="4">
        <v>30674</v>
      </c>
    </row>
    <row r="27839" spans="1:1">
      <c r="A27839" s="4">
        <v>30675</v>
      </c>
    </row>
    <row r="27840" spans="1:1">
      <c r="A27840" s="4">
        <v>30676</v>
      </c>
    </row>
    <row r="27841" spans="1:1">
      <c r="A27841" s="4">
        <v>30677</v>
      </c>
    </row>
    <row r="27842" spans="1:1">
      <c r="A27842" s="4">
        <v>30678</v>
      </c>
    </row>
    <row r="27843" spans="1:1">
      <c r="A27843" s="4">
        <v>30679</v>
      </c>
    </row>
    <row r="27844" spans="1:1">
      <c r="A27844" s="4">
        <v>30680</v>
      </c>
    </row>
    <row r="27845" spans="1:1">
      <c r="A27845" s="4">
        <v>30681</v>
      </c>
    </row>
    <row r="27846" spans="1:1">
      <c r="A27846" s="4">
        <v>30682</v>
      </c>
    </row>
    <row r="27847" spans="1:1">
      <c r="A27847" s="4">
        <v>30683</v>
      </c>
    </row>
    <row r="27848" spans="1:1">
      <c r="A27848" s="4">
        <v>30684</v>
      </c>
    </row>
    <row r="27849" spans="1:1">
      <c r="A27849" s="4">
        <v>30685</v>
      </c>
    </row>
    <row r="27850" spans="1:1">
      <c r="A27850" s="4">
        <v>30686</v>
      </c>
    </row>
    <row r="27851" spans="1:1">
      <c r="A27851" s="4">
        <v>30687</v>
      </c>
    </row>
    <row r="27852" spans="1:1">
      <c r="A27852" s="4">
        <v>30688</v>
      </c>
    </row>
    <row r="27853" spans="1:1">
      <c r="A27853" s="4">
        <v>30689</v>
      </c>
    </row>
    <row r="27854" spans="1:1">
      <c r="A27854" s="4">
        <v>30690</v>
      </c>
    </row>
    <row r="27855" spans="1:1">
      <c r="A27855" s="4">
        <v>30691</v>
      </c>
    </row>
    <row r="27856" spans="1:1">
      <c r="A27856" s="4">
        <v>30692</v>
      </c>
    </row>
    <row r="27857" spans="1:1">
      <c r="A27857" s="4">
        <v>30693</v>
      </c>
    </row>
    <row r="27858" spans="1:1">
      <c r="A27858" s="4">
        <v>30694</v>
      </c>
    </row>
    <row r="27859" spans="1:1">
      <c r="A27859" s="4">
        <v>30695</v>
      </c>
    </row>
    <row r="27860" spans="1:1">
      <c r="A27860" s="4">
        <v>30696</v>
      </c>
    </row>
    <row r="27861" spans="1:1">
      <c r="A27861" s="4">
        <v>30697</v>
      </c>
    </row>
    <row r="27862" spans="1:1">
      <c r="A27862" s="4">
        <v>30698</v>
      </c>
    </row>
    <row r="27863" spans="1:1">
      <c r="A27863" s="4">
        <v>30699</v>
      </c>
    </row>
    <row r="27864" spans="1:1">
      <c r="A27864" s="4">
        <v>30700</v>
      </c>
    </row>
    <row r="27865" spans="1:1">
      <c r="A27865" s="4">
        <v>30701</v>
      </c>
    </row>
    <row r="27866" spans="1:1">
      <c r="A27866" s="4">
        <v>30702</v>
      </c>
    </row>
    <row r="27867" spans="1:1">
      <c r="A27867" s="4">
        <v>30703</v>
      </c>
    </row>
    <row r="27868" spans="1:1">
      <c r="A27868" s="4">
        <v>30704</v>
      </c>
    </row>
    <row r="27869" spans="1:1">
      <c r="A27869" s="4">
        <v>30705</v>
      </c>
    </row>
    <row r="27870" spans="1:1">
      <c r="A27870" s="4">
        <v>30706</v>
      </c>
    </row>
    <row r="27871" spans="1:1">
      <c r="A27871" s="4">
        <v>30707</v>
      </c>
    </row>
    <row r="27872" spans="1:1">
      <c r="A27872" s="4">
        <v>30708</v>
      </c>
    </row>
    <row r="27873" spans="1:1">
      <c r="A27873" s="4">
        <v>30709</v>
      </c>
    </row>
    <row r="27874" spans="1:1">
      <c r="A27874" s="4">
        <v>30710</v>
      </c>
    </row>
    <row r="27875" spans="1:1">
      <c r="A27875" s="4">
        <v>30711</v>
      </c>
    </row>
    <row r="27876" spans="1:1">
      <c r="A27876" s="4">
        <v>30712</v>
      </c>
    </row>
    <row r="27877" spans="1:1">
      <c r="A27877" s="4">
        <v>30713</v>
      </c>
    </row>
    <row r="27878" spans="1:1">
      <c r="A27878" s="4">
        <v>30714</v>
      </c>
    </row>
    <row r="27879" spans="1:1">
      <c r="A27879" s="4">
        <v>30715</v>
      </c>
    </row>
    <row r="27880" spans="1:1">
      <c r="A27880" s="4">
        <v>30716</v>
      </c>
    </row>
    <row r="27881" spans="1:1">
      <c r="A27881" s="4">
        <v>30717</v>
      </c>
    </row>
    <row r="27882" spans="1:1">
      <c r="A27882" s="4">
        <v>30718</v>
      </c>
    </row>
    <row r="27883" spans="1:1">
      <c r="A27883" s="4">
        <v>30719</v>
      </c>
    </row>
    <row r="27884" spans="1:1">
      <c r="A27884" s="4">
        <v>30720</v>
      </c>
    </row>
    <row r="27885" spans="1:1">
      <c r="A27885" s="4">
        <v>30721</v>
      </c>
    </row>
    <row r="27886" spans="1:1">
      <c r="A27886" s="4">
        <v>30722</v>
      </c>
    </row>
    <row r="27887" spans="1:1">
      <c r="A27887" s="4">
        <v>30723</v>
      </c>
    </row>
    <row r="27888" spans="1:1">
      <c r="A27888" s="4">
        <v>30724</v>
      </c>
    </row>
    <row r="27889" spans="1:1">
      <c r="A27889" s="4">
        <v>30725</v>
      </c>
    </row>
    <row r="27890" spans="1:1">
      <c r="A27890" s="4">
        <v>30726</v>
      </c>
    </row>
    <row r="27891" spans="1:1">
      <c r="A27891" s="4">
        <v>30727</v>
      </c>
    </row>
    <row r="27892" spans="1:1">
      <c r="A27892" s="4">
        <v>30728</v>
      </c>
    </row>
    <row r="27893" spans="1:1">
      <c r="A27893" s="4">
        <v>30729</v>
      </c>
    </row>
    <row r="27894" spans="1:1">
      <c r="A27894" s="4">
        <v>30730</v>
      </c>
    </row>
    <row r="27895" spans="1:1">
      <c r="A27895" s="4">
        <v>30731</v>
      </c>
    </row>
    <row r="27896" spans="1:1">
      <c r="A27896" s="4">
        <v>30732</v>
      </c>
    </row>
    <row r="27897" spans="1:1">
      <c r="A27897" s="4">
        <v>30733</v>
      </c>
    </row>
    <row r="27898" spans="1:1">
      <c r="A27898" s="4">
        <v>30734</v>
      </c>
    </row>
    <row r="27899" spans="1:1">
      <c r="A27899" s="4">
        <v>30735</v>
      </c>
    </row>
    <row r="27900" spans="1:1">
      <c r="A27900" s="4">
        <v>30736</v>
      </c>
    </row>
    <row r="27901" spans="1:1">
      <c r="A27901" s="4">
        <v>30737</v>
      </c>
    </row>
    <row r="27902" spans="1:1">
      <c r="A27902" s="4">
        <v>30738</v>
      </c>
    </row>
    <row r="27903" spans="1:1">
      <c r="A27903" s="4">
        <v>30739</v>
      </c>
    </row>
    <row r="27904" spans="1:1">
      <c r="A27904" s="4">
        <v>30740</v>
      </c>
    </row>
    <row r="27905" spans="1:1">
      <c r="A27905" s="4">
        <v>30741</v>
      </c>
    </row>
    <row r="27906" spans="1:1">
      <c r="A27906" s="4">
        <v>30742</v>
      </c>
    </row>
    <row r="27907" spans="1:1">
      <c r="A27907" s="4">
        <v>30743</v>
      </c>
    </row>
    <row r="27908" spans="1:1">
      <c r="A27908" s="4">
        <v>30744</v>
      </c>
    </row>
    <row r="27909" spans="1:1">
      <c r="A27909" s="4">
        <v>30745</v>
      </c>
    </row>
    <row r="27910" spans="1:1">
      <c r="A27910" s="4">
        <v>30746</v>
      </c>
    </row>
    <row r="27911" spans="1:1">
      <c r="A27911" s="4">
        <v>30747</v>
      </c>
    </row>
    <row r="27912" spans="1:1">
      <c r="A27912" s="4">
        <v>30748</v>
      </c>
    </row>
    <row r="27913" spans="1:1">
      <c r="A27913" s="4">
        <v>30749</v>
      </c>
    </row>
    <row r="27914" spans="1:1">
      <c r="A27914" s="4">
        <v>30750</v>
      </c>
    </row>
    <row r="27915" spans="1:1">
      <c r="A27915" s="4">
        <v>30751</v>
      </c>
    </row>
    <row r="27916" spans="1:1">
      <c r="A27916" s="4">
        <v>30752</v>
      </c>
    </row>
    <row r="27917" spans="1:1">
      <c r="A27917" s="4">
        <v>30753</v>
      </c>
    </row>
    <row r="27918" spans="1:1">
      <c r="A27918" s="4">
        <v>30754</v>
      </c>
    </row>
    <row r="27919" spans="1:1">
      <c r="A27919" s="4">
        <v>30755</v>
      </c>
    </row>
    <row r="27920" spans="1:1">
      <c r="A27920" s="4">
        <v>30756</v>
      </c>
    </row>
    <row r="27921" spans="1:1">
      <c r="A27921" s="4">
        <v>30757</v>
      </c>
    </row>
    <row r="27922" spans="1:1">
      <c r="A27922" s="4">
        <v>30758</v>
      </c>
    </row>
    <row r="27923" spans="1:1">
      <c r="A27923" s="4">
        <v>30759</v>
      </c>
    </row>
    <row r="27924" spans="1:1">
      <c r="A27924" s="4">
        <v>30760</v>
      </c>
    </row>
    <row r="27925" spans="1:1">
      <c r="A27925" s="4">
        <v>30761</v>
      </c>
    </row>
    <row r="27926" spans="1:1">
      <c r="A27926" s="4">
        <v>30762</v>
      </c>
    </row>
    <row r="27927" spans="1:1">
      <c r="A27927" s="4">
        <v>30763</v>
      </c>
    </row>
    <row r="27928" spans="1:1">
      <c r="A27928" s="4">
        <v>30764</v>
      </c>
    </row>
    <row r="27929" spans="1:1">
      <c r="A27929" s="4">
        <v>30765</v>
      </c>
    </row>
    <row r="27930" spans="1:1">
      <c r="A27930" s="4">
        <v>30766</v>
      </c>
    </row>
    <row r="27931" spans="1:1">
      <c r="A27931" s="4">
        <v>30767</v>
      </c>
    </row>
    <row r="27932" spans="1:1">
      <c r="A27932" s="4">
        <v>30768</v>
      </c>
    </row>
    <row r="27933" spans="1:1">
      <c r="A27933" s="4">
        <v>30769</v>
      </c>
    </row>
    <row r="27934" spans="1:1">
      <c r="A27934" s="4">
        <v>30770</v>
      </c>
    </row>
    <row r="27935" spans="1:1">
      <c r="A27935" s="4">
        <v>30771</v>
      </c>
    </row>
    <row r="27936" spans="1:1">
      <c r="A27936" s="4">
        <v>30772</v>
      </c>
    </row>
    <row r="27937" spans="1:1">
      <c r="A27937" s="4">
        <v>30773</v>
      </c>
    </row>
    <row r="27938" spans="1:1">
      <c r="A27938" s="4">
        <v>30774</v>
      </c>
    </row>
    <row r="27939" spans="1:1">
      <c r="A27939" s="4">
        <v>30775</v>
      </c>
    </row>
    <row r="27940" spans="1:1">
      <c r="A27940" s="4">
        <v>30776</v>
      </c>
    </row>
    <row r="27941" spans="1:1">
      <c r="A27941" s="4">
        <v>30777</v>
      </c>
    </row>
    <row r="27942" spans="1:1">
      <c r="A27942" s="4">
        <v>30778</v>
      </c>
    </row>
    <row r="27943" spans="1:1">
      <c r="A27943" s="4">
        <v>30779</v>
      </c>
    </row>
    <row r="27944" spans="1:1">
      <c r="A27944" s="4">
        <v>30780</v>
      </c>
    </row>
    <row r="27945" spans="1:1">
      <c r="A27945" s="4">
        <v>30781</v>
      </c>
    </row>
    <row r="27946" spans="1:1">
      <c r="A27946" s="4">
        <v>30782</v>
      </c>
    </row>
    <row r="27947" spans="1:1">
      <c r="A27947" s="4">
        <v>30783</v>
      </c>
    </row>
    <row r="27948" spans="1:1">
      <c r="A27948" s="4">
        <v>30784</v>
      </c>
    </row>
    <row r="27949" spans="1:1">
      <c r="A27949" s="4">
        <v>30785</v>
      </c>
    </row>
    <row r="27950" spans="1:1">
      <c r="A27950" s="4">
        <v>30786</v>
      </c>
    </row>
    <row r="27951" spans="1:1">
      <c r="A27951" s="4">
        <v>30787</v>
      </c>
    </row>
    <row r="27952" spans="1:1">
      <c r="A27952" s="4">
        <v>30788</v>
      </c>
    </row>
    <row r="27953" spans="1:1">
      <c r="A27953" s="4">
        <v>30789</v>
      </c>
    </row>
    <row r="27954" spans="1:1">
      <c r="A27954" s="4">
        <v>30790</v>
      </c>
    </row>
    <row r="27955" spans="1:1">
      <c r="A27955" s="4">
        <v>30791</v>
      </c>
    </row>
    <row r="27956" spans="1:1">
      <c r="A27956" s="4">
        <v>30792</v>
      </c>
    </row>
    <row r="27957" spans="1:1">
      <c r="A27957" s="4">
        <v>30793</v>
      </c>
    </row>
    <row r="27958" spans="1:1">
      <c r="A27958" s="4">
        <v>30794</v>
      </c>
    </row>
    <row r="27959" spans="1:1">
      <c r="A27959" s="4">
        <v>30795</v>
      </c>
    </row>
    <row r="27960" spans="1:1">
      <c r="A27960" s="4">
        <v>30796</v>
      </c>
    </row>
    <row r="27961" spans="1:1">
      <c r="A27961" s="4">
        <v>30797</v>
      </c>
    </row>
    <row r="27962" spans="1:1">
      <c r="A27962" s="4">
        <v>30798</v>
      </c>
    </row>
    <row r="27963" spans="1:1">
      <c r="A27963" s="4">
        <v>30799</v>
      </c>
    </row>
    <row r="27964" spans="1:1">
      <c r="A27964" s="4">
        <v>30800</v>
      </c>
    </row>
    <row r="27965" spans="1:1">
      <c r="A27965" s="4">
        <v>30801</v>
      </c>
    </row>
    <row r="27966" spans="1:1">
      <c r="A27966" s="4">
        <v>30802</v>
      </c>
    </row>
    <row r="27967" spans="1:1">
      <c r="A27967" s="4">
        <v>30803</v>
      </c>
    </row>
    <row r="27968" spans="1:1">
      <c r="A27968" s="4">
        <v>30804</v>
      </c>
    </row>
    <row r="27969" spans="1:1">
      <c r="A27969" s="4">
        <v>30805</v>
      </c>
    </row>
    <row r="27970" spans="1:1">
      <c r="A27970" s="4">
        <v>30806</v>
      </c>
    </row>
    <row r="27971" spans="1:1">
      <c r="A27971" s="4">
        <v>30807</v>
      </c>
    </row>
    <row r="27972" spans="1:1">
      <c r="A27972" s="4">
        <v>30808</v>
      </c>
    </row>
    <row r="27973" spans="1:1">
      <c r="A27973" s="4">
        <v>30809</v>
      </c>
    </row>
    <row r="27974" spans="1:1">
      <c r="A27974" s="4">
        <v>30810</v>
      </c>
    </row>
    <row r="27975" spans="1:1">
      <c r="A27975" s="4">
        <v>30811</v>
      </c>
    </row>
    <row r="27976" spans="1:1">
      <c r="A27976" s="4">
        <v>30812</v>
      </c>
    </row>
    <row r="27977" spans="1:1">
      <c r="A27977" s="4">
        <v>30813</v>
      </c>
    </row>
    <row r="27978" spans="1:1">
      <c r="A27978" s="4">
        <v>30814</v>
      </c>
    </row>
    <row r="27979" spans="1:1">
      <c r="A27979" s="4">
        <v>30815</v>
      </c>
    </row>
    <row r="27980" spans="1:1">
      <c r="A27980" s="4">
        <v>30816</v>
      </c>
    </row>
    <row r="27981" spans="1:1">
      <c r="A27981" s="4">
        <v>30817</v>
      </c>
    </row>
    <row r="27982" spans="1:1">
      <c r="A27982" s="4">
        <v>30818</v>
      </c>
    </row>
    <row r="27983" spans="1:1">
      <c r="A27983" s="4">
        <v>30819</v>
      </c>
    </row>
    <row r="27984" spans="1:1">
      <c r="A27984" s="4">
        <v>30820</v>
      </c>
    </row>
    <row r="27985" spans="1:1">
      <c r="A27985" s="4">
        <v>30821</v>
      </c>
    </row>
    <row r="27986" spans="1:1">
      <c r="A27986" s="4">
        <v>30822</v>
      </c>
    </row>
    <row r="27987" spans="1:1">
      <c r="A27987" s="4">
        <v>30823</v>
      </c>
    </row>
    <row r="27988" spans="1:1">
      <c r="A27988" s="4">
        <v>30824</v>
      </c>
    </row>
    <row r="27989" spans="1:1">
      <c r="A27989" s="4">
        <v>30825</v>
      </c>
    </row>
    <row r="27990" spans="1:1">
      <c r="A27990" s="4">
        <v>30826</v>
      </c>
    </row>
    <row r="27991" spans="1:1">
      <c r="A27991" s="4">
        <v>30827</v>
      </c>
    </row>
    <row r="27992" spans="1:1">
      <c r="A27992" s="4">
        <v>30828</v>
      </c>
    </row>
    <row r="27993" spans="1:1">
      <c r="A27993" s="4">
        <v>30829</v>
      </c>
    </row>
    <row r="27994" spans="1:1">
      <c r="A27994" s="4">
        <v>30830</v>
      </c>
    </row>
    <row r="27995" spans="1:1">
      <c r="A27995" s="4">
        <v>30831</v>
      </c>
    </row>
    <row r="27996" spans="1:1">
      <c r="A27996" s="4">
        <v>30832</v>
      </c>
    </row>
    <row r="27997" spans="1:1">
      <c r="A27997" s="4">
        <v>30833</v>
      </c>
    </row>
    <row r="27998" spans="1:1">
      <c r="A27998" s="4">
        <v>30834</v>
      </c>
    </row>
    <row r="27999" spans="1:1">
      <c r="A27999" s="4">
        <v>30835</v>
      </c>
    </row>
    <row r="28000" spans="1:1">
      <c r="A28000" s="4">
        <v>30836</v>
      </c>
    </row>
    <row r="28001" spans="1:1">
      <c r="A28001" s="4">
        <v>30837</v>
      </c>
    </row>
    <row r="28002" spans="1:1">
      <c r="A28002" s="4">
        <v>30838</v>
      </c>
    </row>
    <row r="28003" spans="1:1">
      <c r="A28003" s="4">
        <v>30839</v>
      </c>
    </row>
    <row r="28004" spans="1:1">
      <c r="A28004" s="4">
        <v>30840</v>
      </c>
    </row>
    <row r="28005" spans="1:1">
      <c r="A28005" s="4">
        <v>30841</v>
      </c>
    </row>
    <row r="28006" spans="1:1">
      <c r="A28006" s="4">
        <v>30842</v>
      </c>
    </row>
    <row r="28007" spans="1:1">
      <c r="A28007" s="4">
        <v>30843</v>
      </c>
    </row>
    <row r="28008" spans="1:1">
      <c r="A28008" s="4">
        <v>30844</v>
      </c>
    </row>
    <row r="28009" spans="1:1">
      <c r="A28009" s="4">
        <v>30845</v>
      </c>
    </row>
    <row r="28010" spans="1:1">
      <c r="A28010" s="4">
        <v>30846</v>
      </c>
    </row>
    <row r="28011" spans="1:1">
      <c r="A28011" s="4">
        <v>30847</v>
      </c>
    </row>
    <row r="28012" spans="1:1">
      <c r="A28012" s="4">
        <v>30848</v>
      </c>
    </row>
    <row r="28013" spans="1:1">
      <c r="A28013" s="4">
        <v>30849</v>
      </c>
    </row>
    <row r="28014" spans="1:1">
      <c r="A28014" s="4">
        <v>30850</v>
      </c>
    </row>
    <row r="28015" spans="1:1">
      <c r="A28015" s="4">
        <v>30851</v>
      </c>
    </row>
    <row r="28016" spans="1:1">
      <c r="A28016" s="4">
        <v>30852</v>
      </c>
    </row>
    <row r="28017" spans="1:1">
      <c r="A28017" s="4">
        <v>30853</v>
      </c>
    </row>
    <row r="28018" spans="1:1">
      <c r="A28018" s="4">
        <v>30854</v>
      </c>
    </row>
    <row r="28019" spans="1:1">
      <c r="A28019" s="4">
        <v>30855</v>
      </c>
    </row>
    <row r="28020" spans="1:1">
      <c r="A28020" s="4">
        <v>30856</v>
      </c>
    </row>
    <row r="28021" spans="1:1">
      <c r="A28021" s="4">
        <v>30857</v>
      </c>
    </row>
    <row r="28022" spans="1:1">
      <c r="A28022" s="4">
        <v>30858</v>
      </c>
    </row>
    <row r="28023" spans="1:1">
      <c r="A28023" s="4">
        <v>30859</v>
      </c>
    </row>
    <row r="28024" spans="1:1">
      <c r="A28024" s="4">
        <v>30860</v>
      </c>
    </row>
    <row r="28025" spans="1:1">
      <c r="A28025" s="4">
        <v>30861</v>
      </c>
    </row>
    <row r="28026" spans="1:1">
      <c r="A28026" s="4">
        <v>30862</v>
      </c>
    </row>
    <row r="28027" spans="1:1">
      <c r="A28027" s="4">
        <v>30863</v>
      </c>
    </row>
    <row r="28028" spans="1:1">
      <c r="A28028" s="4">
        <v>30864</v>
      </c>
    </row>
    <row r="28029" spans="1:1">
      <c r="A28029" s="4">
        <v>30865</v>
      </c>
    </row>
    <row r="28030" spans="1:1">
      <c r="A28030" s="4">
        <v>30866</v>
      </c>
    </row>
    <row r="28031" spans="1:1">
      <c r="A28031" s="4">
        <v>30867</v>
      </c>
    </row>
    <row r="28032" spans="1:1">
      <c r="A28032" s="4">
        <v>30868</v>
      </c>
    </row>
    <row r="28033" spans="1:1">
      <c r="A28033" s="4">
        <v>30869</v>
      </c>
    </row>
    <row r="28034" spans="1:1">
      <c r="A28034" s="4">
        <v>30870</v>
      </c>
    </row>
    <row r="28035" spans="1:1">
      <c r="A28035" s="4">
        <v>30871</v>
      </c>
    </row>
    <row r="28036" spans="1:1">
      <c r="A28036" s="4">
        <v>30872</v>
      </c>
    </row>
    <row r="28037" spans="1:1">
      <c r="A28037" s="4">
        <v>30873</v>
      </c>
    </row>
    <row r="28038" spans="1:1">
      <c r="A28038" s="4">
        <v>30874</v>
      </c>
    </row>
    <row r="28039" spans="1:1">
      <c r="A28039" s="4">
        <v>30875</v>
      </c>
    </row>
    <row r="28040" spans="1:1">
      <c r="A28040" s="4">
        <v>30876</v>
      </c>
    </row>
    <row r="28041" spans="1:1">
      <c r="A28041" s="4">
        <v>30877</v>
      </c>
    </row>
    <row r="28042" spans="1:1">
      <c r="A28042" s="4">
        <v>30878</v>
      </c>
    </row>
    <row r="28043" spans="1:1">
      <c r="A28043" s="4">
        <v>30879</v>
      </c>
    </row>
    <row r="28044" spans="1:1">
      <c r="A28044" s="4">
        <v>30880</v>
      </c>
    </row>
    <row r="28045" spans="1:1">
      <c r="A28045" s="4">
        <v>30881</v>
      </c>
    </row>
    <row r="28046" spans="1:1">
      <c r="A28046" s="4">
        <v>30882</v>
      </c>
    </row>
    <row r="28047" spans="1:1">
      <c r="A28047" s="4">
        <v>30883</v>
      </c>
    </row>
    <row r="28048" spans="1:1">
      <c r="A28048" s="4">
        <v>30884</v>
      </c>
    </row>
    <row r="28049" spans="1:1">
      <c r="A28049" s="4">
        <v>30885</v>
      </c>
    </row>
    <row r="28050" spans="1:1">
      <c r="A28050" s="4">
        <v>30886</v>
      </c>
    </row>
    <row r="28051" spans="1:1">
      <c r="A28051" s="4">
        <v>30887</v>
      </c>
    </row>
    <row r="28052" spans="1:1">
      <c r="A28052" s="4">
        <v>30888</v>
      </c>
    </row>
    <row r="28053" spans="1:1">
      <c r="A28053" s="4">
        <v>30889</v>
      </c>
    </row>
    <row r="28054" spans="1:1">
      <c r="A28054" s="4">
        <v>30890</v>
      </c>
    </row>
    <row r="28055" spans="1:1">
      <c r="A28055" s="4">
        <v>30891</v>
      </c>
    </row>
    <row r="28056" spans="1:1">
      <c r="A28056" s="4">
        <v>30892</v>
      </c>
    </row>
    <row r="28057" spans="1:1">
      <c r="A28057" s="4">
        <v>30893</v>
      </c>
    </row>
    <row r="28058" spans="1:1">
      <c r="A28058" s="4">
        <v>30894</v>
      </c>
    </row>
    <row r="28059" spans="1:1">
      <c r="A28059" s="4">
        <v>30895</v>
      </c>
    </row>
    <row r="28060" spans="1:1">
      <c r="A28060" s="4">
        <v>30896</v>
      </c>
    </row>
    <row r="28061" spans="1:1">
      <c r="A28061" s="4">
        <v>30897</v>
      </c>
    </row>
    <row r="28062" spans="1:1">
      <c r="A28062" s="4">
        <v>30898</v>
      </c>
    </row>
    <row r="28063" spans="1:1">
      <c r="A28063" s="4">
        <v>30899</v>
      </c>
    </row>
    <row r="28064" spans="1:1">
      <c r="A28064" s="4">
        <v>30900</v>
      </c>
    </row>
    <row r="28065" spans="1:1">
      <c r="A28065" s="4">
        <v>30901</v>
      </c>
    </row>
    <row r="28066" spans="1:1">
      <c r="A28066" s="4">
        <v>30902</v>
      </c>
    </row>
    <row r="28067" spans="1:1">
      <c r="A28067" s="4">
        <v>30903</v>
      </c>
    </row>
    <row r="28068" spans="1:1">
      <c r="A28068" s="4">
        <v>30904</v>
      </c>
    </row>
    <row r="28069" spans="1:1">
      <c r="A28069" s="4">
        <v>30905</v>
      </c>
    </row>
    <row r="28070" spans="1:1">
      <c r="A28070" s="4">
        <v>30906</v>
      </c>
    </row>
    <row r="28071" spans="1:1">
      <c r="A28071" s="4">
        <v>30907</v>
      </c>
    </row>
    <row r="28072" spans="1:1">
      <c r="A28072" s="4">
        <v>30908</v>
      </c>
    </row>
    <row r="28073" spans="1:1">
      <c r="A28073" s="4">
        <v>30909</v>
      </c>
    </row>
    <row r="28074" spans="1:1">
      <c r="A28074" s="4">
        <v>30910</v>
      </c>
    </row>
    <row r="28075" spans="1:1">
      <c r="A28075" s="4">
        <v>30911</v>
      </c>
    </row>
    <row r="28076" spans="1:1">
      <c r="A28076" s="4">
        <v>30912</v>
      </c>
    </row>
    <row r="28077" spans="1:1">
      <c r="A28077" s="4">
        <v>30913</v>
      </c>
    </row>
    <row r="28078" spans="1:1">
      <c r="A28078" s="4">
        <v>30914</v>
      </c>
    </row>
    <row r="28079" spans="1:1">
      <c r="A28079" s="4">
        <v>30915</v>
      </c>
    </row>
    <row r="28080" spans="1:1">
      <c r="A28080" s="4">
        <v>30916</v>
      </c>
    </row>
    <row r="28081" spans="1:1">
      <c r="A28081" s="4">
        <v>30917</v>
      </c>
    </row>
    <row r="28082" spans="1:1">
      <c r="A28082" s="4">
        <v>30918</v>
      </c>
    </row>
    <row r="28083" spans="1:1">
      <c r="A28083" s="4">
        <v>30919</v>
      </c>
    </row>
    <row r="28084" spans="1:1">
      <c r="A28084" s="4">
        <v>30920</v>
      </c>
    </row>
    <row r="28085" spans="1:1">
      <c r="A28085" s="4">
        <v>30921</v>
      </c>
    </row>
    <row r="28086" spans="1:1">
      <c r="A28086" s="4">
        <v>30922</v>
      </c>
    </row>
    <row r="28087" spans="1:1">
      <c r="A28087" s="4">
        <v>30923</v>
      </c>
    </row>
    <row r="28088" spans="1:1">
      <c r="A28088" s="4">
        <v>30924</v>
      </c>
    </row>
    <row r="28089" spans="1:1">
      <c r="A28089" s="4">
        <v>30925</v>
      </c>
    </row>
    <row r="28090" spans="1:1">
      <c r="A28090" s="4">
        <v>30926</v>
      </c>
    </row>
    <row r="28091" spans="1:1">
      <c r="A28091" s="4">
        <v>30927</v>
      </c>
    </row>
    <row r="28092" spans="1:1">
      <c r="A28092" s="4">
        <v>30928</v>
      </c>
    </row>
    <row r="28093" spans="1:1">
      <c r="A28093" s="4">
        <v>30929</v>
      </c>
    </row>
    <row r="28094" spans="1:1">
      <c r="A28094" s="4">
        <v>30930</v>
      </c>
    </row>
    <row r="28095" spans="1:1">
      <c r="A28095" s="4">
        <v>30931</v>
      </c>
    </row>
    <row r="28096" spans="1:1">
      <c r="A28096" s="4">
        <v>30932</v>
      </c>
    </row>
    <row r="28097" spans="1:1">
      <c r="A28097" s="4">
        <v>30933</v>
      </c>
    </row>
    <row r="28098" spans="1:1">
      <c r="A28098" s="4">
        <v>30934</v>
      </c>
    </row>
    <row r="28099" spans="1:1">
      <c r="A28099" s="4">
        <v>30935</v>
      </c>
    </row>
    <row r="28100" spans="1:1">
      <c r="A28100" s="4">
        <v>30936</v>
      </c>
    </row>
    <row r="28101" spans="1:1">
      <c r="A28101" s="4">
        <v>30937</v>
      </c>
    </row>
    <row r="28102" spans="1:1">
      <c r="A28102" s="4">
        <v>30938</v>
      </c>
    </row>
    <row r="28103" spans="1:1">
      <c r="A28103" s="4">
        <v>30939</v>
      </c>
    </row>
    <row r="28104" spans="1:1">
      <c r="A28104" s="4">
        <v>30940</v>
      </c>
    </row>
    <row r="28105" spans="1:1">
      <c r="A28105" s="4">
        <v>30941</v>
      </c>
    </row>
    <row r="28106" spans="1:1">
      <c r="A28106" s="4">
        <v>30942</v>
      </c>
    </row>
    <row r="28107" spans="1:1">
      <c r="A28107" s="4">
        <v>30943</v>
      </c>
    </row>
    <row r="28108" spans="1:1">
      <c r="A28108" s="4">
        <v>30944</v>
      </c>
    </row>
    <row r="28109" spans="1:1">
      <c r="A28109" s="4">
        <v>30945</v>
      </c>
    </row>
    <row r="28110" spans="1:1">
      <c r="A28110" s="4">
        <v>30946</v>
      </c>
    </row>
    <row r="28111" spans="1:1">
      <c r="A28111" s="4">
        <v>30947</v>
      </c>
    </row>
    <row r="28112" spans="1:1">
      <c r="A28112" s="4">
        <v>30948</v>
      </c>
    </row>
    <row r="28113" spans="1:1">
      <c r="A28113" s="4">
        <v>30949</v>
      </c>
    </row>
    <row r="28114" spans="1:1">
      <c r="A28114" s="4">
        <v>30950</v>
      </c>
    </row>
    <row r="28115" spans="1:1">
      <c r="A28115" s="4">
        <v>30951</v>
      </c>
    </row>
    <row r="28116" spans="1:1">
      <c r="A28116" s="4">
        <v>30952</v>
      </c>
    </row>
    <row r="28117" spans="1:1">
      <c r="A28117" s="4">
        <v>30953</v>
      </c>
    </row>
    <row r="28118" spans="1:1">
      <c r="A28118" s="4">
        <v>30954</v>
      </c>
    </row>
    <row r="28119" spans="1:1">
      <c r="A28119" s="4">
        <v>30955</v>
      </c>
    </row>
    <row r="28120" spans="1:1">
      <c r="A28120" s="4">
        <v>30956</v>
      </c>
    </row>
    <row r="28121" spans="1:1">
      <c r="A28121" s="4">
        <v>30957</v>
      </c>
    </row>
    <row r="28122" spans="1:1">
      <c r="A28122" s="4">
        <v>30958</v>
      </c>
    </row>
    <row r="28123" spans="1:1">
      <c r="A28123" s="4">
        <v>30959</v>
      </c>
    </row>
    <row r="28124" spans="1:1">
      <c r="A28124" s="4">
        <v>30960</v>
      </c>
    </row>
    <row r="28125" spans="1:1">
      <c r="A28125" s="4">
        <v>30961</v>
      </c>
    </row>
    <row r="28126" spans="1:1">
      <c r="A28126" s="4">
        <v>30962</v>
      </c>
    </row>
    <row r="28127" spans="1:1">
      <c r="A28127" s="4">
        <v>30963</v>
      </c>
    </row>
    <row r="28128" spans="1:1">
      <c r="A28128" s="4">
        <v>30964</v>
      </c>
    </row>
    <row r="28129" spans="1:1">
      <c r="A28129" s="4">
        <v>30965</v>
      </c>
    </row>
    <row r="28130" spans="1:1">
      <c r="A28130" s="4">
        <v>30966</v>
      </c>
    </row>
    <row r="28131" spans="1:1">
      <c r="A28131" s="4">
        <v>30967</v>
      </c>
    </row>
    <row r="28132" spans="1:1">
      <c r="A28132" s="4">
        <v>30968</v>
      </c>
    </row>
    <row r="28133" spans="1:1">
      <c r="A28133" s="4">
        <v>30969</v>
      </c>
    </row>
    <row r="28134" spans="1:1">
      <c r="A28134" s="4">
        <v>30970</v>
      </c>
    </row>
    <row r="28135" spans="1:1">
      <c r="A28135" s="4">
        <v>30971</v>
      </c>
    </row>
    <row r="28136" spans="1:1">
      <c r="A28136" s="4">
        <v>30972</v>
      </c>
    </row>
    <row r="28137" spans="1:1">
      <c r="A28137" s="4">
        <v>30973</v>
      </c>
    </row>
    <row r="28138" spans="1:1">
      <c r="A28138" s="4">
        <v>30974</v>
      </c>
    </row>
    <row r="28139" spans="1:1">
      <c r="A28139" s="4">
        <v>30975</v>
      </c>
    </row>
    <row r="28140" spans="1:1">
      <c r="A28140" s="4">
        <v>30976</v>
      </c>
    </row>
    <row r="28141" spans="1:1">
      <c r="A28141" s="4">
        <v>30977</v>
      </c>
    </row>
    <row r="28142" spans="1:1">
      <c r="A28142" s="4">
        <v>30978</v>
      </c>
    </row>
    <row r="28143" spans="1:1">
      <c r="A28143" s="4">
        <v>30979</v>
      </c>
    </row>
    <row r="28144" spans="1:1">
      <c r="A28144" s="4">
        <v>30980</v>
      </c>
    </row>
    <row r="28145" spans="1:1">
      <c r="A28145" s="4">
        <v>30981</v>
      </c>
    </row>
    <row r="28146" spans="1:1">
      <c r="A28146" s="4">
        <v>30982</v>
      </c>
    </row>
    <row r="28147" spans="1:1">
      <c r="A28147" s="4">
        <v>30983</v>
      </c>
    </row>
    <row r="28148" spans="1:1">
      <c r="A28148" s="4">
        <v>30984</v>
      </c>
    </row>
    <row r="28149" spans="1:1">
      <c r="A28149" s="4">
        <v>30985</v>
      </c>
    </row>
    <row r="28150" spans="1:1">
      <c r="A28150" s="4">
        <v>30986</v>
      </c>
    </row>
    <row r="28151" spans="1:1">
      <c r="A28151" s="4">
        <v>30987</v>
      </c>
    </row>
    <row r="28152" spans="1:1">
      <c r="A28152" s="4">
        <v>30988</v>
      </c>
    </row>
    <row r="28153" spans="1:1">
      <c r="A28153" s="4">
        <v>30989</v>
      </c>
    </row>
    <row r="28154" spans="1:1">
      <c r="A28154" s="4">
        <v>30990</v>
      </c>
    </row>
    <row r="28155" spans="1:1">
      <c r="A28155" s="4">
        <v>30991</v>
      </c>
    </row>
    <row r="28156" spans="1:1">
      <c r="A28156" s="4">
        <v>30992</v>
      </c>
    </row>
    <row r="28157" spans="1:1">
      <c r="A28157" s="4">
        <v>30993</v>
      </c>
    </row>
    <row r="28158" spans="1:1">
      <c r="A28158" s="4">
        <v>30994</v>
      </c>
    </row>
    <row r="28159" spans="1:1">
      <c r="A28159" s="4">
        <v>30995</v>
      </c>
    </row>
    <row r="28160" spans="1:1">
      <c r="A28160" s="4">
        <v>30996</v>
      </c>
    </row>
    <row r="28161" spans="1:1">
      <c r="A28161" s="4">
        <v>30997</v>
      </c>
    </row>
    <row r="28162" spans="1:1">
      <c r="A28162" s="4">
        <v>30998</v>
      </c>
    </row>
    <row r="28163" spans="1:1">
      <c r="A28163" s="4">
        <v>30999</v>
      </c>
    </row>
    <row r="28164" spans="1:1">
      <c r="A28164" s="4">
        <v>31000</v>
      </c>
    </row>
    <row r="28165" spans="1:1">
      <c r="A28165" s="4">
        <v>31001</v>
      </c>
    </row>
    <row r="28166" spans="1:1">
      <c r="A28166" s="4">
        <v>31002</v>
      </c>
    </row>
    <row r="28167" spans="1:1">
      <c r="A28167" s="4">
        <v>31003</v>
      </c>
    </row>
    <row r="28168" spans="1:1">
      <c r="A28168" s="4">
        <v>31004</v>
      </c>
    </row>
    <row r="28169" spans="1:1">
      <c r="A28169" s="4">
        <v>31005</v>
      </c>
    </row>
    <row r="28170" spans="1:1">
      <c r="A28170" s="4">
        <v>31006</v>
      </c>
    </row>
    <row r="28171" spans="1:1">
      <c r="A28171" s="4">
        <v>31007</v>
      </c>
    </row>
    <row r="28172" spans="1:1">
      <c r="A28172" s="4">
        <v>31008</v>
      </c>
    </row>
    <row r="28173" spans="1:1">
      <c r="A28173" s="4">
        <v>31009</v>
      </c>
    </row>
    <row r="28174" spans="1:1">
      <c r="A28174" s="4">
        <v>31010</v>
      </c>
    </row>
    <row r="28175" spans="1:1">
      <c r="A28175" s="4">
        <v>31011</v>
      </c>
    </row>
    <row r="28176" spans="1:1">
      <c r="A28176" s="4">
        <v>31012</v>
      </c>
    </row>
    <row r="28177" spans="1:1">
      <c r="A28177" s="4">
        <v>31013</v>
      </c>
    </row>
    <row r="28178" spans="1:1">
      <c r="A28178" s="4">
        <v>31014</v>
      </c>
    </row>
    <row r="28179" spans="1:1">
      <c r="A28179" s="4">
        <v>31015</v>
      </c>
    </row>
    <row r="28180" spans="1:1">
      <c r="A28180" s="4">
        <v>31016</v>
      </c>
    </row>
    <row r="28181" spans="1:1">
      <c r="A28181" s="4">
        <v>31017</v>
      </c>
    </row>
    <row r="28182" spans="1:1">
      <c r="A28182" s="4">
        <v>31018</v>
      </c>
    </row>
    <row r="28183" spans="1:1">
      <c r="A28183" s="4">
        <v>31019</v>
      </c>
    </row>
    <row r="28184" spans="1:1">
      <c r="A28184" s="4">
        <v>31020</v>
      </c>
    </row>
    <row r="28185" spans="1:1">
      <c r="A28185" s="4">
        <v>31021</v>
      </c>
    </row>
    <row r="28186" spans="1:1">
      <c r="A28186" s="4">
        <v>31022</v>
      </c>
    </row>
    <row r="28187" spans="1:1">
      <c r="A28187" s="4">
        <v>31023</v>
      </c>
    </row>
    <row r="28188" spans="1:1">
      <c r="A28188" s="4">
        <v>31024</v>
      </c>
    </row>
    <row r="28189" spans="1:1">
      <c r="A28189" s="4">
        <v>31025</v>
      </c>
    </row>
    <row r="28190" spans="1:1">
      <c r="A28190" s="4">
        <v>31026</v>
      </c>
    </row>
    <row r="28191" spans="1:1">
      <c r="A28191" s="4">
        <v>31027</v>
      </c>
    </row>
    <row r="28192" spans="1:1">
      <c r="A28192" s="4">
        <v>31028</v>
      </c>
    </row>
    <row r="28193" spans="1:1">
      <c r="A28193" s="4">
        <v>31029</v>
      </c>
    </row>
    <row r="28194" spans="1:1">
      <c r="A28194" s="4">
        <v>31030</v>
      </c>
    </row>
    <row r="28195" spans="1:1">
      <c r="A28195" s="4">
        <v>31031</v>
      </c>
    </row>
    <row r="28196" spans="1:1">
      <c r="A28196" s="4">
        <v>31032</v>
      </c>
    </row>
    <row r="28197" spans="1:1">
      <c r="A28197" s="4">
        <v>31033</v>
      </c>
    </row>
    <row r="28198" spans="1:1">
      <c r="A28198" s="4">
        <v>31034</v>
      </c>
    </row>
    <row r="28199" spans="1:1">
      <c r="A28199" s="4">
        <v>31035</v>
      </c>
    </row>
    <row r="28200" spans="1:1">
      <c r="A28200" s="4">
        <v>31036</v>
      </c>
    </row>
    <row r="28201" spans="1:1">
      <c r="A28201" s="4">
        <v>31037</v>
      </c>
    </row>
    <row r="28202" spans="1:1">
      <c r="A28202" s="4">
        <v>31038</v>
      </c>
    </row>
    <row r="28203" spans="1:1">
      <c r="A28203" s="4">
        <v>31039</v>
      </c>
    </row>
    <row r="28204" spans="1:1">
      <c r="A28204" s="4">
        <v>31040</v>
      </c>
    </row>
    <row r="28205" spans="1:1">
      <c r="A28205" s="4">
        <v>31041</v>
      </c>
    </row>
    <row r="28206" spans="1:1">
      <c r="A28206" s="4">
        <v>31042</v>
      </c>
    </row>
    <row r="28207" spans="1:1">
      <c r="A28207" s="4">
        <v>31043</v>
      </c>
    </row>
    <row r="28208" spans="1:1">
      <c r="A28208" s="4">
        <v>31044</v>
      </c>
    </row>
    <row r="28209" spans="1:1">
      <c r="A28209" s="4">
        <v>31045</v>
      </c>
    </row>
    <row r="28210" spans="1:1">
      <c r="A28210" s="4">
        <v>31046</v>
      </c>
    </row>
    <row r="28211" spans="1:1">
      <c r="A28211" s="4">
        <v>31047</v>
      </c>
    </row>
    <row r="28212" spans="1:1">
      <c r="A28212" s="4">
        <v>31048</v>
      </c>
    </row>
    <row r="28213" spans="1:1">
      <c r="A28213" s="4">
        <v>31049</v>
      </c>
    </row>
    <row r="28214" spans="1:1">
      <c r="A28214" s="4">
        <v>31050</v>
      </c>
    </row>
    <row r="28215" spans="1:1">
      <c r="A28215" s="4">
        <v>31051</v>
      </c>
    </row>
    <row r="28216" spans="1:1">
      <c r="A28216" s="4">
        <v>31052</v>
      </c>
    </row>
    <row r="28217" spans="1:1">
      <c r="A28217" s="4">
        <v>31053</v>
      </c>
    </row>
    <row r="28218" spans="1:1">
      <c r="A28218" s="4">
        <v>31054</v>
      </c>
    </row>
    <row r="28219" spans="1:1">
      <c r="A28219" s="4">
        <v>31055</v>
      </c>
    </row>
    <row r="28220" spans="1:1">
      <c r="A28220" s="4">
        <v>31056</v>
      </c>
    </row>
    <row r="28221" spans="1:1">
      <c r="A28221" s="4">
        <v>31057</v>
      </c>
    </row>
    <row r="28222" spans="1:1">
      <c r="A28222" s="4">
        <v>31058</v>
      </c>
    </row>
    <row r="28223" spans="1:1">
      <c r="A28223" s="4">
        <v>31059</v>
      </c>
    </row>
    <row r="28224" spans="1:1">
      <c r="A28224" s="4">
        <v>31060</v>
      </c>
    </row>
    <row r="28225" spans="1:1">
      <c r="A28225" s="4">
        <v>31061</v>
      </c>
    </row>
    <row r="28226" spans="1:1">
      <c r="A28226" s="4">
        <v>31062</v>
      </c>
    </row>
    <row r="28227" spans="1:1">
      <c r="A28227" s="4">
        <v>31063</v>
      </c>
    </row>
    <row r="28228" spans="1:1">
      <c r="A28228" s="4">
        <v>31064</v>
      </c>
    </row>
    <row r="28229" spans="1:1">
      <c r="A28229" s="4">
        <v>31065</v>
      </c>
    </row>
    <row r="28230" spans="1:1">
      <c r="A28230" s="4">
        <v>31066</v>
      </c>
    </row>
    <row r="28231" spans="1:1">
      <c r="A28231" s="4">
        <v>31067</v>
      </c>
    </row>
    <row r="28232" spans="1:1">
      <c r="A28232" s="4">
        <v>31068</v>
      </c>
    </row>
    <row r="28233" spans="1:1">
      <c r="A28233" s="4">
        <v>31069</v>
      </c>
    </row>
    <row r="28234" spans="1:1">
      <c r="A28234" s="4">
        <v>31070</v>
      </c>
    </row>
    <row r="28235" spans="1:1">
      <c r="A28235" s="4">
        <v>31071</v>
      </c>
    </row>
    <row r="28236" spans="1:1">
      <c r="A28236" s="4">
        <v>31072</v>
      </c>
    </row>
    <row r="28237" spans="1:1">
      <c r="A28237" s="4">
        <v>31073</v>
      </c>
    </row>
    <row r="28238" spans="1:1">
      <c r="A28238" s="4">
        <v>31074</v>
      </c>
    </row>
    <row r="28239" spans="1:1">
      <c r="A28239" s="4">
        <v>31075</v>
      </c>
    </row>
    <row r="28240" spans="1:1">
      <c r="A28240" s="4">
        <v>31076</v>
      </c>
    </row>
    <row r="28241" spans="1:1">
      <c r="A28241" s="4">
        <v>31077</v>
      </c>
    </row>
    <row r="28242" spans="1:1">
      <c r="A28242" s="4">
        <v>31078</v>
      </c>
    </row>
    <row r="28243" spans="1:1">
      <c r="A28243" s="4">
        <v>31079</v>
      </c>
    </row>
    <row r="28244" spans="1:1">
      <c r="A28244" s="4">
        <v>31080</v>
      </c>
    </row>
    <row r="28245" spans="1:1">
      <c r="A28245" s="4">
        <v>31081</v>
      </c>
    </row>
    <row r="28246" spans="1:1">
      <c r="A28246" s="4">
        <v>31082</v>
      </c>
    </row>
    <row r="28247" spans="1:1">
      <c r="A28247" s="4">
        <v>31083</v>
      </c>
    </row>
    <row r="28248" spans="1:1">
      <c r="A28248" s="4">
        <v>31084</v>
      </c>
    </row>
    <row r="28249" spans="1:1">
      <c r="A28249" s="4">
        <v>31085</v>
      </c>
    </row>
    <row r="28250" spans="1:1">
      <c r="A28250" s="4">
        <v>31086</v>
      </c>
    </row>
    <row r="28251" spans="1:1">
      <c r="A28251" s="4">
        <v>31087</v>
      </c>
    </row>
    <row r="28252" spans="1:1">
      <c r="A28252" s="4">
        <v>31088</v>
      </c>
    </row>
    <row r="28253" spans="1:1">
      <c r="A28253" s="4">
        <v>31089</v>
      </c>
    </row>
    <row r="28254" spans="1:1">
      <c r="A28254" s="4">
        <v>31090</v>
      </c>
    </row>
    <row r="28255" spans="1:1">
      <c r="A28255" s="4">
        <v>31091</v>
      </c>
    </row>
    <row r="28256" spans="1:1">
      <c r="A28256" s="4">
        <v>31092</v>
      </c>
    </row>
    <row r="28257" spans="1:1">
      <c r="A28257" s="4">
        <v>31093</v>
      </c>
    </row>
    <row r="28258" spans="1:1">
      <c r="A28258" s="4">
        <v>31094</v>
      </c>
    </row>
    <row r="28259" spans="1:1">
      <c r="A28259" s="4">
        <v>31095</v>
      </c>
    </row>
    <row r="28260" spans="1:1">
      <c r="A28260" s="4">
        <v>31096</v>
      </c>
    </row>
    <row r="28261" spans="1:1">
      <c r="A28261" s="4">
        <v>31097</v>
      </c>
    </row>
    <row r="28262" spans="1:1">
      <c r="A28262" s="4">
        <v>31098</v>
      </c>
    </row>
    <row r="28263" spans="1:1">
      <c r="A28263" s="4">
        <v>31099</v>
      </c>
    </row>
    <row r="28264" spans="1:1">
      <c r="A28264" s="4">
        <v>31100</v>
      </c>
    </row>
    <row r="28265" spans="1:1">
      <c r="A28265" s="4">
        <v>31101</v>
      </c>
    </row>
    <row r="28266" spans="1:1">
      <c r="A28266" s="4">
        <v>31102</v>
      </c>
    </row>
    <row r="28267" spans="1:1">
      <c r="A28267" s="4">
        <v>31103</v>
      </c>
    </row>
    <row r="28268" spans="1:1">
      <c r="A28268" s="4">
        <v>31104</v>
      </c>
    </row>
    <row r="28269" spans="1:1">
      <c r="A28269" s="4">
        <v>31105</v>
      </c>
    </row>
    <row r="28270" spans="1:1">
      <c r="A28270" s="4">
        <v>31106</v>
      </c>
    </row>
    <row r="28271" spans="1:1">
      <c r="A28271" s="4">
        <v>31107</v>
      </c>
    </row>
    <row r="28272" spans="1:1">
      <c r="A28272" s="4">
        <v>31108</v>
      </c>
    </row>
    <row r="28273" spans="1:1">
      <c r="A28273" s="4">
        <v>31109</v>
      </c>
    </row>
    <row r="28274" spans="1:1">
      <c r="A28274" s="4">
        <v>31110</v>
      </c>
    </row>
    <row r="28275" spans="1:1">
      <c r="A28275" s="4">
        <v>31111</v>
      </c>
    </row>
    <row r="28276" spans="1:1">
      <c r="A28276" s="4">
        <v>31112</v>
      </c>
    </row>
    <row r="28277" spans="1:1">
      <c r="A28277" s="4">
        <v>31113</v>
      </c>
    </row>
    <row r="28278" spans="1:1">
      <c r="A28278" s="4">
        <v>31114</v>
      </c>
    </row>
    <row r="28279" spans="1:1">
      <c r="A28279" s="4">
        <v>31115</v>
      </c>
    </row>
    <row r="28280" spans="1:1">
      <c r="A28280" s="4">
        <v>31116</v>
      </c>
    </row>
    <row r="28281" spans="1:1">
      <c r="A28281" s="4">
        <v>31117</v>
      </c>
    </row>
    <row r="28282" spans="1:1">
      <c r="A28282" s="4">
        <v>31118</v>
      </c>
    </row>
    <row r="28283" spans="1:1">
      <c r="A28283" s="4">
        <v>31119</v>
      </c>
    </row>
    <row r="28284" spans="1:1">
      <c r="A28284" s="4">
        <v>31120</v>
      </c>
    </row>
    <row r="28285" spans="1:1">
      <c r="A28285" s="4">
        <v>31121</v>
      </c>
    </row>
    <row r="28286" spans="1:1">
      <c r="A28286" s="4">
        <v>31122</v>
      </c>
    </row>
    <row r="28287" spans="1:1">
      <c r="A28287" s="4">
        <v>31123</v>
      </c>
    </row>
    <row r="28288" spans="1:1">
      <c r="A28288" s="4">
        <v>31124</v>
      </c>
    </row>
    <row r="28289" spans="1:1">
      <c r="A28289" s="4">
        <v>31125</v>
      </c>
    </row>
    <row r="28290" spans="1:1">
      <c r="A28290" s="4">
        <v>31126</v>
      </c>
    </row>
    <row r="28291" spans="1:1">
      <c r="A28291" s="4">
        <v>31127</v>
      </c>
    </row>
    <row r="28292" spans="1:1">
      <c r="A28292" s="4">
        <v>31128</v>
      </c>
    </row>
    <row r="28293" spans="1:1">
      <c r="A28293" s="4">
        <v>31129</v>
      </c>
    </row>
    <row r="28294" spans="1:1">
      <c r="A28294" s="4">
        <v>31130</v>
      </c>
    </row>
    <row r="28295" spans="1:1">
      <c r="A28295" s="4">
        <v>31131</v>
      </c>
    </row>
    <row r="28296" spans="1:1">
      <c r="A28296" s="4">
        <v>31132</v>
      </c>
    </row>
    <row r="28297" spans="1:1">
      <c r="A28297" s="4">
        <v>31133</v>
      </c>
    </row>
    <row r="28298" spans="1:1">
      <c r="A28298" s="4">
        <v>31134</v>
      </c>
    </row>
    <row r="28299" spans="1:1">
      <c r="A28299" s="4">
        <v>31135</v>
      </c>
    </row>
    <row r="28300" spans="1:1">
      <c r="A28300" s="4">
        <v>31136</v>
      </c>
    </row>
    <row r="28301" spans="1:1">
      <c r="A28301" s="4">
        <v>31137</v>
      </c>
    </row>
    <row r="28302" spans="1:1">
      <c r="A28302" s="4">
        <v>31138</v>
      </c>
    </row>
    <row r="28303" spans="1:1">
      <c r="A28303" s="4">
        <v>31139</v>
      </c>
    </row>
    <row r="28304" spans="1:1">
      <c r="A28304" s="4">
        <v>31140</v>
      </c>
    </row>
    <row r="28305" spans="1:1">
      <c r="A28305" s="4">
        <v>31141</v>
      </c>
    </row>
    <row r="28306" spans="1:1">
      <c r="A28306" s="4">
        <v>31142</v>
      </c>
    </row>
    <row r="28307" spans="1:1">
      <c r="A28307" s="4">
        <v>31143</v>
      </c>
    </row>
    <row r="28308" spans="1:1">
      <c r="A28308" s="4">
        <v>31144</v>
      </c>
    </row>
    <row r="28309" spans="1:1">
      <c r="A28309" s="4">
        <v>31145</v>
      </c>
    </row>
    <row r="28310" spans="1:1">
      <c r="A28310" s="4">
        <v>31146</v>
      </c>
    </row>
    <row r="28311" spans="1:1">
      <c r="A28311" s="4">
        <v>31147</v>
      </c>
    </row>
    <row r="28312" spans="1:1">
      <c r="A28312" s="4">
        <v>31148</v>
      </c>
    </row>
    <row r="28313" spans="1:1">
      <c r="A28313" s="4">
        <v>31149</v>
      </c>
    </row>
    <row r="28314" spans="1:1">
      <c r="A28314" s="4">
        <v>31150</v>
      </c>
    </row>
    <row r="28315" spans="1:1">
      <c r="A28315" s="4">
        <v>31151</v>
      </c>
    </row>
    <row r="28316" spans="1:1">
      <c r="A28316" s="4">
        <v>31152</v>
      </c>
    </row>
    <row r="28317" spans="1:1">
      <c r="A28317" s="4">
        <v>31153</v>
      </c>
    </row>
    <row r="28318" spans="1:1">
      <c r="A28318" s="4">
        <v>31154</v>
      </c>
    </row>
    <row r="28319" spans="1:1">
      <c r="A28319" s="4">
        <v>31155</v>
      </c>
    </row>
    <row r="28320" spans="1:1">
      <c r="A28320" s="4">
        <v>31156</v>
      </c>
    </row>
    <row r="28321" spans="1:1">
      <c r="A28321" s="4">
        <v>31157</v>
      </c>
    </row>
    <row r="28322" spans="1:1">
      <c r="A28322" s="4">
        <v>31158</v>
      </c>
    </row>
    <row r="28323" spans="1:1">
      <c r="A28323" s="4">
        <v>31159</v>
      </c>
    </row>
    <row r="28324" spans="1:1">
      <c r="A28324" s="4">
        <v>31160</v>
      </c>
    </row>
    <row r="28325" spans="1:1">
      <c r="A28325" s="4">
        <v>31161</v>
      </c>
    </row>
    <row r="28326" spans="1:1">
      <c r="A28326" s="4">
        <v>31162</v>
      </c>
    </row>
    <row r="28327" spans="1:1">
      <c r="A28327" s="4">
        <v>31163</v>
      </c>
    </row>
    <row r="28328" spans="1:1">
      <c r="A28328" s="4">
        <v>31164</v>
      </c>
    </row>
    <row r="28329" spans="1:1">
      <c r="A28329" s="4">
        <v>31165</v>
      </c>
    </row>
    <row r="28330" spans="1:1">
      <c r="A28330" s="4">
        <v>31166</v>
      </c>
    </row>
    <row r="28331" spans="1:1">
      <c r="A28331" s="4">
        <v>31167</v>
      </c>
    </row>
    <row r="28332" spans="1:1">
      <c r="A28332" s="4">
        <v>31168</v>
      </c>
    </row>
    <row r="28333" spans="1:1">
      <c r="A28333" s="4">
        <v>31169</v>
      </c>
    </row>
    <row r="28334" spans="1:1">
      <c r="A28334" s="4">
        <v>31170</v>
      </c>
    </row>
    <row r="28335" spans="1:1">
      <c r="A28335" s="4">
        <v>31171</v>
      </c>
    </row>
    <row r="28336" spans="1:1">
      <c r="A28336" s="4">
        <v>31172</v>
      </c>
    </row>
    <row r="28337" spans="1:1">
      <c r="A28337" s="4">
        <v>31173</v>
      </c>
    </row>
    <row r="28338" spans="1:1">
      <c r="A28338" s="4">
        <v>31174</v>
      </c>
    </row>
    <row r="28339" spans="1:1">
      <c r="A28339" s="4">
        <v>31175</v>
      </c>
    </row>
    <row r="28340" spans="1:1">
      <c r="A28340" s="4">
        <v>31176</v>
      </c>
    </row>
    <row r="28341" spans="1:1">
      <c r="A28341" s="4">
        <v>31177</v>
      </c>
    </row>
    <row r="28342" spans="1:1">
      <c r="A28342" s="4">
        <v>31178</v>
      </c>
    </row>
    <row r="28343" spans="1:1">
      <c r="A28343" s="4">
        <v>31179</v>
      </c>
    </row>
    <row r="28344" spans="1:1">
      <c r="A28344" s="4">
        <v>31180</v>
      </c>
    </row>
    <row r="28345" spans="1:1">
      <c r="A28345" s="4">
        <v>31181</v>
      </c>
    </row>
    <row r="28346" spans="1:1">
      <c r="A28346" s="4">
        <v>31182</v>
      </c>
    </row>
    <row r="28347" spans="1:1">
      <c r="A28347" s="4">
        <v>31183</v>
      </c>
    </row>
    <row r="28348" spans="1:1">
      <c r="A28348" s="4">
        <v>31184</v>
      </c>
    </row>
    <row r="28349" spans="1:1">
      <c r="A28349" s="4">
        <v>31185</v>
      </c>
    </row>
    <row r="28350" spans="1:1">
      <c r="A28350" s="4">
        <v>31186</v>
      </c>
    </row>
    <row r="28351" spans="1:1">
      <c r="A28351" s="4">
        <v>31187</v>
      </c>
    </row>
    <row r="28352" spans="1:1">
      <c r="A28352" s="4">
        <v>31188</v>
      </c>
    </row>
    <row r="28353" spans="1:1">
      <c r="A28353" s="4">
        <v>31189</v>
      </c>
    </row>
    <row r="28354" spans="1:1">
      <c r="A28354" s="4">
        <v>31190</v>
      </c>
    </row>
    <row r="28355" spans="1:1">
      <c r="A28355" s="4">
        <v>31191</v>
      </c>
    </row>
    <row r="28356" spans="1:1">
      <c r="A28356" s="4">
        <v>31192</v>
      </c>
    </row>
    <row r="28357" spans="1:1">
      <c r="A28357" s="4">
        <v>31193</v>
      </c>
    </row>
    <row r="28358" spans="1:1">
      <c r="A28358" s="4">
        <v>31194</v>
      </c>
    </row>
    <row r="28359" spans="1:1">
      <c r="A28359" s="4">
        <v>31195</v>
      </c>
    </row>
    <row r="28360" spans="1:1">
      <c r="A28360" s="4">
        <v>31196</v>
      </c>
    </row>
    <row r="28361" spans="1:1">
      <c r="A28361" s="4">
        <v>31197</v>
      </c>
    </row>
    <row r="28362" spans="1:1">
      <c r="A28362" s="4">
        <v>31198</v>
      </c>
    </row>
    <row r="28363" spans="1:1">
      <c r="A28363" s="4">
        <v>31199</v>
      </c>
    </row>
    <row r="28364" spans="1:1">
      <c r="A28364" s="4">
        <v>31200</v>
      </c>
    </row>
    <row r="28365" spans="1:1">
      <c r="A28365" s="4">
        <v>31201</v>
      </c>
    </row>
    <row r="28366" spans="1:1">
      <c r="A28366" s="4">
        <v>31202</v>
      </c>
    </row>
    <row r="28367" spans="1:1">
      <c r="A28367" s="4">
        <v>31203</v>
      </c>
    </row>
    <row r="28368" spans="1:1">
      <c r="A28368" s="4">
        <v>31204</v>
      </c>
    </row>
    <row r="28369" spans="1:1">
      <c r="A28369" s="4">
        <v>31205</v>
      </c>
    </row>
    <row r="28370" spans="1:1">
      <c r="A28370" s="4">
        <v>31206</v>
      </c>
    </row>
    <row r="28371" spans="1:1">
      <c r="A28371" s="4">
        <v>31207</v>
      </c>
    </row>
    <row r="28372" spans="1:1">
      <c r="A28372" s="4">
        <v>31208</v>
      </c>
    </row>
    <row r="28373" spans="1:1">
      <c r="A28373" s="4">
        <v>31209</v>
      </c>
    </row>
    <row r="28374" spans="1:1">
      <c r="A28374" s="4">
        <v>31210</v>
      </c>
    </row>
    <row r="28375" spans="1:1">
      <c r="A28375" s="4">
        <v>31211</v>
      </c>
    </row>
    <row r="28376" spans="1:1">
      <c r="A28376" s="4">
        <v>31212</v>
      </c>
    </row>
    <row r="28377" spans="1:1">
      <c r="A28377" s="4">
        <v>31213</v>
      </c>
    </row>
    <row r="28378" spans="1:1">
      <c r="A28378" s="4">
        <v>31214</v>
      </c>
    </row>
    <row r="28379" spans="1:1">
      <c r="A28379" s="4">
        <v>31215</v>
      </c>
    </row>
    <row r="28380" spans="1:1">
      <c r="A28380" s="4">
        <v>31216</v>
      </c>
    </row>
    <row r="28381" spans="1:1">
      <c r="A28381" s="4">
        <v>31217</v>
      </c>
    </row>
    <row r="28382" spans="1:1">
      <c r="A28382" s="4">
        <v>31218</v>
      </c>
    </row>
    <row r="28383" spans="1:1">
      <c r="A28383" s="4">
        <v>31219</v>
      </c>
    </row>
    <row r="28384" spans="1:1">
      <c r="A28384" s="4">
        <v>31220</v>
      </c>
    </row>
    <row r="28385" spans="1:1">
      <c r="A28385" s="4">
        <v>31221</v>
      </c>
    </row>
    <row r="28386" spans="1:1">
      <c r="A28386" s="4">
        <v>31222</v>
      </c>
    </row>
    <row r="28387" spans="1:1">
      <c r="A28387" s="4">
        <v>31223</v>
      </c>
    </row>
    <row r="28388" spans="1:1">
      <c r="A28388" s="4">
        <v>31224</v>
      </c>
    </row>
    <row r="28389" spans="1:1">
      <c r="A28389" s="4">
        <v>31225</v>
      </c>
    </row>
    <row r="28390" spans="1:1">
      <c r="A28390" s="4">
        <v>31226</v>
      </c>
    </row>
    <row r="28391" spans="1:1">
      <c r="A28391" s="4">
        <v>31227</v>
      </c>
    </row>
    <row r="28392" spans="1:1">
      <c r="A28392" s="4">
        <v>31228</v>
      </c>
    </row>
    <row r="28393" spans="1:1">
      <c r="A28393" s="4">
        <v>31229</v>
      </c>
    </row>
    <row r="28394" spans="1:1">
      <c r="A28394" s="4">
        <v>31230</v>
      </c>
    </row>
    <row r="28395" spans="1:1">
      <c r="A28395" s="4">
        <v>31231</v>
      </c>
    </row>
    <row r="28396" spans="1:1">
      <c r="A28396" s="4">
        <v>31232</v>
      </c>
    </row>
    <row r="28397" spans="1:1">
      <c r="A28397" s="4">
        <v>31233</v>
      </c>
    </row>
    <row r="28398" spans="1:1">
      <c r="A28398" s="4">
        <v>31234</v>
      </c>
    </row>
    <row r="28399" spans="1:1">
      <c r="A28399" s="4">
        <v>31235</v>
      </c>
    </row>
    <row r="28400" spans="1:1">
      <c r="A28400" s="4">
        <v>31236</v>
      </c>
    </row>
    <row r="28401" spans="1:1">
      <c r="A28401" s="4">
        <v>31237</v>
      </c>
    </row>
    <row r="28402" spans="1:1">
      <c r="A28402" s="4">
        <v>31238</v>
      </c>
    </row>
    <row r="28403" spans="1:1">
      <c r="A28403" s="4">
        <v>31239</v>
      </c>
    </row>
    <row r="28404" spans="1:1">
      <c r="A28404" s="4">
        <v>31240</v>
      </c>
    </row>
    <row r="28405" spans="1:1">
      <c r="A28405" s="4">
        <v>31241</v>
      </c>
    </row>
    <row r="28406" spans="1:1">
      <c r="A28406" s="4">
        <v>31242</v>
      </c>
    </row>
    <row r="28407" spans="1:1">
      <c r="A28407" s="4">
        <v>31243</v>
      </c>
    </row>
    <row r="28408" spans="1:1">
      <c r="A28408" s="4">
        <v>31244</v>
      </c>
    </row>
    <row r="28409" spans="1:1">
      <c r="A28409" s="4">
        <v>31245</v>
      </c>
    </row>
    <row r="28410" spans="1:1">
      <c r="A28410" s="4">
        <v>31246</v>
      </c>
    </row>
    <row r="28411" spans="1:1">
      <c r="A28411" s="4">
        <v>31247</v>
      </c>
    </row>
    <row r="28412" spans="1:1">
      <c r="A28412" s="4">
        <v>31248</v>
      </c>
    </row>
    <row r="28413" spans="1:1">
      <c r="A28413" s="4">
        <v>31249</v>
      </c>
    </row>
    <row r="28414" spans="1:1">
      <c r="A28414" s="4">
        <v>31250</v>
      </c>
    </row>
    <row r="28415" spans="1:1">
      <c r="A28415" s="4">
        <v>31251</v>
      </c>
    </row>
    <row r="28416" spans="1:1">
      <c r="A28416" s="4">
        <v>31252</v>
      </c>
    </row>
    <row r="28417" spans="1:1">
      <c r="A28417" s="4">
        <v>31253</v>
      </c>
    </row>
    <row r="28418" spans="1:1">
      <c r="A28418" s="4">
        <v>31254</v>
      </c>
    </row>
    <row r="28419" spans="1:1">
      <c r="A28419" s="4">
        <v>31255</v>
      </c>
    </row>
    <row r="28420" spans="1:1">
      <c r="A28420" s="4">
        <v>31256</v>
      </c>
    </row>
    <row r="28421" spans="1:1">
      <c r="A28421" s="4">
        <v>31257</v>
      </c>
    </row>
    <row r="28422" spans="1:1">
      <c r="A28422" s="4">
        <v>31258</v>
      </c>
    </row>
    <row r="28423" spans="1:1">
      <c r="A28423" s="4">
        <v>31259</v>
      </c>
    </row>
    <row r="28424" spans="1:1">
      <c r="A28424" s="4">
        <v>31260</v>
      </c>
    </row>
    <row r="28425" spans="1:1">
      <c r="A28425" s="4">
        <v>31261</v>
      </c>
    </row>
    <row r="28426" spans="1:1">
      <c r="A28426" s="4">
        <v>31262</v>
      </c>
    </row>
    <row r="28427" spans="1:1">
      <c r="A28427" s="4">
        <v>31263</v>
      </c>
    </row>
    <row r="28428" spans="1:1">
      <c r="A28428" s="4">
        <v>31264</v>
      </c>
    </row>
    <row r="28429" spans="1:1">
      <c r="A28429" s="4">
        <v>31265</v>
      </c>
    </row>
    <row r="28430" spans="1:1">
      <c r="A28430" s="4">
        <v>31266</v>
      </c>
    </row>
    <row r="28431" spans="1:1">
      <c r="A28431" s="4">
        <v>31267</v>
      </c>
    </row>
    <row r="28432" spans="1:1">
      <c r="A28432" s="4">
        <v>31268</v>
      </c>
    </row>
    <row r="28433" spans="1:1">
      <c r="A28433" s="4">
        <v>31269</v>
      </c>
    </row>
    <row r="28434" spans="1:1">
      <c r="A28434" s="4">
        <v>31270</v>
      </c>
    </row>
    <row r="28435" spans="1:1">
      <c r="A28435" s="4">
        <v>31271</v>
      </c>
    </row>
    <row r="28436" spans="1:1">
      <c r="A28436" s="4">
        <v>31272</v>
      </c>
    </row>
    <row r="28437" spans="1:1">
      <c r="A28437" s="4">
        <v>31273</v>
      </c>
    </row>
    <row r="28438" spans="1:1">
      <c r="A28438" s="4">
        <v>31274</v>
      </c>
    </row>
    <row r="28439" spans="1:1">
      <c r="A28439" s="4">
        <v>31275</v>
      </c>
    </row>
    <row r="28440" spans="1:1">
      <c r="A28440" s="4">
        <v>31276</v>
      </c>
    </row>
    <row r="28441" spans="1:1">
      <c r="A28441" s="4">
        <v>31277</v>
      </c>
    </row>
    <row r="28442" spans="1:1">
      <c r="A28442" s="4">
        <v>31278</v>
      </c>
    </row>
    <row r="28443" spans="1:1">
      <c r="A28443" s="4">
        <v>31279</v>
      </c>
    </row>
    <row r="28444" spans="1:1">
      <c r="A28444" s="4">
        <v>31280</v>
      </c>
    </row>
    <row r="28445" spans="1:1">
      <c r="A28445" s="4">
        <v>31281</v>
      </c>
    </row>
    <row r="28446" spans="1:1">
      <c r="A28446" s="4">
        <v>31282</v>
      </c>
    </row>
    <row r="28447" spans="1:1">
      <c r="A28447" s="4">
        <v>31283</v>
      </c>
    </row>
    <row r="28448" spans="1:1">
      <c r="A28448" s="4">
        <v>31284</v>
      </c>
    </row>
    <row r="28449" spans="1:1">
      <c r="A28449" s="4">
        <v>31285</v>
      </c>
    </row>
    <row r="28450" spans="1:1">
      <c r="A28450" s="4">
        <v>31286</v>
      </c>
    </row>
    <row r="28451" spans="1:1">
      <c r="A28451" s="4">
        <v>31287</v>
      </c>
    </row>
    <row r="28452" spans="1:1">
      <c r="A28452" s="4">
        <v>31288</v>
      </c>
    </row>
    <row r="28453" spans="1:1">
      <c r="A28453" s="4">
        <v>31289</v>
      </c>
    </row>
    <row r="28454" spans="1:1">
      <c r="A28454" s="4">
        <v>31290</v>
      </c>
    </row>
    <row r="28455" spans="1:1">
      <c r="A28455" s="4">
        <v>31291</v>
      </c>
    </row>
    <row r="28456" spans="1:1">
      <c r="A28456" s="4">
        <v>31292</v>
      </c>
    </row>
    <row r="28457" spans="1:1">
      <c r="A28457" s="4">
        <v>31293</v>
      </c>
    </row>
    <row r="28458" spans="1:1">
      <c r="A28458" s="4">
        <v>31294</v>
      </c>
    </row>
    <row r="28459" spans="1:1">
      <c r="A28459" s="4">
        <v>31295</v>
      </c>
    </row>
    <row r="28460" spans="1:1">
      <c r="A28460" s="4">
        <v>31296</v>
      </c>
    </row>
    <row r="28461" spans="1:1">
      <c r="A28461" s="4">
        <v>31297</v>
      </c>
    </row>
    <row r="28462" spans="1:1">
      <c r="A28462" s="4">
        <v>31298</v>
      </c>
    </row>
    <row r="28463" spans="1:1">
      <c r="A28463" s="4">
        <v>31299</v>
      </c>
    </row>
    <row r="28464" spans="1:1">
      <c r="A28464" s="4">
        <v>31300</v>
      </c>
    </row>
    <row r="28465" spans="1:1">
      <c r="A28465" s="4">
        <v>31301</v>
      </c>
    </row>
    <row r="28466" spans="1:1">
      <c r="A28466" s="4">
        <v>31302</v>
      </c>
    </row>
    <row r="28467" spans="1:1">
      <c r="A28467" s="4">
        <v>31303</v>
      </c>
    </row>
    <row r="28468" spans="1:1">
      <c r="A28468" s="4">
        <v>31304</v>
      </c>
    </row>
    <row r="28469" spans="1:1">
      <c r="A28469" s="4">
        <v>31305</v>
      </c>
    </row>
    <row r="28470" spans="1:1">
      <c r="A28470" s="4">
        <v>31306</v>
      </c>
    </row>
    <row r="28471" spans="1:1">
      <c r="A28471" s="4">
        <v>31307</v>
      </c>
    </row>
    <row r="28472" spans="1:1">
      <c r="A28472" s="4">
        <v>31308</v>
      </c>
    </row>
    <row r="28473" spans="1:1">
      <c r="A28473" s="4">
        <v>31309</v>
      </c>
    </row>
    <row r="28474" spans="1:1">
      <c r="A28474" s="4">
        <v>31310</v>
      </c>
    </row>
    <row r="28475" spans="1:1">
      <c r="A28475" s="4">
        <v>31311</v>
      </c>
    </row>
    <row r="28476" spans="1:1">
      <c r="A28476" s="4">
        <v>31312</v>
      </c>
    </row>
    <row r="28477" spans="1:1">
      <c r="A28477" s="4">
        <v>31313</v>
      </c>
    </row>
    <row r="28478" spans="1:1">
      <c r="A28478" s="4">
        <v>31314</v>
      </c>
    </row>
    <row r="28479" spans="1:1">
      <c r="A28479" s="4">
        <v>31315</v>
      </c>
    </row>
    <row r="28480" spans="1:1">
      <c r="A28480" s="4">
        <v>31316</v>
      </c>
    </row>
    <row r="28481" spans="1:1">
      <c r="A28481" s="4">
        <v>31317</v>
      </c>
    </row>
    <row r="28482" spans="1:1">
      <c r="A28482" s="4">
        <v>31318</v>
      </c>
    </row>
    <row r="28483" spans="1:1">
      <c r="A28483" s="4">
        <v>31319</v>
      </c>
    </row>
    <row r="28484" spans="1:1">
      <c r="A28484" s="4">
        <v>31320</v>
      </c>
    </row>
    <row r="28485" spans="1:1">
      <c r="A28485" s="4">
        <v>31321</v>
      </c>
    </row>
    <row r="28486" spans="1:1">
      <c r="A28486" s="4">
        <v>31322</v>
      </c>
    </row>
    <row r="28487" spans="1:1">
      <c r="A28487" s="4">
        <v>31323</v>
      </c>
    </row>
    <row r="28488" spans="1:1">
      <c r="A28488" s="4">
        <v>31324</v>
      </c>
    </row>
    <row r="28489" spans="1:1">
      <c r="A28489" s="4">
        <v>31325</v>
      </c>
    </row>
    <row r="28490" spans="1:1">
      <c r="A28490" s="4">
        <v>31326</v>
      </c>
    </row>
    <row r="28491" spans="1:1">
      <c r="A28491" s="4">
        <v>31327</v>
      </c>
    </row>
    <row r="28492" spans="1:1">
      <c r="A28492" s="4">
        <v>31328</v>
      </c>
    </row>
    <row r="28493" spans="1:1">
      <c r="A28493" s="4">
        <v>31329</v>
      </c>
    </row>
    <row r="28494" spans="1:1">
      <c r="A28494" s="4">
        <v>31330</v>
      </c>
    </row>
    <row r="28495" spans="1:1">
      <c r="A28495" s="4">
        <v>31331</v>
      </c>
    </row>
    <row r="28496" spans="1:1">
      <c r="A28496" s="4">
        <v>31332</v>
      </c>
    </row>
    <row r="28497" spans="1:1">
      <c r="A28497" s="4">
        <v>31333</v>
      </c>
    </row>
    <row r="28498" spans="1:1">
      <c r="A28498" s="4">
        <v>31334</v>
      </c>
    </row>
    <row r="28499" spans="1:1">
      <c r="A28499" s="4">
        <v>31335</v>
      </c>
    </row>
    <row r="28500" spans="1:1">
      <c r="A28500" s="4">
        <v>31336</v>
      </c>
    </row>
    <row r="28501" spans="1:1">
      <c r="A28501" s="4">
        <v>31337</v>
      </c>
    </row>
    <row r="28502" spans="1:1">
      <c r="A28502" s="4">
        <v>31338</v>
      </c>
    </row>
    <row r="28503" spans="1:1">
      <c r="A28503" s="4">
        <v>31339</v>
      </c>
    </row>
    <row r="28504" spans="1:1">
      <c r="A28504" s="4">
        <v>31340</v>
      </c>
    </row>
    <row r="28505" spans="1:1">
      <c r="A28505" s="4">
        <v>31341</v>
      </c>
    </row>
    <row r="28506" spans="1:1">
      <c r="A28506" s="4">
        <v>31342</v>
      </c>
    </row>
    <row r="28507" spans="1:1">
      <c r="A28507" s="4">
        <v>31343</v>
      </c>
    </row>
    <row r="28508" spans="1:1">
      <c r="A28508" s="4">
        <v>31344</v>
      </c>
    </row>
    <row r="28509" spans="1:1">
      <c r="A28509" s="4">
        <v>31345</v>
      </c>
    </row>
    <row r="28510" spans="1:1">
      <c r="A28510" s="4">
        <v>31346</v>
      </c>
    </row>
    <row r="28511" spans="1:1">
      <c r="A28511" s="4">
        <v>31347</v>
      </c>
    </row>
    <row r="28512" spans="1:1">
      <c r="A28512" s="4">
        <v>31348</v>
      </c>
    </row>
    <row r="28513" spans="1:1">
      <c r="A28513" s="4">
        <v>31349</v>
      </c>
    </row>
    <row r="28514" spans="1:1">
      <c r="A28514" s="4">
        <v>31350</v>
      </c>
    </row>
    <row r="28515" spans="1:1">
      <c r="A28515" s="4">
        <v>31351</v>
      </c>
    </row>
    <row r="28516" spans="1:1">
      <c r="A28516" s="4">
        <v>31352</v>
      </c>
    </row>
    <row r="28517" spans="1:1">
      <c r="A28517" s="4">
        <v>31353</v>
      </c>
    </row>
    <row r="28518" spans="1:1">
      <c r="A28518" s="4">
        <v>31354</v>
      </c>
    </row>
    <row r="28519" spans="1:1">
      <c r="A28519" s="4">
        <v>31355</v>
      </c>
    </row>
    <row r="28520" spans="1:1">
      <c r="A28520" s="4">
        <v>31356</v>
      </c>
    </row>
    <row r="28521" spans="1:1">
      <c r="A28521" s="4">
        <v>31357</v>
      </c>
    </row>
    <row r="28522" spans="1:1">
      <c r="A28522" s="4">
        <v>31358</v>
      </c>
    </row>
    <row r="28523" spans="1:1">
      <c r="A28523" s="4">
        <v>31359</v>
      </c>
    </row>
    <row r="28524" spans="1:1">
      <c r="A28524" s="4">
        <v>31360</v>
      </c>
    </row>
    <row r="28525" spans="1:1">
      <c r="A28525" s="4">
        <v>31361</v>
      </c>
    </row>
    <row r="28526" spans="1:1">
      <c r="A28526" s="4">
        <v>31362</v>
      </c>
    </row>
    <row r="28527" spans="1:1">
      <c r="A28527" s="4">
        <v>31363</v>
      </c>
    </row>
    <row r="28528" spans="1:1">
      <c r="A28528" s="4">
        <v>31364</v>
      </c>
    </row>
    <row r="28529" spans="1:1">
      <c r="A28529" s="4">
        <v>31365</v>
      </c>
    </row>
    <row r="28530" spans="1:1">
      <c r="A28530" s="4">
        <v>31366</v>
      </c>
    </row>
    <row r="28531" spans="1:1">
      <c r="A28531" s="4">
        <v>31367</v>
      </c>
    </row>
    <row r="28532" spans="1:1">
      <c r="A28532" s="4">
        <v>31368</v>
      </c>
    </row>
    <row r="28533" spans="1:1">
      <c r="A28533" s="4">
        <v>31369</v>
      </c>
    </row>
    <row r="28534" spans="1:1">
      <c r="A28534" s="4">
        <v>31370</v>
      </c>
    </row>
    <row r="28535" spans="1:1">
      <c r="A28535" s="4">
        <v>31371</v>
      </c>
    </row>
    <row r="28536" spans="1:1">
      <c r="A28536" s="4">
        <v>31372</v>
      </c>
    </row>
    <row r="28537" spans="1:1">
      <c r="A28537" s="4">
        <v>31373</v>
      </c>
    </row>
    <row r="28538" spans="1:1">
      <c r="A28538" s="4">
        <v>31374</v>
      </c>
    </row>
    <row r="28539" spans="1:1">
      <c r="A28539" s="4">
        <v>31375</v>
      </c>
    </row>
    <row r="28540" spans="1:1">
      <c r="A28540" s="4">
        <v>31376</v>
      </c>
    </row>
    <row r="28541" spans="1:1">
      <c r="A28541" s="4">
        <v>31377</v>
      </c>
    </row>
    <row r="28542" spans="1:1">
      <c r="A28542" s="4">
        <v>31378</v>
      </c>
    </row>
    <row r="28543" spans="1:1">
      <c r="A28543" s="4">
        <v>31379</v>
      </c>
    </row>
    <row r="28544" spans="1:1">
      <c r="A28544" s="4">
        <v>31380</v>
      </c>
    </row>
    <row r="28545" spans="1:1">
      <c r="A28545" s="4">
        <v>31381</v>
      </c>
    </row>
    <row r="28546" spans="1:1">
      <c r="A28546" s="4">
        <v>31382</v>
      </c>
    </row>
    <row r="28547" spans="1:1">
      <c r="A28547" s="4">
        <v>31383</v>
      </c>
    </row>
    <row r="28548" spans="1:1">
      <c r="A28548" s="4">
        <v>31384</v>
      </c>
    </row>
    <row r="28549" spans="1:1">
      <c r="A28549" s="4">
        <v>31385</v>
      </c>
    </row>
    <row r="28550" spans="1:1">
      <c r="A28550" s="4">
        <v>31386</v>
      </c>
    </row>
    <row r="28551" spans="1:1">
      <c r="A28551" s="4">
        <v>31387</v>
      </c>
    </row>
    <row r="28552" spans="1:1">
      <c r="A28552" s="4">
        <v>31388</v>
      </c>
    </row>
    <row r="28553" spans="1:1">
      <c r="A28553" s="4">
        <v>31389</v>
      </c>
    </row>
    <row r="28554" spans="1:1">
      <c r="A28554" s="4">
        <v>31390</v>
      </c>
    </row>
    <row r="28555" spans="1:1">
      <c r="A28555" s="4">
        <v>31391</v>
      </c>
    </row>
    <row r="28556" spans="1:1">
      <c r="A28556" s="4">
        <v>31392</v>
      </c>
    </row>
    <row r="28557" spans="1:1">
      <c r="A28557" s="4">
        <v>31393</v>
      </c>
    </row>
    <row r="28558" spans="1:1">
      <c r="A28558" s="4">
        <v>31394</v>
      </c>
    </row>
    <row r="28559" spans="1:1">
      <c r="A28559" s="4">
        <v>31395</v>
      </c>
    </row>
    <row r="28560" spans="1:1">
      <c r="A28560" s="4">
        <v>31396</v>
      </c>
    </row>
    <row r="28561" spans="1:1">
      <c r="A28561" s="4">
        <v>31397</v>
      </c>
    </row>
    <row r="28562" spans="1:1">
      <c r="A28562" s="4">
        <v>31398</v>
      </c>
    </row>
    <row r="28563" spans="1:1">
      <c r="A28563" s="4">
        <v>31399</v>
      </c>
    </row>
    <row r="28564" spans="1:1">
      <c r="A28564" s="4">
        <v>31400</v>
      </c>
    </row>
    <row r="28565" spans="1:1">
      <c r="A28565" s="4">
        <v>31401</v>
      </c>
    </row>
    <row r="28566" spans="1:1">
      <c r="A28566" s="4">
        <v>31402</v>
      </c>
    </row>
    <row r="28567" spans="1:1">
      <c r="A28567" s="4">
        <v>31403</v>
      </c>
    </row>
    <row r="28568" spans="1:1">
      <c r="A28568" s="4">
        <v>31404</v>
      </c>
    </row>
    <row r="28569" spans="1:1">
      <c r="A28569" s="4">
        <v>31405</v>
      </c>
    </row>
    <row r="28570" spans="1:1">
      <c r="A28570" s="4">
        <v>31406</v>
      </c>
    </row>
    <row r="28571" spans="1:1">
      <c r="A28571" s="4">
        <v>31407</v>
      </c>
    </row>
    <row r="28572" spans="1:1">
      <c r="A28572" s="4">
        <v>31408</v>
      </c>
    </row>
    <row r="28573" spans="1:1">
      <c r="A28573" s="4">
        <v>31409</v>
      </c>
    </row>
    <row r="28574" spans="1:1">
      <c r="A28574" s="4">
        <v>31410</v>
      </c>
    </row>
    <row r="28575" spans="1:1">
      <c r="A28575" s="4">
        <v>31411</v>
      </c>
    </row>
    <row r="28576" spans="1:1">
      <c r="A28576" s="4">
        <v>31412</v>
      </c>
    </row>
    <row r="28577" spans="1:1">
      <c r="A28577" s="4">
        <v>31413</v>
      </c>
    </row>
    <row r="28578" spans="1:1">
      <c r="A28578" s="4">
        <v>31414</v>
      </c>
    </row>
    <row r="28579" spans="1:1">
      <c r="A28579" s="4">
        <v>31415</v>
      </c>
    </row>
    <row r="28580" spans="1:1">
      <c r="A28580" s="4">
        <v>31416</v>
      </c>
    </row>
    <row r="28581" spans="1:1">
      <c r="A28581" s="4">
        <v>31417</v>
      </c>
    </row>
    <row r="28582" spans="1:1">
      <c r="A28582" s="4">
        <v>31418</v>
      </c>
    </row>
    <row r="28583" spans="1:1">
      <c r="A28583" s="4">
        <v>31419</v>
      </c>
    </row>
    <row r="28584" spans="1:1">
      <c r="A28584" s="4">
        <v>31420</v>
      </c>
    </row>
    <row r="28585" spans="1:1">
      <c r="A28585" s="4">
        <v>31421</v>
      </c>
    </row>
    <row r="28586" spans="1:1">
      <c r="A28586" s="4">
        <v>31422</v>
      </c>
    </row>
    <row r="28587" spans="1:1">
      <c r="A28587" s="4">
        <v>31423</v>
      </c>
    </row>
    <row r="28588" spans="1:1">
      <c r="A28588" s="4">
        <v>31424</v>
      </c>
    </row>
    <row r="28589" spans="1:1">
      <c r="A28589" s="4">
        <v>31425</v>
      </c>
    </row>
    <row r="28590" spans="1:1">
      <c r="A28590" s="4">
        <v>31426</v>
      </c>
    </row>
    <row r="28591" spans="1:1">
      <c r="A28591" s="4">
        <v>31427</v>
      </c>
    </row>
    <row r="28592" spans="1:1">
      <c r="A28592" s="4">
        <v>31428</v>
      </c>
    </row>
    <row r="28593" spans="1:1">
      <c r="A28593" s="4">
        <v>31429</v>
      </c>
    </row>
    <row r="28594" spans="1:1">
      <c r="A28594" s="4">
        <v>31430</v>
      </c>
    </row>
    <row r="28595" spans="1:1">
      <c r="A28595" s="4">
        <v>31431</v>
      </c>
    </row>
    <row r="28596" spans="1:1">
      <c r="A28596" s="4">
        <v>31432</v>
      </c>
    </row>
    <row r="28597" spans="1:1">
      <c r="A28597" s="4">
        <v>31433</v>
      </c>
    </row>
    <row r="28598" spans="1:1">
      <c r="A28598" s="4">
        <v>31434</v>
      </c>
    </row>
    <row r="28599" spans="1:1">
      <c r="A28599" s="4">
        <v>31435</v>
      </c>
    </row>
    <row r="28600" spans="1:1">
      <c r="A28600" s="4">
        <v>31436</v>
      </c>
    </row>
    <row r="28601" spans="1:1">
      <c r="A28601" s="4">
        <v>31437</v>
      </c>
    </row>
    <row r="28602" spans="1:1">
      <c r="A28602" s="4">
        <v>31438</v>
      </c>
    </row>
    <row r="28603" spans="1:1">
      <c r="A28603" s="4">
        <v>31439</v>
      </c>
    </row>
    <row r="28604" spans="1:1">
      <c r="A28604" s="4">
        <v>31440</v>
      </c>
    </row>
    <row r="28605" spans="1:1">
      <c r="A28605" s="4">
        <v>31441</v>
      </c>
    </row>
    <row r="28606" spans="1:1">
      <c r="A28606" s="4">
        <v>31442</v>
      </c>
    </row>
    <row r="28607" spans="1:1">
      <c r="A28607" s="4">
        <v>31443</v>
      </c>
    </row>
    <row r="28608" spans="1:1">
      <c r="A28608" s="4">
        <v>31444</v>
      </c>
    </row>
    <row r="28609" spans="1:1">
      <c r="A28609" s="4">
        <v>31445</v>
      </c>
    </row>
    <row r="28610" spans="1:1">
      <c r="A28610" s="4">
        <v>31446</v>
      </c>
    </row>
    <row r="28611" spans="1:1">
      <c r="A28611" s="4">
        <v>31447</v>
      </c>
    </row>
    <row r="28612" spans="1:1">
      <c r="A28612" s="4">
        <v>31448</v>
      </c>
    </row>
    <row r="28613" spans="1:1">
      <c r="A28613" s="4">
        <v>31449</v>
      </c>
    </row>
    <row r="28614" spans="1:1">
      <c r="A28614" s="4">
        <v>31450</v>
      </c>
    </row>
    <row r="28615" spans="1:1">
      <c r="A28615" s="4">
        <v>31451</v>
      </c>
    </row>
    <row r="28616" spans="1:1">
      <c r="A28616" s="4">
        <v>31452</v>
      </c>
    </row>
    <row r="28617" spans="1:1">
      <c r="A28617" s="4">
        <v>31453</v>
      </c>
    </row>
    <row r="28618" spans="1:1">
      <c r="A28618" s="4">
        <v>31454</v>
      </c>
    </row>
    <row r="28619" spans="1:1">
      <c r="A28619" s="4">
        <v>31455</v>
      </c>
    </row>
    <row r="28620" spans="1:1">
      <c r="A28620" s="4">
        <v>31456</v>
      </c>
    </row>
    <row r="28621" spans="1:1">
      <c r="A28621" s="4">
        <v>31457</v>
      </c>
    </row>
    <row r="28622" spans="1:1">
      <c r="A28622" s="4">
        <v>31458</v>
      </c>
    </row>
    <row r="28623" spans="1:1">
      <c r="A28623" s="4">
        <v>31459</v>
      </c>
    </row>
    <row r="28624" spans="1:1">
      <c r="A28624" s="4">
        <v>31460</v>
      </c>
    </row>
    <row r="28625" spans="1:1">
      <c r="A28625" s="4">
        <v>31461</v>
      </c>
    </row>
    <row r="28626" spans="1:1">
      <c r="A28626" s="4">
        <v>31462</v>
      </c>
    </row>
    <row r="28627" spans="1:1">
      <c r="A28627" s="4">
        <v>31463</v>
      </c>
    </row>
    <row r="28628" spans="1:1">
      <c r="A28628" s="4">
        <v>31464</v>
      </c>
    </row>
    <row r="28629" spans="1:1">
      <c r="A28629" s="4">
        <v>31465</v>
      </c>
    </row>
    <row r="28630" spans="1:1">
      <c r="A28630" s="4">
        <v>31466</v>
      </c>
    </row>
    <row r="28631" spans="1:1">
      <c r="A28631" s="4">
        <v>31467</v>
      </c>
    </row>
    <row r="28632" spans="1:1">
      <c r="A28632" s="4">
        <v>31468</v>
      </c>
    </row>
    <row r="28633" spans="1:1">
      <c r="A28633" s="4">
        <v>31469</v>
      </c>
    </row>
    <row r="28634" spans="1:1">
      <c r="A28634" s="4">
        <v>31470</v>
      </c>
    </row>
    <row r="28635" spans="1:1">
      <c r="A28635" s="4">
        <v>31471</v>
      </c>
    </row>
    <row r="28636" spans="1:1">
      <c r="A28636" s="4">
        <v>31472</v>
      </c>
    </row>
    <row r="28637" spans="1:1">
      <c r="A28637" s="4">
        <v>31473</v>
      </c>
    </row>
    <row r="28638" spans="1:1">
      <c r="A28638" s="4">
        <v>31474</v>
      </c>
    </row>
    <row r="28639" spans="1:1">
      <c r="A28639" s="4">
        <v>31475</v>
      </c>
    </row>
    <row r="28640" spans="1:1">
      <c r="A28640" s="4">
        <v>31476</v>
      </c>
    </row>
    <row r="28641" spans="1:1">
      <c r="A28641" s="4">
        <v>31477</v>
      </c>
    </row>
    <row r="28642" spans="1:1">
      <c r="A28642" s="4">
        <v>31478</v>
      </c>
    </row>
    <row r="28643" spans="1:1">
      <c r="A28643" s="4">
        <v>31479</v>
      </c>
    </row>
    <row r="28644" spans="1:1">
      <c r="A28644" s="4">
        <v>31480</v>
      </c>
    </row>
    <row r="28645" spans="1:1">
      <c r="A28645" s="4">
        <v>31481</v>
      </c>
    </row>
    <row r="28646" spans="1:1">
      <c r="A28646" s="4">
        <v>31482</v>
      </c>
    </row>
    <row r="28647" spans="1:1">
      <c r="A28647" s="4">
        <v>31483</v>
      </c>
    </row>
    <row r="28648" spans="1:1">
      <c r="A28648" s="4">
        <v>31484</v>
      </c>
    </row>
    <row r="28649" spans="1:1">
      <c r="A28649" s="4">
        <v>31485</v>
      </c>
    </row>
    <row r="28650" spans="1:1">
      <c r="A28650" s="4">
        <v>31486</v>
      </c>
    </row>
    <row r="28651" spans="1:1">
      <c r="A28651" s="4">
        <v>31487</v>
      </c>
    </row>
    <row r="28652" spans="1:1">
      <c r="A28652" s="4">
        <v>31488</v>
      </c>
    </row>
    <row r="28653" spans="1:1">
      <c r="A28653" s="4">
        <v>31489</v>
      </c>
    </row>
    <row r="28654" spans="1:1">
      <c r="A28654" s="4">
        <v>31490</v>
      </c>
    </row>
    <row r="28655" spans="1:1">
      <c r="A28655" s="4">
        <v>31491</v>
      </c>
    </row>
    <row r="28656" spans="1:1">
      <c r="A28656" s="4">
        <v>31492</v>
      </c>
    </row>
    <row r="28657" spans="1:1">
      <c r="A28657" s="4">
        <v>31493</v>
      </c>
    </row>
    <row r="28658" spans="1:1">
      <c r="A28658" s="4">
        <v>31494</v>
      </c>
    </row>
    <row r="28659" spans="1:1">
      <c r="A28659" s="4">
        <v>31495</v>
      </c>
    </row>
    <row r="28660" spans="1:1">
      <c r="A28660" s="4">
        <v>31496</v>
      </c>
    </row>
    <row r="28661" spans="1:1">
      <c r="A28661" s="4">
        <v>31497</v>
      </c>
    </row>
    <row r="28662" spans="1:1">
      <c r="A28662" s="4">
        <v>31498</v>
      </c>
    </row>
    <row r="28663" spans="1:1">
      <c r="A28663" s="4">
        <v>31499</v>
      </c>
    </row>
    <row r="28664" spans="1:1">
      <c r="A28664" s="4">
        <v>31500</v>
      </c>
    </row>
    <row r="28665" spans="1:1">
      <c r="A28665" s="4">
        <v>31501</v>
      </c>
    </row>
    <row r="28666" spans="1:1">
      <c r="A28666" s="4">
        <v>31502</v>
      </c>
    </row>
    <row r="28667" spans="1:1">
      <c r="A28667" s="4">
        <v>31503</v>
      </c>
    </row>
    <row r="28668" spans="1:1">
      <c r="A28668" s="4">
        <v>31504</v>
      </c>
    </row>
    <row r="28669" spans="1:1">
      <c r="A28669" s="4">
        <v>31505</v>
      </c>
    </row>
    <row r="28670" spans="1:1">
      <c r="A28670" s="4">
        <v>31506</v>
      </c>
    </row>
    <row r="28671" spans="1:1">
      <c r="A28671" s="4">
        <v>31507</v>
      </c>
    </row>
    <row r="28672" spans="1:1">
      <c r="A28672" s="4">
        <v>31508</v>
      </c>
    </row>
    <row r="28673" spans="1:1">
      <c r="A28673" s="4">
        <v>31509</v>
      </c>
    </row>
    <row r="28674" spans="1:1">
      <c r="A28674" s="4">
        <v>31510</v>
      </c>
    </row>
    <row r="28675" spans="1:1">
      <c r="A28675" s="4">
        <v>31511</v>
      </c>
    </row>
    <row r="28676" spans="1:1">
      <c r="A28676" s="4">
        <v>31512</v>
      </c>
    </row>
    <row r="28677" spans="1:1">
      <c r="A28677" s="4">
        <v>31513</v>
      </c>
    </row>
    <row r="28678" spans="1:1">
      <c r="A28678" s="4">
        <v>31514</v>
      </c>
    </row>
    <row r="28679" spans="1:1">
      <c r="A28679" s="4">
        <v>31515</v>
      </c>
    </row>
    <row r="28680" spans="1:1">
      <c r="A28680" s="4">
        <v>31516</v>
      </c>
    </row>
    <row r="28681" spans="1:1">
      <c r="A28681" s="4">
        <v>31517</v>
      </c>
    </row>
    <row r="28682" spans="1:1">
      <c r="A28682" s="4">
        <v>31518</v>
      </c>
    </row>
    <row r="28683" spans="1:1">
      <c r="A28683" s="4">
        <v>31519</v>
      </c>
    </row>
    <row r="28684" spans="1:1">
      <c r="A28684" s="4">
        <v>31520</v>
      </c>
    </row>
    <row r="28685" spans="1:1">
      <c r="A28685" s="4">
        <v>31521</v>
      </c>
    </row>
    <row r="28686" spans="1:1">
      <c r="A28686" s="4">
        <v>31522</v>
      </c>
    </row>
    <row r="28687" spans="1:1">
      <c r="A28687" s="4">
        <v>31523</v>
      </c>
    </row>
    <row r="28688" spans="1:1">
      <c r="A28688" s="4">
        <v>31524</v>
      </c>
    </row>
    <row r="28689" spans="1:1">
      <c r="A28689" s="4">
        <v>31525</v>
      </c>
    </row>
    <row r="28690" spans="1:1">
      <c r="A28690" s="4">
        <v>31526</v>
      </c>
    </row>
    <row r="28691" spans="1:1">
      <c r="A28691" s="4">
        <v>31527</v>
      </c>
    </row>
    <row r="28692" spans="1:1">
      <c r="A28692" s="4">
        <v>31528</v>
      </c>
    </row>
    <row r="28693" spans="1:1">
      <c r="A28693" s="4">
        <v>31529</v>
      </c>
    </row>
    <row r="28694" spans="1:1">
      <c r="A28694" s="4">
        <v>31530</v>
      </c>
    </row>
    <row r="28695" spans="1:1">
      <c r="A28695" s="4">
        <v>31531</v>
      </c>
    </row>
    <row r="28696" spans="1:1">
      <c r="A28696" s="4">
        <v>31532</v>
      </c>
    </row>
    <row r="28697" spans="1:1">
      <c r="A28697" s="4">
        <v>31533</v>
      </c>
    </row>
    <row r="28698" spans="1:1">
      <c r="A28698" s="4">
        <v>31534</v>
      </c>
    </row>
    <row r="28699" spans="1:1">
      <c r="A28699" s="4">
        <v>31535</v>
      </c>
    </row>
    <row r="28700" spans="1:1">
      <c r="A28700" s="4">
        <v>31536</v>
      </c>
    </row>
    <row r="28701" spans="1:1">
      <c r="A28701" s="4">
        <v>31537</v>
      </c>
    </row>
    <row r="28702" spans="1:1">
      <c r="A28702" s="4">
        <v>31538</v>
      </c>
    </row>
    <row r="28703" spans="1:1">
      <c r="A28703" s="4">
        <v>31539</v>
      </c>
    </row>
    <row r="28704" spans="1:1">
      <c r="A28704" s="4">
        <v>31540</v>
      </c>
    </row>
    <row r="28705" spans="1:1">
      <c r="A28705" s="4">
        <v>31541</v>
      </c>
    </row>
    <row r="28706" spans="1:1">
      <c r="A28706" s="4">
        <v>31542</v>
      </c>
    </row>
    <row r="28707" spans="1:1">
      <c r="A28707" s="4">
        <v>31543</v>
      </c>
    </row>
    <row r="28708" spans="1:1">
      <c r="A28708" s="4">
        <v>31544</v>
      </c>
    </row>
    <row r="28709" spans="1:1">
      <c r="A28709" s="4">
        <v>31545</v>
      </c>
    </row>
    <row r="28710" spans="1:1">
      <c r="A28710" s="4">
        <v>31546</v>
      </c>
    </row>
    <row r="28711" spans="1:1">
      <c r="A28711" s="4">
        <v>31547</v>
      </c>
    </row>
    <row r="28712" spans="1:1">
      <c r="A28712" s="4">
        <v>31548</v>
      </c>
    </row>
    <row r="28713" spans="1:1">
      <c r="A28713" s="4">
        <v>31549</v>
      </c>
    </row>
    <row r="28714" spans="1:1">
      <c r="A28714" s="4">
        <v>31550</v>
      </c>
    </row>
    <row r="28715" spans="1:1">
      <c r="A28715" s="4">
        <v>31551</v>
      </c>
    </row>
    <row r="28716" spans="1:1">
      <c r="A28716" s="4">
        <v>31552</v>
      </c>
    </row>
    <row r="28717" spans="1:1">
      <c r="A28717" s="4">
        <v>31553</v>
      </c>
    </row>
    <row r="28718" spans="1:1">
      <c r="A28718" s="4">
        <v>31554</v>
      </c>
    </row>
    <row r="28719" spans="1:1">
      <c r="A28719" s="4">
        <v>31555</v>
      </c>
    </row>
    <row r="28720" spans="1:1">
      <c r="A28720" s="4">
        <v>31556</v>
      </c>
    </row>
    <row r="28721" spans="1:1">
      <c r="A28721" s="4">
        <v>31557</v>
      </c>
    </row>
    <row r="28722" spans="1:1">
      <c r="A28722" s="4">
        <v>31558</v>
      </c>
    </row>
    <row r="28723" spans="1:1">
      <c r="A28723" s="4">
        <v>31559</v>
      </c>
    </row>
    <row r="28724" spans="1:1">
      <c r="A28724" s="4">
        <v>31560</v>
      </c>
    </row>
    <row r="28725" spans="1:1">
      <c r="A28725" s="4">
        <v>31561</v>
      </c>
    </row>
    <row r="28726" spans="1:1">
      <c r="A28726" s="4">
        <v>31562</v>
      </c>
    </row>
    <row r="28727" spans="1:1">
      <c r="A28727" s="4">
        <v>31563</v>
      </c>
    </row>
    <row r="28728" spans="1:1">
      <c r="A28728" s="4">
        <v>31564</v>
      </c>
    </row>
    <row r="28729" spans="1:1">
      <c r="A28729" s="4">
        <v>31565</v>
      </c>
    </row>
    <row r="28730" spans="1:1">
      <c r="A28730" s="4">
        <v>31566</v>
      </c>
    </row>
    <row r="28731" spans="1:1">
      <c r="A28731" s="4">
        <v>31567</v>
      </c>
    </row>
    <row r="28732" spans="1:1">
      <c r="A28732" s="4">
        <v>31568</v>
      </c>
    </row>
    <row r="28733" spans="1:1">
      <c r="A28733" s="4">
        <v>31569</v>
      </c>
    </row>
    <row r="28734" spans="1:1">
      <c r="A28734" s="4">
        <v>31570</v>
      </c>
    </row>
    <row r="28735" spans="1:1">
      <c r="A28735" s="4">
        <v>31571</v>
      </c>
    </row>
    <row r="28736" spans="1:1">
      <c r="A28736" s="4">
        <v>31572</v>
      </c>
    </row>
    <row r="28737" spans="1:1">
      <c r="A28737" s="4">
        <v>31573</v>
      </c>
    </row>
    <row r="28738" spans="1:1">
      <c r="A28738" s="4">
        <v>31574</v>
      </c>
    </row>
    <row r="28739" spans="1:1">
      <c r="A28739" s="4">
        <v>31575</v>
      </c>
    </row>
    <row r="28740" spans="1:1">
      <c r="A28740" s="4">
        <v>31576</v>
      </c>
    </row>
    <row r="28741" spans="1:1">
      <c r="A28741" s="4">
        <v>31577</v>
      </c>
    </row>
    <row r="28742" spans="1:1">
      <c r="A28742" s="4">
        <v>31578</v>
      </c>
    </row>
    <row r="28743" spans="1:1">
      <c r="A28743" s="4">
        <v>31579</v>
      </c>
    </row>
    <row r="28744" spans="1:1">
      <c r="A28744" s="4">
        <v>31580</v>
      </c>
    </row>
    <row r="28745" spans="1:1">
      <c r="A28745" s="4">
        <v>31581</v>
      </c>
    </row>
    <row r="28746" spans="1:1">
      <c r="A28746" s="4">
        <v>31582</v>
      </c>
    </row>
    <row r="28747" spans="1:1">
      <c r="A28747" s="4">
        <v>31583</v>
      </c>
    </row>
    <row r="28748" spans="1:1">
      <c r="A28748" s="4">
        <v>31584</v>
      </c>
    </row>
    <row r="28749" spans="1:1">
      <c r="A28749" s="4">
        <v>31585</v>
      </c>
    </row>
    <row r="28750" spans="1:1">
      <c r="A28750" s="4">
        <v>31586</v>
      </c>
    </row>
    <row r="28751" spans="1:1">
      <c r="A28751" s="4">
        <v>31587</v>
      </c>
    </row>
    <row r="28752" spans="1:1">
      <c r="A28752" s="4">
        <v>31588</v>
      </c>
    </row>
    <row r="28753" spans="1:1">
      <c r="A28753" s="4">
        <v>31589</v>
      </c>
    </row>
    <row r="28754" spans="1:1">
      <c r="A28754" s="4">
        <v>31590</v>
      </c>
    </row>
    <row r="28755" spans="1:1">
      <c r="A28755" s="4">
        <v>31591</v>
      </c>
    </row>
    <row r="28756" spans="1:1">
      <c r="A28756" s="4">
        <v>31592</v>
      </c>
    </row>
    <row r="28757" spans="1:1">
      <c r="A28757" s="4">
        <v>31593</v>
      </c>
    </row>
    <row r="28758" spans="1:1">
      <c r="A28758" s="4">
        <v>31594</v>
      </c>
    </row>
    <row r="28759" spans="1:1">
      <c r="A28759" s="4">
        <v>31595</v>
      </c>
    </row>
    <row r="28760" spans="1:1">
      <c r="A28760" s="4">
        <v>31596</v>
      </c>
    </row>
    <row r="28761" spans="1:1">
      <c r="A28761" s="4">
        <v>31597</v>
      </c>
    </row>
    <row r="28762" spans="1:1">
      <c r="A28762" s="4">
        <v>31598</v>
      </c>
    </row>
    <row r="28763" spans="1:1">
      <c r="A28763" s="4">
        <v>31599</v>
      </c>
    </row>
    <row r="28764" spans="1:1">
      <c r="A28764" s="4">
        <v>31600</v>
      </c>
    </row>
    <row r="28765" spans="1:1">
      <c r="A28765" s="4">
        <v>31601</v>
      </c>
    </row>
    <row r="28766" spans="1:1">
      <c r="A28766" s="4">
        <v>31602</v>
      </c>
    </row>
    <row r="28767" spans="1:1">
      <c r="A28767" s="4">
        <v>31603</v>
      </c>
    </row>
    <row r="28768" spans="1:1">
      <c r="A28768" s="4">
        <v>31604</v>
      </c>
    </row>
    <row r="28769" spans="1:1">
      <c r="A28769" s="4">
        <v>31605</v>
      </c>
    </row>
    <row r="28770" spans="1:1">
      <c r="A28770" s="4">
        <v>31606</v>
      </c>
    </row>
    <row r="28771" spans="1:1">
      <c r="A28771" s="4">
        <v>31607</v>
      </c>
    </row>
    <row r="28772" spans="1:1">
      <c r="A28772" s="4">
        <v>31608</v>
      </c>
    </row>
    <row r="28773" spans="1:1">
      <c r="A28773" s="4">
        <v>31609</v>
      </c>
    </row>
    <row r="28774" spans="1:1">
      <c r="A28774" s="4">
        <v>31610</v>
      </c>
    </row>
    <row r="28775" spans="1:1">
      <c r="A28775" s="4">
        <v>31611</v>
      </c>
    </row>
    <row r="28776" spans="1:1">
      <c r="A28776" s="4">
        <v>31612</v>
      </c>
    </row>
    <row r="28777" spans="1:1">
      <c r="A28777" s="4">
        <v>31613</v>
      </c>
    </row>
    <row r="28778" spans="1:1">
      <c r="A28778" s="4">
        <v>31614</v>
      </c>
    </row>
    <row r="28779" spans="1:1">
      <c r="A28779" s="4">
        <v>31615</v>
      </c>
    </row>
    <row r="28780" spans="1:1">
      <c r="A28780" s="4">
        <v>31616</v>
      </c>
    </row>
    <row r="28781" spans="1:1">
      <c r="A28781" s="4">
        <v>31617</v>
      </c>
    </row>
    <row r="28782" spans="1:1">
      <c r="A28782" s="4">
        <v>31618</v>
      </c>
    </row>
    <row r="28783" spans="1:1">
      <c r="A28783" s="4">
        <v>31619</v>
      </c>
    </row>
    <row r="28784" spans="1:1">
      <c r="A28784" s="4">
        <v>31620</v>
      </c>
    </row>
    <row r="28785" spans="1:1">
      <c r="A28785" s="4">
        <v>31621</v>
      </c>
    </row>
    <row r="28786" spans="1:1">
      <c r="A28786" s="4">
        <v>31622</v>
      </c>
    </row>
    <row r="28787" spans="1:1">
      <c r="A28787" s="4">
        <v>31623</v>
      </c>
    </row>
    <row r="28788" spans="1:1">
      <c r="A28788" s="4">
        <v>31624</v>
      </c>
    </row>
    <row r="28789" spans="1:1">
      <c r="A28789" s="4">
        <v>31625</v>
      </c>
    </row>
    <row r="28790" spans="1:1">
      <c r="A28790" s="4">
        <v>31626</v>
      </c>
    </row>
    <row r="28791" spans="1:1">
      <c r="A28791" s="4">
        <v>31627</v>
      </c>
    </row>
    <row r="28792" spans="1:1">
      <c r="A28792" s="4">
        <v>31628</v>
      </c>
    </row>
    <row r="28793" spans="1:1">
      <c r="A28793" s="4">
        <v>31629</v>
      </c>
    </row>
    <row r="28794" spans="1:1">
      <c r="A28794" s="4">
        <v>31630</v>
      </c>
    </row>
    <row r="28795" spans="1:1">
      <c r="A28795" s="4">
        <v>31631</v>
      </c>
    </row>
    <row r="28796" spans="1:1">
      <c r="A28796" s="4">
        <v>31632</v>
      </c>
    </row>
    <row r="28797" spans="1:1">
      <c r="A28797" s="4">
        <v>31633</v>
      </c>
    </row>
    <row r="28798" spans="1:1">
      <c r="A28798" s="4">
        <v>31634</v>
      </c>
    </row>
    <row r="28799" spans="1:1">
      <c r="A28799" s="4">
        <v>31635</v>
      </c>
    </row>
    <row r="28800" spans="1:1">
      <c r="A28800" s="4">
        <v>31636</v>
      </c>
    </row>
    <row r="28801" spans="1:1">
      <c r="A28801" s="4">
        <v>31637</v>
      </c>
    </row>
    <row r="28802" spans="1:1">
      <c r="A28802" s="4">
        <v>31638</v>
      </c>
    </row>
    <row r="28803" spans="1:1">
      <c r="A28803" s="4">
        <v>31639</v>
      </c>
    </row>
    <row r="28804" spans="1:1">
      <c r="A28804" s="4">
        <v>31640</v>
      </c>
    </row>
    <row r="28805" spans="1:1">
      <c r="A28805" s="4">
        <v>31641</v>
      </c>
    </row>
    <row r="28806" spans="1:1">
      <c r="A28806" s="4">
        <v>31642</v>
      </c>
    </row>
    <row r="28807" spans="1:1">
      <c r="A28807" s="4">
        <v>31643</v>
      </c>
    </row>
    <row r="28808" spans="1:1">
      <c r="A28808" s="4">
        <v>31644</v>
      </c>
    </row>
    <row r="28809" spans="1:1">
      <c r="A28809" s="4">
        <v>31645</v>
      </c>
    </row>
    <row r="28810" spans="1:1">
      <c r="A28810" s="4">
        <v>31646</v>
      </c>
    </row>
    <row r="28811" spans="1:1">
      <c r="A28811" s="4">
        <v>31647</v>
      </c>
    </row>
    <row r="28812" spans="1:1">
      <c r="A28812" s="4">
        <v>31648</v>
      </c>
    </row>
    <row r="28813" spans="1:1">
      <c r="A28813" s="4">
        <v>31649</v>
      </c>
    </row>
    <row r="28814" spans="1:1">
      <c r="A28814" s="4">
        <v>31650</v>
      </c>
    </row>
    <row r="28815" spans="1:1">
      <c r="A28815" s="4">
        <v>31651</v>
      </c>
    </row>
    <row r="28816" spans="1:1">
      <c r="A28816" s="4">
        <v>31652</v>
      </c>
    </row>
    <row r="28817" spans="1:1">
      <c r="A28817" s="4">
        <v>31653</v>
      </c>
    </row>
    <row r="28818" spans="1:1">
      <c r="A28818" s="4">
        <v>31654</v>
      </c>
    </row>
    <row r="28819" spans="1:1">
      <c r="A28819" s="4">
        <v>31655</v>
      </c>
    </row>
    <row r="28820" spans="1:1">
      <c r="A28820" s="4">
        <v>31656</v>
      </c>
    </row>
    <row r="28821" spans="1:1">
      <c r="A28821" s="4">
        <v>31657</v>
      </c>
    </row>
    <row r="28822" spans="1:1">
      <c r="A28822" s="4">
        <v>31658</v>
      </c>
    </row>
    <row r="28823" spans="1:1">
      <c r="A28823" s="4">
        <v>31659</v>
      </c>
    </row>
    <row r="28824" spans="1:1">
      <c r="A28824" s="4">
        <v>31660</v>
      </c>
    </row>
    <row r="28825" spans="1:1">
      <c r="A28825" s="4">
        <v>31661</v>
      </c>
    </row>
    <row r="28826" spans="1:1">
      <c r="A28826" s="4">
        <v>31662</v>
      </c>
    </row>
    <row r="28827" spans="1:1">
      <c r="A28827" s="4">
        <v>31663</v>
      </c>
    </row>
    <row r="28828" spans="1:1">
      <c r="A28828" s="4">
        <v>31664</v>
      </c>
    </row>
    <row r="28829" spans="1:1">
      <c r="A28829" s="4">
        <v>31665</v>
      </c>
    </row>
    <row r="28830" spans="1:1">
      <c r="A28830" s="4">
        <v>31666</v>
      </c>
    </row>
    <row r="28831" spans="1:1">
      <c r="A28831" s="4">
        <v>31667</v>
      </c>
    </row>
    <row r="28832" spans="1:1">
      <c r="A28832" s="4">
        <v>31668</v>
      </c>
    </row>
    <row r="28833" spans="1:1">
      <c r="A28833" s="4">
        <v>31669</v>
      </c>
    </row>
    <row r="28834" spans="1:1">
      <c r="A28834" s="4">
        <v>31670</v>
      </c>
    </row>
    <row r="28835" spans="1:1">
      <c r="A28835" s="4">
        <v>31671</v>
      </c>
    </row>
    <row r="28836" spans="1:1">
      <c r="A28836" s="4">
        <v>31672</v>
      </c>
    </row>
    <row r="28837" spans="1:1">
      <c r="A28837" s="4">
        <v>31673</v>
      </c>
    </row>
    <row r="28838" spans="1:1">
      <c r="A28838" s="4">
        <v>31674</v>
      </c>
    </row>
    <row r="28839" spans="1:1">
      <c r="A28839" s="4">
        <v>31675</v>
      </c>
    </row>
    <row r="28840" spans="1:1">
      <c r="A28840" s="4">
        <v>31676</v>
      </c>
    </row>
    <row r="28841" spans="1:1">
      <c r="A28841" s="4">
        <v>31677</v>
      </c>
    </row>
    <row r="28842" spans="1:1">
      <c r="A28842" s="4">
        <v>31678</v>
      </c>
    </row>
    <row r="28843" spans="1:1">
      <c r="A28843" s="4">
        <v>31679</v>
      </c>
    </row>
    <row r="28844" spans="1:1">
      <c r="A28844" s="4">
        <v>31680</v>
      </c>
    </row>
    <row r="28845" spans="1:1">
      <c r="A28845" s="4">
        <v>31681</v>
      </c>
    </row>
    <row r="28846" spans="1:1">
      <c r="A28846" s="4">
        <v>31682</v>
      </c>
    </row>
    <row r="28847" spans="1:1">
      <c r="A28847" s="4">
        <v>31683</v>
      </c>
    </row>
    <row r="28848" spans="1:1">
      <c r="A28848" s="4">
        <v>31684</v>
      </c>
    </row>
    <row r="28849" spans="1:1">
      <c r="A28849" s="4">
        <v>31685</v>
      </c>
    </row>
    <row r="28850" spans="1:1">
      <c r="A28850" s="4">
        <v>31686</v>
      </c>
    </row>
    <row r="28851" spans="1:1">
      <c r="A28851" s="4">
        <v>31687</v>
      </c>
    </row>
    <row r="28852" spans="1:1">
      <c r="A28852" s="4">
        <v>31688</v>
      </c>
    </row>
    <row r="28853" spans="1:1">
      <c r="A28853" s="4">
        <v>31689</v>
      </c>
    </row>
    <row r="28854" spans="1:1">
      <c r="A28854" s="4">
        <v>31690</v>
      </c>
    </row>
    <row r="28855" spans="1:1">
      <c r="A28855" s="4">
        <v>31691</v>
      </c>
    </row>
    <row r="28856" spans="1:1">
      <c r="A28856" s="4">
        <v>31692</v>
      </c>
    </row>
    <row r="28857" spans="1:1">
      <c r="A28857" s="4">
        <v>31693</v>
      </c>
    </row>
    <row r="28858" spans="1:1">
      <c r="A28858" s="4">
        <v>31694</v>
      </c>
    </row>
    <row r="28859" spans="1:1">
      <c r="A28859" s="4">
        <v>31695</v>
      </c>
    </row>
    <row r="28860" spans="1:1">
      <c r="A28860" s="4">
        <v>31696</v>
      </c>
    </row>
    <row r="28861" spans="1:1">
      <c r="A28861" s="4">
        <v>31697</v>
      </c>
    </row>
    <row r="28862" spans="1:1">
      <c r="A28862" s="4">
        <v>31698</v>
      </c>
    </row>
    <row r="28863" spans="1:1">
      <c r="A28863" s="4">
        <v>31699</v>
      </c>
    </row>
    <row r="28864" spans="1:1">
      <c r="A28864" s="4">
        <v>31700</v>
      </c>
    </row>
    <row r="28865" spans="1:1">
      <c r="A28865" s="4">
        <v>31701</v>
      </c>
    </row>
    <row r="28866" spans="1:1">
      <c r="A28866" s="4">
        <v>31702</v>
      </c>
    </row>
    <row r="28867" spans="1:1">
      <c r="A28867" s="4">
        <v>31703</v>
      </c>
    </row>
    <row r="28868" spans="1:1">
      <c r="A28868" s="4">
        <v>31704</v>
      </c>
    </row>
    <row r="28869" spans="1:1">
      <c r="A28869" s="4">
        <v>31705</v>
      </c>
    </row>
    <row r="28870" spans="1:1">
      <c r="A28870" s="4">
        <v>31706</v>
      </c>
    </row>
    <row r="28871" spans="1:1">
      <c r="A28871" s="4">
        <v>31707</v>
      </c>
    </row>
    <row r="28872" spans="1:1">
      <c r="A28872" s="4">
        <v>31708</v>
      </c>
    </row>
    <row r="28873" spans="1:1">
      <c r="A28873" s="4">
        <v>31709</v>
      </c>
    </row>
    <row r="28874" spans="1:1">
      <c r="A28874" s="4">
        <v>31710</v>
      </c>
    </row>
    <row r="28875" spans="1:1">
      <c r="A28875" s="4">
        <v>31711</v>
      </c>
    </row>
    <row r="28876" spans="1:1">
      <c r="A28876" s="4">
        <v>31712</v>
      </c>
    </row>
    <row r="28877" spans="1:1">
      <c r="A28877" s="4">
        <v>31713</v>
      </c>
    </row>
    <row r="28878" spans="1:1">
      <c r="A28878" s="4">
        <v>31714</v>
      </c>
    </row>
    <row r="28879" spans="1:1">
      <c r="A28879" s="4">
        <v>31715</v>
      </c>
    </row>
    <row r="28880" spans="1:1">
      <c r="A28880" s="4">
        <v>31716</v>
      </c>
    </row>
    <row r="28881" spans="1:1">
      <c r="A28881" s="4">
        <v>31717</v>
      </c>
    </row>
    <row r="28882" spans="1:1">
      <c r="A28882" s="4">
        <v>31718</v>
      </c>
    </row>
    <row r="28883" spans="1:1">
      <c r="A28883" s="4">
        <v>31719</v>
      </c>
    </row>
    <row r="28884" spans="1:1">
      <c r="A28884" s="4">
        <v>31720</v>
      </c>
    </row>
    <row r="28885" spans="1:1">
      <c r="A28885" s="4">
        <v>31721</v>
      </c>
    </row>
    <row r="28886" spans="1:1">
      <c r="A28886" s="4">
        <v>31722</v>
      </c>
    </row>
    <row r="28887" spans="1:1">
      <c r="A28887" s="4">
        <v>31723</v>
      </c>
    </row>
    <row r="28888" spans="1:1">
      <c r="A28888" s="4">
        <v>31724</v>
      </c>
    </row>
    <row r="28889" spans="1:1">
      <c r="A28889" s="4">
        <v>31725</v>
      </c>
    </row>
    <row r="28890" spans="1:1">
      <c r="A28890" s="4">
        <v>31726</v>
      </c>
    </row>
    <row r="28891" spans="1:1">
      <c r="A28891" s="4">
        <v>31727</v>
      </c>
    </row>
    <row r="28892" spans="1:1">
      <c r="A28892" s="4">
        <v>31728</v>
      </c>
    </row>
    <row r="28893" spans="1:1">
      <c r="A28893" s="4">
        <v>31729</v>
      </c>
    </row>
    <row r="28894" spans="1:1">
      <c r="A28894" s="4">
        <v>31730</v>
      </c>
    </row>
    <row r="28895" spans="1:1">
      <c r="A28895" s="4">
        <v>31731</v>
      </c>
    </row>
    <row r="28896" spans="1:1">
      <c r="A28896" s="4">
        <v>31732</v>
      </c>
    </row>
    <row r="28897" spans="1:1">
      <c r="A28897" s="4">
        <v>31733</v>
      </c>
    </row>
    <row r="28898" spans="1:1">
      <c r="A28898" s="4">
        <v>31734</v>
      </c>
    </row>
    <row r="28899" spans="1:1">
      <c r="A28899" s="4">
        <v>31735</v>
      </c>
    </row>
    <row r="28900" spans="1:1">
      <c r="A28900" s="4">
        <v>31736</v>
      </c>
    </row>
    <row r="28901" spans="1:1">
      <c r="A28901" s="4">
        <v>31737</v>
      </c>
    </row>
    <row r="28902" spans="1:1">
      <c r="A28902" s="4">
        <v>31738</v>
      </c>
    </row>
    <row r="28903" spans="1:1">
      <c r="A28903" s="4">
        <v>31739</v>
      </c>
    </row>
    <row r="28904" spans="1:1">
      <c r="A28904" s="4">
        <v>31740</v>
      </c>
    </row>
    <row r="28905" spans="1:1">
      <c r="A28905" s="4">
        <v>31741</v>
      </c>
    </row>
    <row r="28906" spans="1:1">
      <c r="A28906" s="4">
        <v>31742</v>
      </c>
    </row>
    <row r="28907" spans="1:1">
      <c r="A28907" s="4">
        <v>31743</v>
      </c>
    </row>
    <row r="28908" spans="1:1">
      <c r="A28908" s="4">
        <v>31744</v>
      </c>
    </row>
    <row r="28909" spans="1:1">
      <c r="A28909" s="4">
        <v>31745</v>
      </c>
    </row>
    <row r="28910" spans="1:1">
      <c r="A28910" s="4">
        <v>31746</v>
      </c>
    </row>
    <row r="28911" spans="1:1">
      <c r="A28911" s="4">
        <v>31747</v>
      </c>
    </row>
    <row r="28912" spans="1:1">
      <c r="A28912" s="4">
        <v>31748</v>
      </c>
    </row>
    <row r="28913" spans="1:1">
      <c r="A28913" s="4">
        <v>31749</v>
      </c>
    </row>
    <row r="28914" spans="1:1">
      <c r="A28914" s="4">
        <v>31750</v>
      </c>
    </row>
    <row r="28915" spans="1:1">
      <c r="A28915" s="4">
        <v>31751</v>
      </c>
    </row>
    <row r="28916" spans="1:1">
      <c r="A28916" s="4">
        <v>31752</v>
      </c>
    </row>
    <row r="28917" spans="1:1">
      <c r="A28917" s="4">
        <v>31753</v>
      </c>
    </row>
    <row r="28918" spans="1:1">
      <c r="A28918" s="4">
        <v>31754</v>
      </c>
    </row>
    <row r="28919" spans="1:1">
      <c r="A28919" s="4">
        <v>31755</v>
      </c>
    </row>
    <row r="28920" spans="1:1">
      <c r="A28920" s="4">
        <v>31756</v>
      </c>
    </row>
    <row r="28921" spans="1:1">
      <c r="A28921" s="4">
        <v>31757</v>
      </c>
    </row>
    <row r="28922" spans="1:1">
      <c r="A28922" s="4">
        <v>31758</v>
      </c>
    </row>
    <row r="28923" spans="1:1">
      <c r="A28923" s="4">
        <v>31759</v>
      </c>
    </row>
    <row r="28924" spans="1:1">
      <c r="A28924" s="4">
        <v>31760</v>
      </c>
    </row>
    <row r="28925" spans="1:1">
      <c r="A28925" s="4">
        <v>31761</v>
      </c>
    </row>
    <row r="28926" spans="1:1">
      <c r="A28926" s="4">
        <v>31762</v>
      </c>
    </row>
    <row r="28927" spans="1:1">
      <c r="A28927" s="4">
        <v>31763</v>
      </c>
    </row>
    <row r="28928" spans="1:1">
      <c r="A28928" s="4">
        <v>31764</v>
      </c>
    </row>
    <row r="28929" spans="1:1">
      <c r="A28929" s="4">
        <v>31765</v>
      </c>
    </row>
    <row r="28930" spans="1:1">
      <c r="A28930" s="4">
        <v>31766</v>
      </c>
    </row>
    <row r="28931" spans="1:1">
      <c r="A28931" s="4">
        <v>31767</v>
      </c>
    </row>
    <row r="28932" spans="1:1">
      <c r="A28932" s="4">
        <v>31768</v>
      </c>
    </row>
    <row r="28933" spans="1:1">
      <c r="A28933" s="4">
        <v>31769</v>
      </c>
    </row>
    <row r="28934" spans="1:1">
      <c r="A28934" s="4">
        <v>31770</v>
      </c>
    </row>
    <row r="28935" spans="1:1">
      <c r="A28935" s="4">
        <v>31771</v>
      </c>
    </row>
    <row r="28936" spans="1:1">
      <c r="A28936" s="4">
        <v>31772</v>
      </c>
    </row>
    <row r="28937" spans="1:1">
      <c r="A28937" s="4">
        <v>31773</v>
      </c>
    </row>
    <row r="28938" spans="1:1">
      <c r="A28938" s="4">
        <v>31774</v>
      </c>
    </row>
    <row r="28939" spans="1:1">
      <c r="A28939" s="4">
        <v>31775</v>
      </c>
    </row>
    <row r="28940" spans="1:1">
      <c r="A28940" s="4">
        <v>31776</v>
      </c>
    </row>
    <row r="28941" spans="1:1">
      <c r="A28941" s="4">
        <v>31777</v>
      </c>
    </row>
    <row r="28942" spans="1:1">
      <c r="A28942" s="4">
        <v>31778</v>
      </c>
    </row>
    <row r="28943" spans="1:1">
      <c r="A28943" s="4">
        <v>31779</v>
      </c>
    </row>
    <row r="28944" spans="1:1">
      <c r="A28944" s="4">
        <v>31780</v>
      </c>
    </row>
    <row r="28945" spans="1:1">
      <c r="A28945" s="4">
        <v>31781</v>
      </c>
    </row>
    <row r="28946" spans="1:1">
      <c r="A28946" s="4">
        <v>31782</v>
      </c>
    </row>
    <row r="28947" spans="1:1">
      <c r="A28947" s="4">
        <v>31783</v>
      </c>
    </row>
    <row r="28948" spans="1:1">
      <c r="A28948" s="4">
        <v>31784</v>
      </c>
    </row>
    <row r="28949" spans="1:1">
      <c r="A28949" s="4">
        <v>31785</v>
      </c>
    </row>
    <row r="28950" spans="1:1">
      <c r="A28950" s="4">
        <v>31786</v>
      </c>
    </row>
    <row r="28951" spans="1:1">
      <c r="A28951" s="4">
        <v>31787</v>
      </c>
    </row>
    <row r="28952" spans="1:1">
      <c r="A28952" s="4">
        <v>31788</v>
      </c>
    </row>
    <row r="28953" spans="1:1">
      <c r="A28953" s="4">
        <v>31789</v>
      </c>
    </row>
    <row r="28954" spans="1:1">
      <c r="A28954" s="4">
        <v>31790</v>
      </c>
    </row>
    <row r="28955" spans="1:1">
      <c r="A28955" s="4">
        <v>31791</v>
      </c>
    </row>
    <row r="28956" spans="1:1">
      <c r="A28956" s="4">
        <v>31792</v>
      </c>
    </row>
    <row r="28957" spans="1:1">
      <c r="A28957" s="4">
        <v>31793</v>
      </c>
    </row>
    <row r="28958" spans="1:1">
      <c r="A28958" s="4">
        <v>31794</v>
      </c>
    </row>
    <row r="28959" spans="1:1">
      <c r="A28959" s="4">
        <v>31795</v>
      </c>
    </row>
    <row r="28960" spans="1:1">
      <c r="A28960" s="4">
        <v>31796</v>
      </c>
    </row>
    <row r="28961" spans="1:1">
      <c r="A28961" s="4">
        <v>31797</v>
      </c>
    </row>
    <row r="28962" spans="1:1">
      <c r="A28962" s="4">
        <v>31798</v>
      </c>
    </row>
    <row r="28963" spans="1:1">
      <c r="A28963" s="4">
        <v>31799</v>
      </c>
    </row>
    <row r="28964" spans="1:1">
      <c r="A28964" s="4">
        <v>31800</v>
      </c>
    </row>
    <row r="28965" spans="1:1">
      <c r="A28965" s="4">
        <v>31801</v>
      </c>
    </row>
    <row r="28966" spans="1:1">
      <c r="A28966" s="4">
        <v>31802</v>
      </c>
    </row>
    <row r="28967" spans="1:1">
      <c r="A28967" s="4">
        <v>31803</v>
      </c>
    </row>
    <row r="28968" spans="1:1">
      <c r="A28968" s="4">
        <v>31804</v>
      </c>
    </row>
    <row r="28969" spans="1:1">
      <c r="A28969" s="4">
        <v>31805</v>
      </c>
    </row>
    <row r="28970" spans="1:1">
      <c r="A28970" s="4">
        <v>31806</v>
      </c>
    </row>
    <row r="28971" spans="1:1">
      <c r="A28971" s="4">
        <v>31807</v>
      </c>
    </row>
    <row r="28972" spans="1:1">
      <c r="A28972" s="4">
        <v>31808</v>
      </c>
    </row>
    <row r="28973" spans="1:1">
      <c r="A28973" s="4">
        <v>31809</v>
      </c>
    </row>
    <row r="28974" spans="1:1">
      <c r="A28974" s="4">
        <v>31810</v>
      </c>
    </row>
    <row r="28975" spans="1:1">
      <c r="A28975" s="4">
        <v>31811</v>
      </c>
    </row>
    <row r="28976" spans="1:1">
      <c r="A28976" s="4">
        <v>31812</v>
      </c>
    </row>
    <row r="28977" spans="1:1">
      <c r="A28977" s="4">
        <v>31813</v>
      </c>
    </row>
    <row r="28978" spans="1:1">
      <c r="A28978" s="4">
        <v>31814</v>
      </c>
    </row>
    <row r="28979" spans="1:1">
      <c r="A28979" s="4">
        <v>31815</v>
      </c>
    </row>
    <row r="28980" spans="1:1">
      <c r="A28980" s="4">
        <v>31816</v>
      </c>
    </row>
    <row r="28981" spans="1:1">
      <c r="A28981" s="4">
        <v>31817</v>
      </c>
    </row>
    <row r="28982" spans="1:1">
      <c r="A28982" s="4">
        <v>31818</v>
      </c>
    </row>
    <row r="28983" spans="1:1">
      <c r="A28983" s="4">
        <v>31819</v>
      </c>
    </row>
    <row r="28984" spans="1:1">
      <c r="A28984" s="4">
        <v>31820</v>
      </c>
    </row>
    <row r="28985" spans="1:1">
      <c r="A28985" s="4">
        <v>31821</v>
      </c>
    </row>
    <row r="28986" spans="1:1">
      <c r="A28986" s="4">
        <v>31822</v>
      </c>
    </row>
    <row r="28987" spans="1:1">
      <c r="A28987" s="4">
        <v>31823</v>
      </c>
    </row>
    <row r="28988" spans="1:1">
      <c r="A28988" s="4">
        <v>31824</v>
      </c>
    </row>
    <row r="28989" spans="1:1">
      <c r="A28989" s="4">
        <v>31825</v>
      </c>
    </row>
    <row r="28990" spans="1:1">
      <c r="A28990" s="4">
        <v>31826</v>
      </c>
    </row>
    <row r="28991" spans="1:1">
      <c r="A28991" s="4">
        <v>31827</v>
      </c>
    </row>
    <row r="28992" spans="1:1">
      <c r="A28992" s="4">
        <v>31828</v>
      </c>
    </row>
    <row r="28993" spans="1:1">
      <c r="A28993" s="4">
        <v>31829</v>
      </c>
    </row>
    <row r="28994" spans="1:1">
      <c r="A28994" s="4">
        <v>31830</v>
      </c>
    </row>
    <row r="28995" spans="1:1">
      <c r="A28995" s="4">
        <v>31831</v>
      </c>
    </row>
    <row r="28996" spans="1:1">
      <c r="A28996" s="4">
        <v>31832</v>
      </c>
    </row>
    <row r="28997" spans="1:1">
      <c r="A28997" s="4">
        <v>31833</v>
      </c>
    </row>
    <row r="28998" spans="1:1">
      <c r="A28998" s="4">
        <v>31834</v>
      </c>
    </row>
    <row r="28999" spans="1:1">
      <c r="A28999" s="4">
        <v>31835</v>
      </c>
    </row>
    <row r="29000" spans="1:1">
      <c r="A29000" s="4">
        <v>31836</v>
      </c>
    </row>
    <row r="29001" spans="1:1">
      <c r="A29001" s="4">
        <v>31837</v>
      </c>
    </row>
    <row r="29002" spans="1:1">
      <c r="A29002" s="4">
        <v>31838</v>
      </c>
    </row>
    <row r="29003" spans="1:1">
      <c r="A29003" s="4">
        <v>31839</v>
      </c>
    </row>
    <row r="29004" spans="1:1">
      <c r="A29004" s="4">
        <v>31840</v>
      </c>
    </row>
    <row r="29005" spans="1:1">
      <c r="A29005" s="4">
        <v>31841</v>
      </c>
    </row>
    <row r="29006" spans="1:1">
      <c r="A29006" s="4">
        <v>31842</v>
      </c>
    </row>
    <row r="29007" spans="1:1">
      <c r="A29007" s="4">
        <v>31843</v>
      </c>
    </row>
    <row r="29008" spans="1:1">
      <c r="A29008" s="4">
        <v>31844</v>
      </c>
    </row>
    <row r="29009" spans="1:1">
      <c r="A29009" s="4">
        <v>31845</v>
      </c>
    </row>
    <row r="29010" spans="1:1">
      <c r="A29010" s="4">
        <v>31846</v>
      </c>
    </row>
    <row r="29011" spans="1:1">
      <c r="A29011" s="4">
        <v>31847</v>
      </c>
    </row>
    <row r="29012" spans="1:1">
      <c r="A29012" s="4">
        <v>31848</v>
      </c>
    </row>
    <row r="29013" spans="1:1">
      <c r="A29013" s="4">
        <v>31849</v>
      </c>
    </row>
    <row r="29014" spans="1:1">
      <c r="A29014" s="4">
        <v>31850</v>
      </c>
    </row>
    <row r="29015" spans="1:1">
      <c r="A29015" s="4">
        <v>31851</v>
      </c>
    </row>
    <row r="29016" spans="1:1">
      <c r="A29016" s="4">
        <v>31852</v>
      </c>
    </row>
    <row r="29017" spans="1:1">
      <c r="A29017" s="4">
        <v>31853</v>
      </c>
    </row>
    <row r="29018" spans="1:1">
      <c r="A29018" s="4">
        <v>31854</v>
      </c>
    </row>
    <row r="29019" spans="1:1">
      <c r="A29019" s="4">
        <v>31855</v>
      </c>
    </row>
    <row r="29020" spans="1:1">
      <c r="A29020" s="4">
        <v>31856</v>
      </c>
    </row>
    <row r="29021" spans="1:1">
      <c r="A29021" s="4">
        <v>31857</v>
      </c>
    </row>
    <row r="29022" spans="1:1">
      <c r="A29022" s="4">
        <v>31858</v>
      </c>
    </row>
    <row r="29023" spans="1:1">
      <c r="A29023" s="4">
        <v>31859</v>
      </c>
    </row>
    <row r="29024" spans="1:1">
      <c r="A29024" s="4">
        <v>31860</v>
      </c>
    </row>
    <row r="29025" spans="1:1">
      <c r="A29025" s="4">
        <v>31861</v>
      </c>
    </row>
    <row r="29026" spans="1:1">
      <c r="A29026" s="4">
        <v>31862</v>
      </c>
    </row>
    <row r="29027" spans="1:1">
      <c r="A29027" s="4">
        <v>31863</v>
      </c>
    </row>
    <row r="29028" spans="1:1">
      <c r="A29028" s="4">
        <v>31864</v>
      </c>
    </row>
    <row r="29029" spans="1:1">
      <c r="A29029" s="4">
        <v>31865</v>
      </c>
    </row>
    <row r="29030" spans="1:1">
      <c r="A29030" s="4">
        <v>31866</v>
      </c>
    </row>
    <row r="29031" spans="1:1">
      <c r="A29031" s="4">
        <v>31867</v>
      </c>
    </row>
    <row r="29032" spans="1:1">
      <c r="A29032" s="4">
        <v>31868</v>
      </c>
    </row>
    <row r="29033" spans="1:1">
      <c r="A29033" s="4">
        <v>31869</v>
      </c>
    </row>
    <row r="29034" spans="1:1">
      <c r="A29034" s="4">
        <v>31870</v>
      </c>
    </row>
    <row r="29035" spans="1:1">
      <c r="A29035" s="4">
        <v>31871</v>
      </c>
    </row>
    <row r="29036" spans="1:1">
      <c r="A29036" s="4">
        <v>31872</v>
      </c>
    </row>
    <row r="29037" spans="1:1">
      <c r="A29037" s="4">
        <v>31873</v>
      </c>
    </row>
    <row r="29038" spans="1:1">
      <c r="A29038" s="4">
        <v>31874</v>
      </c>
    </row>
    <row r="29039" spans="1:1">
      <c r="A29039" s="4">
        <v>31875</v>
      </c>
    </row>
    <row r="29040" spans="1:1">
      <c r="A29040" s="4">
        <v>31876</v>
      </c>
    </row>
    <row r="29041" spans="1:1">
      <c r="A29041" s="4">
        <v>31877</v>
      </c>
    </row>
    <row r="29042" spans="1:1">
      <c r="A29042" s="4">
        <v>31878</v>
      </c>
    </row>
    <row r="29043" spans="1:1">
      <c r="A29043" s="4">
        <v>31879</v>
      </c>
    </row>
    <row r="29044" spans="1:1">
      <c r="A29044" s="4">
        <v>31880</v>
      </c>
    </row>
    <row r="29045" spans="1:1">
      <c r="A29045" s="4">
        <v>31881</v>
      </c>
    </row>
    <row r="29046" spans="1:1">
      <c r="A29046" s="4">
        <v>31882</v>
      </c>
    </row>
    <row r="29047" spans="1:1">
      <c r="A29047" s="4">
        <v>31883</v>
      </c>
    </row>
    <row r="29048" spans="1:1">
      <c r="A29048" s="4">
        <v>31884</v>
      </c>
    </row>
    <row r="29049" spans="1:1">
      <c r="A29049" s="4">
        <v>31885</v>
      </c>
    </row>
    <row r="29050" spans="1:1">
      <c r="A29050" s="4">
        <v>31886</v>
      </c>
    </row>
    <row r="29051" spans="1:1">
      <c r="A29051" s="4">
        <v>31887</v>
      </c>
    </row>
    <row r="29052" spans="1:1">
      <c r="A29052" s="4">
        <v>31888</v>
      </c>
    </row>
    <row r="29053" spans="1:1">
      <c r="A29053" s="4">
        <v>31889</v>
      </c>
    </row>
    <row r="29054" spans="1:1">
      <c r="A29054" s="4">
        <v>31890</v>
      </c>
    </row>
    <row r="29055" spans="1:1">
      <c r="A29055" s="4">
        <v>31891</v>
      </c>
    </row>
    <row r="29056" spans="1:1">
      <c r="A29056" s="4">
        <v>31892</v>
      </c>
    </row>
    <row r="29057" spans="1:1">
      <c r="A29057" s="4">
        <v>31893</v>
      </c>
    </row>
    <row r="29058" spans="1:1">
      <c r="A29058" s="4">
        <v>31894</v>
      </c>
    </row>
    <row r="29059" spans="1:1">
      <c r="A29059" s="4">
        <v>31895</v>
      </c>
    </row>
    <row r="29060" spans="1:1">
      <c r="A29060" s="4">
        <v>31896</v>
      </c>
    </row>
    <row r="29061" spans="1:1">
      <c r="A29061" s="4">
        <v>31897</v>
      </c>
    </row>
    <row r="29062" spans="1:1">
      <c r="A29062" s="4">
        <v>31898</v>
      </c>
    </row>
    <row r="29063" spans="1:1">
      <c r="A29063" s="4">
        <v>31899</v>
      </c>
    </row>
    <row r="29064" spans="1:1">
      <c r="A29064" s="4">
        <v>31900</v>
      </c>
    </row>
    <row r="29065" spans="1:1">
      <c r="A29065" s="4">
        <v>31901</v>
      </c>
    </row>
    <row r="29066" spans="1:1">
      <c r="A29066" s="4">
        <v>31902</v>
      </c>
    </row>
    <row r="29067" spans="1:1">
      <c r="A29067" s="4">
        <v>31903</v>
      </c>
    </row>
    <row r="29068" spans="1:1">
      <c r="A29068" s="4">
        <v>31904</v>
      </c>
    </row>
    <row r="29069" spans="1:1">
      <c r="A29069" s="4">
        <v>31905</v>
      </c>
    </row>
    <row r="29070" spans="1:1">
      <c r="A29070" s="4">
        <v>31906</v>
      </c>
    </row>
    <row r="29071" spans="1:1">
      <c r="A29071" s="4">
        <v>31907</v>
      </c>
    </row>
    <row r="29072" spans="1:1">
      <c r="A29072" s="4">
        <v>31908</v>
      </c>
    </row>
    <row r="29073" spans="1:1">
      <c r="A29073" s="4">
        <v>31909</v>
      </c>
    </row>
    <row r="29074" spans="1:1">
      <c r="A29074" s="4">
        <v>31910</v>
      </c>
    </row>
    <row r="29075" spans="1:1">
      <c r="A29075" s="4">
        <v>31911</v>
      </c>
    </row>
    <row r="29076" spans="1:1">
      <c r="A29076" s="4">
        <v>31912</v>
      </c>
    </row>
    <row r="29077" spans="1:1">
      <c r="A29077" s="4">
        <v>31913</v>
      </c>
    </row>
    <row r="29078" spans="1:1">
      <c r="A29078" s="4">
        <v>31914</v>
      </c>
    </row>
    <row r="29079" spans="1:1">
      <c r="A29079" s="4">
        <v>31915</v>
      </c>
    </row>
    <row r="29080" spans="1:1">
      <c r="A29080" s="4">
        <v>31916</v>
      </c>
    </row>
    <row r="29081" spans="1:1">
      <c r="A29081" s="4">
        <v>31917</v>
      </c>
    </row>
    <row r="29082" spans="1:1">
      <c r="A29082" s="4">
        <v>31918</v>
      </c>
    </row>
    <row r="29083" spans="1:1">
      <c r="A29083" s="4">
        <v>31919</v>
      </c>
    </row>
    <row r="29084" spans="1:1">
      <c r="A29084" s="4">
        <v>31920</v>
      </c>
    </row>
    <row r="29085" spans="1:1">
      <c r="A29085" s="4">
        <v>31921</v>
      </c>
    </row>
    <row r="29086" spans="1:1">
      <c r="A29086" s="4">
        <v>31922</v>
      </c>
    </row>
    <row r="29087" spans="1:1">
      <c r="A29087" s="4">
        <v>31923</v>
      </c>
    </row>
    <row r="29088" spans="1:1">
      <c r="A29088" s="4">
        <v>31924</v>
      </c>
    </row>
    <row r="29089" spans="1:1">
      <c r="A29089" s="4">
        <v>31925</v>
      </c>
    </row>
    <row r="29090" spans="1:1">
      <c r="A29090" s="4">
        <v>31926</v>
      </c>
    </row>
    <row r="29091" spans="1:1">
      <c r="A29091" s="4">
        <v>31927</v>
      </c>
    </row>
    <row r="29092" spans="1:1">
      <c r="A29092" s="4">
        <v>31928</v>
      </c>
    </row>
    <row r="29093" spans="1:1">
      <c r="A29093" s="4">
        <v>31929</v>
      </c>
    </row>
    <row r="29094" spans="1:1">
      <c r="A29094" s="4">
        <v>31930</v>
      </c>
    </row>
    <row r="29095" spans="1:1">
      <c r="A29095" s="4">
        <v>31931</v>
      </c>
    </row>
    <row r="29096" spans="1:1">
      <c r="A29096" s="4">
        <v>31932</v>
      </c>
    </row>
    <row r="29097" spans="1:1">
      <c r="A29097" s="4">
        <v>31933</v>
      </c>
    </row>
    <row r="29098" spans="1:1">
      <c r="A29098" s="4">
        <v>31934</v>
      </c>
    </row>
    <row r="29099" spans="1:1">
      <c r="A29099" s="4">
        <v>31935</v>
      </c>
    </row>
    <row r="29100" spans="1:1">
      <c r="A29100" s="4">
        <v>31936</v>
      </c>
    </row>
    <row r="29101" spans="1:1">
      <c r="A29101" s="4">
        <v>31937</v>
      </c>
    </row>
    <row r="29102" spans="1:1">
      <c r="A29102" s="4">
        <v>31938</v>
      </c>
    </row>
    <row r="29103" spans="1:1">
      <c r="A29103" s="4">
        <v>31939</v>
      </c>
    </row>
    <row r="29104" spans="1:1">
      <c r="A29104" s="4">
        <v>31940</v>
      </c>
    </row>
    <row r="29105" spans="1:1">
      <c r="A29105" s="4">
        <v>31941</v>
      </c>
    </row>
    <row r="29106" spans="1:1">
      <c r="A29106" s="4">
        <v>31942</v>
      </c>
    </row>
    <row r="29107" spans="1:1">
      <c r="A29107" s="4">
        <v>31943</v>
      </c>
    </row>
    <row r="29108" spans="1:1">
      <c r="A29108" s="4">
        <v>31944</v>
      </c>
    </row>
    <row r="29109" spans="1:1">
      <c r="A29109" s="4">
        <v>31945</v>
      </c>
    </row>
    <row r="29110" spans="1:1">
      <c r="A29110" s="4">
        <v>31946</v>
      </c>
    </row>
    <row r="29111" spans="1:1">
      <c r="A29111" s="4">
        <v>31947</v>
      </c>
    </row>
    <row r="29112" spans="1:1">
      <c r="A29112" s="4">
        <v>31948</v>
      </c>
    </row>
    <row r="29113" spans="1:1">
      <c r="A29113" s="4">
        <v>31949</v>
      </c>
    </row>
    <row r="29114" spans="1:1">
      <c r="A29114" s="4">
        <v>31950</v>
      </c>
    </row>
    <row r="29115" spans="1:1">
      <c r="A29115" s="4">
        <v>31951</v>
      </c>
    </row>
    <row r="29116" spans="1:1">
      <c r="A29116" s="4">
        <v>31952</v>
      </c>
    </row>
    <row r="29117" spans="1:1">
      <c r="A29117" s="4">
        <v>31953</v>
      </c>
    </row>
    <row r="29118" spans="1:1">
      <c r="A29118" s="4">
        <v>31954</v>
      </c>
    </row>
    <row r="29119" spans="1:1">
      <c r="A29119" s="4">
        <v>31955</v>
      </c>
    </row>
    <row r="29120" spans="1:1">
      <c r="A29120" s="4">
        <v>31956</v>
      </c>
    </row>
    <row r="29121" spans="1:1">
      <c r="A29121" s="4">
        <v>31957</v>
      </c>
    </row>
    <row r="29122" spans="1:1">
      <c r="A29122" s="4">
        <v>31958</v>
      </c>
    </row>
    <row r="29123" spans="1:1">
      <c r="A29123" s="4">
        <v>31959</v>
      </c>
    </row>
    <row r="29124" spans="1:1">
      <c r="A29124" s="4">
        <v>31960</v>
      </c>
    </row>
    <row r="29125" spans="1:1">
      <c r="A29125" s="4">
        <v>31961</v>
      </c>
    </row>
    <row r="29126" spans="1:1">
      <c r="A29126" s="4">
        <v>31962</v>
      </c>
    </row>
    <row r="29127" spans="1:1">
      <c r="A29127" s="4">
        <v>31963</v>
      </c>
    </row>
    <row r="29128" spans="1:1">
      <c r="A29128" s="4">
        <v>31964</v>
      </c>
    </row>
    <row r="29129" spans="1:1">
      <c r="A29129" s="4">
        <v>31965</v>
      </c>
    </row>
    <row r="29130" spans="1:1">
      <c r="A29130" s="4">
        <v>31966</v>
      </c>
    </row>
    <row r="29131" spans="1:1">
      <c r="A29131" s="4">
        <v>31967</v>
      </c>
    </row>
    <row r="29132" spans="1:1">
      <c r="A29132" s="4">
        <v>31968</v>
      </c>
    </row>
    <row r="29133" spans="1:1">
      <c r="A29133" s="4">
        <v>31969</v>
      </c>
    </row>
    <row r="29134" spans="1:1">
      <c r="A29134" s="4">
        <v>31970</v>
      </c>
    </row>
    <row r="29135" spans="1:1">
      <c r="A29135" s="4">
        <v>31971</v>
      </c>
    </row>
    <row r="29136" spans="1:1">
      <c r="A29136" s="4">
        <v>31972</v>
      </c>
    </row>
    <row r="29137" spans="1:1">
      <c r="A29137" s="4">
        <v>31973</v>
      </c>
    </row>
    <row r="29138" spans="1:1">
      <c r="A29138" s="4">
        <v>31974</v>
      </c>
    </row>
    <row r="29139" spans="1:1">
      <c r="A29139" s="4">
        <v>31975</v>
      </c>
    </row>
    <row r="29140" spans="1:1">
      <c r="A29140" s="4">
        <v>31976</v>
      </c>
    </row>
    <row r="29141" spans="1:1">
      <c r="A29141" s="4">
        <v>31977</v>
      </c>
    </row>
    <row r="29142" spans="1:1">
      <c r="A29142" s="4">
        <v>31978</v>
      </c>
    </row>
    <row r="29143" spans="1:1">
      <c r="A29143" s="4">
        <v>31979</v>
      </c>
    </row>
    <row r="29144" spans="1:1">
      <c r="A29144" s="4">
        <v>31980</v>
      </c>
    </row>
    <row r="29145" spans="1:1">
      <c r="A29145" s="4">
        <v>31981</v>
      </c>
    </row>
    <row r="29146" spans="1:1">
      <c r="A29146" s="4">
        <v>31982</v>
      </c>
    </row>
    <row r="29147" spans="1:1">
      <c r="A29147" s="4">
        <v>31983</v>
      </c>
    </row>
    <row r="29148" spans="1:1">
      <c r="A29148" s="4">
        <v>31984</v>
      </c>
    </row>
    <row r="29149" spans="1:1">
      <c r="A29149" s="4">
        <v>31985</v>
      </c>
    </row>
    <row r="29150" spans="1:1">
      <c r="A29150" s="4">
        <v>31986</v>
      </c>
    </row>
    <row r="29151" spans="1:1">
      <c r="A29151" s="4">
        <v>31987</v>
      </c>
    </row>
    <row r="29152" spans="1:1">
      <c r="A29152" s="4">
        <v>31988</v>
      </c>
    </row>
    <row r="29153" spans="1:1">
      <c r="A29153" s="4">
        <v>31989</v>
      </c>
    </row>
    <row r="29154" spans="1:1">
      <c r="A29154" s="4">
        <v>31990</v>
      </c>
    </row>
    <row r="29155" spans="1:1">
      <c r="A29155" s="4">
        <v>31991</v>
      </c>
    </row>
    <row r="29156" spans="1:1">
      <c r="A29156" s="4">
        <v>31992</v>
      </c>
    </row>
    <row r="29157" spans="1:1">
      <c r="A29157" s="4">
        <v>31993</v>
      </c>
    </row>
    <row r="29158" spans="1:1">
      <c r="A29158" s="4">
        <v>31994</v>
      </c>
    </row>
    <row r="29159" spans="1:1">
      <c r="A29159" s="4">
        <v>31995</v>
      </c>
    </row>
    <row r="29160" spans="1:1">
      <c r="A29160" s="4">
        <v>31996</v>
      </c>
    </row>
    <row r="29161" spans="1:1">
      <c r="A29161" s="4">
        <v>31997</v>
      </c>
    </row>
    <row r="29162" spans="1:1">
      <c r="A29162" s="4">
        <v>31998</v>
      </c>
    </row>
    <row r="29163" spans="1:1">
      <c r="A29163" s="4">
        <v>31999</v>
      </c>
    </row>
    <row r="29164" spans="1:1">
      <c r="A29164" s="4">
        <v>32000</v>
      </c>
    </row>
    <row r="29165" spans="1:1">
      <c r="A29165" s="4">
        <v>32001</v>
      </c>
    </row>
    <row r="29166" spans="1:1">
      <c r="A29166" s="4">
        <v>32002</v>
      </c>
    </row>
    <row r="29167" spans="1:1">
      <c r="A29167" s="4">
        <v>32003</v>
      </c>
    </row>
    <row r="29168" spans="1:1">
      <c r="A29168" s="4">
        <v>32004</v>
      </c>
    </row>
    <row r="29169" spans="1:1">
      <c r="A29169" s="4">
        <v>32005</v>
      </c>
    </row>
    <row r="29170" spans="1:1">
      <c r="A29170" s="4">
        <v>32006</v>
      </c>
    </row>
    <row r="29171" spans="1:1">
      <c r="A29171" s="4">
        <v>32007</v>
      </c>
    </row>
    <row r="29172" spans="1:1">
      <c r="A29172" s="4">
        <v>32008</v>
      </c>
    </row>
    <row r="29173" spans="1:1">
      <c r="A29173" s="4">
        <v>32009</v>
      </c>
    </row>
    <row r="29174" spans="1:1">
      <c r="A29174" s="4">
        <v>32010</v>
      </c>
    </row>
    <row r="29175" spans="1:1">
      <c r="A29175" s="4">
        <v>32011</v>
      </c>
    </row>
    <row r="29176" spans="1:1">
      <c r="A29176" s="4">
        <v>32012</v>
      </c>
    </row>
    <row r="29177" spans="1:1">
      <c r="A29177" s="4">
        <v>32013</v>
      </c>
    </row>
    <row r="29178" spans="1:1">
      <c r="A29178" s="4">
        <v>32014</v>
      </c>
    </row>
    <row r="29179" spans="1:1">
      <c r="A29179" s="4">
        <v>32015</v>
      </c>
    </row>
    <row r="29180" spans="1:1">
      <c r="A29180" s="4">
        <v>32016</v>
      </c>
    </row>
    <row r="29181" spans="1:1">
      <c r="A29181" s="4">
        <v>32017</v>
      </c>
    </row>
    <row r="29182" spans="1:1">
      <c r="A29182" s="4">
        <v>32018</v>
      </c>
    </row>
    <row r="29183" spans="1:1">
      <c r="A29183" s="4">
        <v>32019</v>
      </c>
    </row>
    <row r="29184" spans="1:1">
      <c r="A29184" s="4">
        <v>32020</v>
      </c>
    </row>
    <row r="29185" spans="1:1">
      <c r="A29185" s="4">
        <v>32021</v>
      </c>
    </row>
    <row r="29186" spans="1:1">
      <c r="A29186" s="4">
        <v>32022</v>
      </c>
    </row>
    <row r="29187" spans="1:1">
      <c r="A29187" s="4">
        <v>32023</v>
      </c>
    </row>
    <row r="29188" spans="1:1">
      <c r="A29188" s="4">
        <v>32024</v>
      </c>
    </row>
    <row r="29189" spans="1:1">
      <c r="A29189" s="4">
        <v>32025</v>
      </c>
    </row>
    <row r="29190" spans="1:1">
      <c r="A29190" s="4">
        <v>32026</v>
      </c>
    </row>
    <row r="29191" spans="1:1">
      <c r="A29191" s="4">
        <v>32027</v>
      </c>
    </row>
    <row r="29192" spans="1:1">
      <c r="A29192" s="4">
        <v>32028</v>
      </c>
    </row>
    <row r="29193" spans="1:1">
      <c r="A29193" s="4">
        <v>32029</v>
      </c>
    </row>
    <row r="29194" spans="1:1">
      <c r="A29194" s="4">
        <v>32030</v>
      </c>
    </row>
    <row r="29195" spans="1:1">
      <c r="A29195" s="4">
        <v>32031</v>
      </c>
    </row>
    <row r="29196" spans="1:1">
      <c r="A29196" s="4">
        <v>32032</v>
      </c>
    </row>
    <row r="29197" spans="1:1">
      <c r="A29197" s="4">
        <v>32033</v>
      </c>
    </row>
    <row r="29198" spans="1:1">
      <c r="A29198" s="4">
        <v>32034</v>
      </c>
    </row>
    <row r="29199" spans="1:1">
      <c r="A29199" s="4">
        <v>32035</v>
      </c>
    </row>
    <row r="29200" spans="1:1">
      <c r="A29200" s="4">
        <v>32036</v>
      </c>
    </row>
    <row r="29201" spans="1:1">
      <c r="A29201" s="4">
        <v>32037</v>
      </c>
    </row>
    <row r="29202" spans="1:1">
      <c r="A29202" s="4">
        <v>32038</v>
      </c>
    </row>
    <row r="29203" spans="1:1">
      <c r="A29203" s="4">
        <v>32039</v>
      </c>
    </row>
    <row r="29204" spans="1:1">
      <c r="A29204" s="4">
        <v>32040</v>
      </c>
    </row>
    <row r="29205" spans="1:1">
      <c r="A29205" s="4">
        <v>32041</v>
      </c>
    </row>
    <row r="29206" spans="1:1">
      <c r="A29206" s="4">
        <v>32042</v>
      </c>
    </row>
    <row r="29207" spans="1:1">
      <c r="A29207" s="4">
        <v>32043</v>
      </c>
    </row>
    <row r="29208" spans="1:1">
      <c r="A29208" s="4">
        <v>32044</v>
      </c>
    </row>
    <row r="29209" spans="1:1">
      <c r="A29209" s="4">
        <v>32045</v>
      </c>
    </row>
    <row r="29210" spans="1:1">
      <c r="A29210" s="4">
        <v>32046</v>
      </c>
    </row>
    <row r="29211" spans="1:1">
      <c r="A29211" s="4">
        <v>32047</v>
      </c>
    </row>
    <row r="29212" spans="1:1">
      <c r="A29212" s="4">
        <v>32048</v>
      </c>
    </row>
    <row r="29213" spans="1:1">
      <c r="A29213" s="4">
        <v>32049</v>
      </c>
    </row>
    <row r="29214" spans="1:1">
      <c r="A29214" s="4">
        <v>32050</v>
      </c>
    </row>
    <row r="29215" spans="1:1">
      <c r="A29215" s="4">
        <v>32051</v>
      </c>
    </row>
    <row r="29216" spans="1:1">
      <c r="A29216" s="4">
        <v>32052</v>
      </c>
    </row>
    <row r="29217" spans="1:1">
      <c r="A29217" s="4">
        <v>32053</v>
      </c>
    </row>
    <row r="29218" spans="1:1">
      <c r="A29218" s="4">
        <v>32054</v>
      </c>
    </row>
    <row r="29219" spans="1:1">
      <c r="A29219" s="4">
        <v>32055</v>
      </c>
    </row>
    <row r="29220" spans="1:1">
      <c r="A29220" s="4">
        <v>32056</v>
      </c>
    </row>
    <row r="29221" spans="1:1">
      <c r="A29221" s="4">
        <v>32057</v>
      </c>
    </row>
    <row r="29222" spans="1:1">
      <c r="A29222" s="4">
        <v>32058</v>
      </c>
    </row>
    <row r="29223" spans="1:1">
      <c r="A29223" s="4">
        <v>32059</v>
      </c>
    </row>
    <row r="29224" spans="1:1">
      <c r="A29224" s="4">
        <v>32060</v>
      </c>
    </row>
    <row r="29225" spans="1:1">
      <c r="A29225" s="4">
        <v>32061</v>
      </c>
    </row>
    <row r="29226" spans="1:1">
      <c r="A29226" s="4">
        <v>32062</v>
      </c>
    </row>
    <row r="29227" spans="1:1">
      <c r="A29227" s="4">
        <v>32063</v>
      </c>
    </row>
    <row r="29228" spans="1:1">
      <c r="A29228" s="4">
        <v>32064</v>
      </c>
    </row>
    <row r="29229" spans="1:1">
      <c r="A29229" s="4">
        <v>32065</v>
      </c>
    </row>
    <row r="29230" spans="1:1">
      <c r="A29230" s="4">
        <v>32066</v>
      </c>
    </row>
    <row r="29231" spans="1:1">
      <c r="A29231" s="4">
        <v>32067</v>
      </c>
    </row>
    <row r="29232" spans="1:1">
      <c r="A29232" s="4">
        <v>32068</v>
      </c>
    </row>
    <row r="29233" spans="1:1">
      <c r="A29233" s="4">
        <v>32069</v>
      </c>
    </row>
    <row r="29234" spans="1:1">
      <c r="A29234" s="4">
        <v>32070</v>
      </c>
    </row>
    <row r="29235" spans="1:1">
      <c r="A29235" s="4">
        <v>32071</v>
      </c>
    </row>
    <row r="29236" spans="1:1">
      <c r="A29236" s="4">
        <v>32072</v>
      </c>
    </row>
    <row r="29237" spans="1:1">
      <c r="A29237" s="4">
        <v>32073</v>
      </c>
    </row>
    <row r="29238" spans="1:1">
      <c r="A29238" s="4">
        <v>32074</v>
      </c>
    </row>
    <row r="29239" spans="1:1">
      <c r="A29239" s="4">
        <v>32075</v>
      </c>
    </row>
    <row r="29240" spans="1:1">
      <c r="A29240" s="4">
        <v>32076</v>
      </c>
    </row>
    <row r="29241" spans="1:1">
      <c r="A29241" s="4">
        <v>32077</v>
      </c>
    </row>
    <row r="29242" spans="1:1">
      <c r="A29242" s="4">
        <v>32078</v>
      </c>
    </row>
    <row r="29243" spans="1:1">
      <c r="A29243" s="4">
        <v>32079</v>
      </c>
    </row>
    <row r="29244" spans="1:1">
      <c r="A29244" s="4">
        <v>32080</v>
      </c>
    </row>
    <row r="29245" spans="1:1">
      <c r="A29245" s="4">
        <v>32081</v>
      </c>
    </row>
    <row r="29246" spans="1:1">
      <c r="A29246" s="4">
        <v>32082</v>
      </c>
    </row>
    <row r="29247" spans="1:1">
      <c r="A29247" s="4">
        <v>32083</v>
      </c>
    </row>
    <row r="29248" spans="1:1">
      <c r="A29248" s="4">
        <v>32084</v>
      </c>
    </row>
    <row r="29249" spans="1:1">
      <c r="A29249" s="4">
        <v>32085</v>
      </c>
    </row>
    <row r="29250" spans="1:1">
      <c r="A29250" s="4">
        <v>32086</v>
      </c>
    </row>
    <row r="29251" spans="1:1">
      <c r="A29251" s="4">
        <v>32087</v>
      </c>
    </row>
    <row r="29252" spans="1:1">
      <c r="A29252" s="4">
        <v>32088</v>
      </c>
    </row>
    <row r="29253" spans="1:1">
      <c r="A29253" s="4">
        <v>32089</v>
      </c>
    </row>
    <row r="29254" spans="1:1">
      <c r="A29254" s="4">
        <v>32090</v>
      </c>
    </row>
    <row r="29255" spans="1:1">
      <c r="A29255" s="4">
        <v>32091</v>
      </c>
    </row>
    <row r="29256" spans="1:1">
      <c r="A29256" s="4">
        <v>32092</v>
      </c>
    </row>
    <row r="29257" spans="1:1">
      <c r="A29257" s="4">
        <v>32093</v>
      </c>
    </row>
    <row r="29258" spans="1:1">
      <c r="A29258" s="4">
        <v>32094</v>
      </c>
    </row>
    <row r="29259" spans="1:1">
      <c r="A29259" s="4">
        <v>32095</v>
      </c>
    </row>
    <row r="29260" spans="1:1">
      <c r="A29260" s="4">
        <v>32096</v>
      </c>
    </row>
    <row r="29261" spans="1:1">
      <c r="A29261" s="4">
        <v>32097</v>
      </c>
    </row>
    <row r="29262" spans="1:1">
      <c r="A29262" s="4">
        <v>32098</v>
      </c>
    </row>
    <row r="29263" spans="1:1">
      <c r="A29263" s="4">
        <v>32099</v>
      </c>
    </row>
    <row r="29264" spans="1:1">
      <c r="A29264" s="4">
        <v>32100</v>
      </c>
    </row>
    <row r="29265" spans="1:1">
      <c r="A29265" s="4">
        <v>32101</v>
      </c>
    </row>
    <row r="29266" spans="1:1">
      <c r="A29266" s="4">
        <v>32102</v>
      </c>
    </row>
    <row r="29267" spans="1:1">
      <c r="A29267" s="4">
        <v>32103</v>
      </c>
    </row>
    <row r="29268" spans="1:1">
      <c r="A29268" s="4">
        <v>32104</v>
      </c>
    </row>
    <row r="29269" spans="1:1">
      <c r="A29269" s="4">
        <v>32105</v>
      </c>
    </row>
    <row r="29270" spans="1:1">
      <c r="A29270" s="4">
        <v>32106</v>
      </c>
    </row>
    <row r="29271" spans="1:1">
      <c r="A29271" s="4">
        <v>32107</v>
      </c>
    </row>
    <row r="29272" spans="1:1">
      <c r="A29272" s="4">
        <v>32108</v>
      </c>
    </row>
    <row r="29273" spans="1:1">
      <c r="A29273" s="4">
        <v>32109</v>
      </c>
    </row>
    <row r="29274" spans="1:1">
      <c r="A29274" s="4">
        <v>32110</v>
      </c>
    </row>
    <row r="29275" spans="1:1">
      <c r="A29275" s="4">
        <v>32111</v>
      </c>
    </row>
    <row r="29276" spans="1:1">
      <c r="A29276" s="4">
        <v>32112</v>
      </c>
    </row>
    <row r="29277" spans="1:1">
      <c r="A29277" s="4">
        <v>32113</v>
      </c>
    </row>
    <row r="29278" spans="1:1">
      <c r="A29278" s="4">
        <v>32114</v>
      </c>
    </row>
    <row r="29279" spans="1:1">
      <c r="A29279" s="4">
        <v>32115</v>
      </c>
    </row>
    <row r="29280" spans="1:1">
      <c r="A29280" s="4">
        <v>32116</v>
      </c>
    </row>
    <row r="29281" spans="1:1">
      <c r="A29281" s="4">
        <v>32117</v>
      </c>
    </row>
    <row r="29282" spans="1:1">
      <c r="A29282" s="4">
        <v>32118</v>
      </c>
    </row>
    <row r="29283" spans="1:1">
      <c r="A29283" s="4">
        <v>32119</v>
      </c>
    </row>
    <row r="29284" spans="1:1">
      <c r="A29284" s="4">
        <v>32120</v>
      </c>
    </row>
    <row r="29285" spans="1:1">
      <c r="A29285" s="4">
        <v>32121</v>
      </c>
    </row>
    <row r="29286" spans="1:1">
      <c r="A29286" s="4">
        <v>32122</v>
      </c>
    </row>
    <row r="29287" spans="1:1">
      <c r="A29287" s="4">
        <v>32123</v>
      </c>
    </row>
    <row r="29288" spans="1:1">
      <c r="A29288" s="4">
        <v>32124</v>
      </c>
    </row>
    <row r="29289" spans="1:1">
      <c r="A29289" s="4">
        <v>32125</v>
      </c>
    </row>
    <row r="29290" spans="1:1">
      <c r="A29290" s="4">
        <v>32126</v>
      </c>
    </row>
    <row r="29291" spans="1:1">
      <c r="A29291" s="4">
        <v>32127</v>
      </c>
    </row>
    <row r="29292" spans="1:1">
      <c r="A29292" s="4">
        <v>32128</v>
      </c>
    </row>
    <row r="29293" spans="1:1">
      <c r="A29293" s="4">
        <v>32129</v>
      </c>
    </row>
    <row r="29294" spans="1:1">
      <c r="A29294" s="4">
        <v>32130</v>
      </c>
    </row>
    <row r="29295" spans="1:1">
      <c r="A29295" s="4">
        <v>32131</v>
      </c>
    </row>
    <row r="29296" spans="1:1">
      <c r="A29296" s="4">
        <v>32132</v>
      </c>
    </row>
    <row r="29297" spans="1:1">
      <c r="A29297" s="4">
        <v>32133</v>
      </c>
    </row>
    <row r="29298" spans="1:1">
      <c r="A29298" s="4">
        <v>32134</v>
      </c>
    </row>
    <row r="29299" spans="1:1">
      <c r="A29299" s="4">
        <v>32135</v>
      </c>
    </row>
    <row r="29300" spans="1:1">
      <c r="A29300" s="4">
        <v>32136</v>
      </c>
    </row>
    <row r="29301" spans="1:1">
      <c r="A29301" s="4">
        <v>32137</v>
      </c>
    </row>
    <row r="29302" spans="1:1">
      <c r="A29302" s="4">
        <v>32138</v>
      </c>
    </row>
    <row r="29303" spans="1:1">
      <c r="A29303" s="4">
        <v>32139</v>
      </c>
    </row>
    <row r="29304" spans="1:1">
      <c r="A29304" s="4">
        <v>32140</v>
      </c>
    </row>
    <row r="29305" spans="1:1">
      <c r="A29305" s="4">
        <v>32141</v>
      </c>
    </row>
    <row r="29306" spans="1:1">
      <c r="A29306" s="4">
        <v>32142</v>
      </c>
    </row>
    <row r="29307" spans="1:1">
      <c r="A29307" s="4">
        <v>32143</v>
      </c>
    </row>
    <row r="29308" spans="1:1">
      <c r="A29308" s="4">
        <v>32144</v>
      </c>
    </row>
    <row r="29309" spans="1:1">
      <c r="A29309" s="4">
        <v>32145</v>
      </c>
    </row>
    <row r="29310" spans="1:1">
      <c r="A29310" s="4">
        <v>32146</v>
      </c>
    </row>
    <row r="29311" spans="1:1">
      <c r="A29311" s="4">
        <v>32147</v>
      </c>
    </row>
    <row r="29312" spans="1:1">
      <c r="A29312" s="4">
        <v>32148</v>
      </c>
    </row>
    <row r="29313" spans="1:1">
      <c r="A29313" s="4">
        <v>32149</v>
      </c>
    </row>
    <row r="29314" spans="1:1">
      <c r="A29314" s="4">
        <v>32150</v>
      </c>
    </row>
    <row r="29315" spans="1:1">
      <c r="A29315" s="4">
        <v>32151</v>
      </c>
    </row>
    <row r="29316" spans="1:1">
      <c r="A29316" s="4">
        <v>32152</v>
      </c>
    </row>
    <row r="29317" spans="1:1">
      <c r="A29317" s="4">
        <v>32153</v>
      </c>
    </row>
    <row r="29318" spans="1:1">
      <c r="A29318" s="4">
        <v>32154</v>
      </c>
    </row>
    <row r="29319" spans="1:1">
      <c r="A29319" s="4">
        <v>32155</v>
      </c>
    </row>
    <row r="29320" spans="1:1">
      <c r="A29320" s="4">
        <v>32156</v>
      </c>
    </row>
    <row r="29321" spans="1:1">
      <c r="A29321" s="4">
        <v>32157</v>
      </c>
    </row>
    <row r="29322" spans="1:1">
      <c r="A29322" s="4">
        <v>32158</v>
      </c>
    </row>
    <row r="29323" spans="1:1">
      <c r="A29323" s="4">
        <v>32159</v>
      </c>
    </row>
    <row r="29324" spans="1:1">
      <c r="A29324" s="4">
        <v>32160</v>
      </c>
    </row>
    <row r="29325" spans="1:1">
      <c r="A29325" s="4">
        <v>32161</v>
      </c>
    </row>
    <row r="29326" spans="1:1">
      <c r="A29326" s="4">
        <v>32162</v>
      </c>
    </row>
    <row r="29327" spans="1:1">
      <c r="A29327" s="4">
        <v>32163</v>
      </c>
    </row>
    <row r="29328" spans="1:1">
      <c r="A29328" s="4">
        <v>32164</v>
      </c>
    </row>
    <row r="29329" spans="1:1">
      <c r="A29329" s="4">
        <v>32165</v>
      </c>
    </row>
    <row r="29330" spans="1:1">
      <c r="A29330" s="4">
        <v>32166</v>
      </c>
    </row>
    <row r="29331" spans="1:1">
      <c r="A29331" s="4">
        <v>32167</v>
      </c>
    </row>
    <row r="29332" spans="1:1">
      <c r="A29332" s="4">
        <v>32168</v>
      </c>
    </row>
    <row r="29333" spans="1:1">
      <c r="A29333" s="4">
        <v>32169</v>
      </c>
    </row>
    <row r="29334" spans="1:1">
      <c r="A29334" s="4">
        <v>32170</v>
      </c>
    </row>
    <row r="29335" spans="1:1">
      <c r="A29335" s="4">
        <v>32171</v>
      </c>
    </row>
    <row r="29336" spans="1:1">
      <c r="A29336" s="4">
        <v>32172</v>
      </c>
    </row>
    <row r="29337" spans="1:1">
      <c r="A29337" s="4">
        <v>32173</v>
      </c>
    </row>
    <row r="29338" spans="1:1">
      <c r="A29338" s="4">
        <v>32174</v>
      </c>
    </row>
    <row r="29339" spans="1:1">
      <c r="A29339" s="4">
        <v>32175</v>
      </c>
    </row>
    <row r="29340" spans="1:1">
      <c r="A29340" s="4">
        <v>32176</v>
      </c>
    </row>
    <row r="29341" spans="1:1">
      <c r="A29341" s="4">
        <v>32177</v>
      </c>
    </row>
    <row r="29342" spans="1:1">
      <c r="A29342" s="4">
        <v>32178</v>
      </c>
    </row>
    <row r="29343" spans="1:1">
      <c r="A29343" s="4">
        <v>32179</v>
      </c>
    </row>
    <row r="29344" spans="1:1">
      <c r="A29344" s="4">
        <v>32180</v>
      </c>
    </row>
    <row r="29345" spans="1:1">
      <c r="A29345" s="4">
        <v>32181</v>
      </c>
    </row>
    <row r="29346" spans="1:1">
      <c r="A29346" s="4">
        <v>32182</v>
      </c>
    </row>
    <row r="29347" spans="1:1">
      <c r="A29347" s="4">
        <v>32183</v>
      </c>
    </row>
    <row r="29348" spans="1:1">
      <c r="A29348" s="4">
        <v>32184</v>
      </c>
    </row>
    <row r="29349" spans="1:1">
      <c r="A29349" s="4">
        <v>32185</v>
      </c>
    </row>
    <row r="29350" spans="1:1">
      <c r="A29350" s="4">
        <v>32186</v>
      </c>
    </row>
    <row r="29351" spans="1:1">
      <c r="A29351" s="4">
        <v>32187</v>
      </c>
    </row>
    <row r="29352" spans="1:1">
      <c r="A29352" s="4">
        <v>32188</v>
      </c>
    </row>
    <row r="29353" spans="1:1">
      <c r="A29353" s="4">
        <v>32189</v>
      </c>
    </row>
    <row r="29354" spans="1:1">
      <c r="A29354" s="4">
        <v>32190</v>
      </c>
    </row>
    <row r="29355" spans="1:1">
      <c r="A29355" s="4">
        <v>32191</v>
      </c>
    </row>
    <row r="29356" spans="1:1">
      <c r="A29356" s="4">
        <v>32192</v>
      </c>
    </row>
    <row r="29357" spans="1:1">
      <c r="A29357" s="4">
        <v>32193</v>
      </c>
    </row>
    <row r="29358" spans="1:1">
      <c r="A29358" s="4">
        <v>32194</v>
      </c>
    </row>
    <row r="29359" spans="1:1">
      <c r="A29359" s="4">
        <v>32195</v>
      </c>
    </row>
    <row r="29360" spans="1:1">
      <c r="A29360" s="4">
        <v>32196</v>
      </c>
    </row>
    <row r="29361" spans="1:1">
      <c r="A29361" s="4">
        <v>32197</v>
      </c>
    </row>
    <row r="29362" spans="1:1">
      <c r="A29362" s="4">
        <v>32198</v>
      </c>
    </row>
    <row r="29363" spans="1:1">
      <c r="A29363" s="4">
        <v>32199</v>
      </c>
    </row>
    <row r="29364" spans="1:1">
      <c r="A29364" s="4">
        <v>32200</v>
      </c>
    </row>
    <row r="29365" spans="1:1">
      <c r="A29365" s="4">
        <v>32201</v>
      </c>
    </row>
    <row r="29366" spans="1:1">
      <c r="A29366" s="4">
        <v>32202</v>
      </c>
    </row>
    <row r="29367" spans="1:1">
      <c r="A29367" s="4">
        <v>32203</v>
      </c>
    </row>
    <row r="29368" spans="1:1">
      <c r="A29368" s="4">
        <v>32204</v>
      </c>
    </row>
    <row r="29369" spans="1:1">
      <c r="A29369" s="4">
        <v>32205</v>
      </c>
    </row>
    <row r="29370" spans="1:1">
      <c r="A29370" s="4">
        <v>32206</v>
      </c>
    </row>
    <row r="29371" spans="1:1">
      <c r="A29371" s="4">
        <v>32207</v>
      </c>
    </row>
    <row r="29372" spans="1:1">
      <c r="A29372" s="4">
        <v>32208</v>
      </c>
    </row>
    <row r="29373" spans="1:1">
      <c r="A29373" s="4">
        <v>32209</v>
      </c>
    </row>
    <row r="29374" spans="1:1">
      <c r="A29374" s="4">
        <v>32210</v>
      </c>
    </row>
    <row r="29375" spans="1:1">
      <c r="A29375" s="4">
        <v>32211</v>
      </c>
    </row>
    <row r="29376" spans="1:1">
      <c r="A29376" s="4">
        <v>32212</v>
      </c>
    </row>
    <row r="29377" spans="1:1">
      <c r="A29377" s="4">
        <v>32213</v>
      </c>
    </row>
    <row r="29378" spans="1:1">
      <c r="A29378" s="4">
        <v>32214</v>
      </c>
    </row>
    <row r="29379" spans="1:1">
      <c r="A29379" s="4">
        <v>32215</v>
      </c>
    </row>
    <row r="29380" spans="1:1">
      <c r="A29380" s="4">
        <v>32216</v>
      </c>
    </row>
    <row r="29381" spans="1:1">
      <c r="A29381" s="4">
        <v>32217</v>
      </c>
    </row>
    <row r="29382" spans="1:1">
      <c r="A29382" s="4">
        <v>32218</v>
      </c>
    </row>
    <row r="29383" spans="1:1">
      <c r="A29383" s="4">
        <v>32219</v>
      </c>
    </row>
    <row r="29384" spans="1:1">
      <c r="A29384" s="4">
        <v>32220</v>
      </c>
    </row>
    <row r="29385" spans="1:1">
      <c r="A29385" s="4">
        <v>32221</v>
      </c>
    </row>
    <row r="29386" spans="1:1">
      <c r="A29386" s="4">
        <v>32222</v>
      </c>
    </row>
    <row r="29387" spans="1:1">
      <c r="A29387" s="4">
        <v>32223</v>
      </c>
    </row>
    <row r="29388" spans="1:1">
      <c r="A29388" s="4">
        <v>32224</v>
      </c>
    </row>
    <row r="29389" spans="1:1">
      <c r="A29389" s="4">
        <v>32225</v>
      </c>
    </row>
    <row r="29390" spans="1:1">
      <c r="A29390" s="4">
        <v>32226</v>
      </c>
    </row>
    <row r="29391" spans="1:1">
      <c r="A29391" s="4">
        <v>32227</v>
      </c>
    </row>
    <row r="29392" spans="1:1">
      <c r="A29392" s="4">
        <v>32228</v>
      </c>
    </row>
    <row r="29393" spans="1:1">
      <c r="A29393" s="4">
        <v>32229</v>
      </c>
    </row>
    <row r="29394" spans="1:1">
      <c r="A29394" s="4">
        <v>32230</v>
      </c>
    </row>
    <row r="29395" spans="1:1">
      <c r="A29395" s="4">
        <v>32231</v>
      </c>
    </row>
    <row r="29396" spans="1:1">
      <c r="A29396" s="4">
        <v>32232</v>
      </c>
    </row>
    <row r="29397" spans="1:1">
      <c r="A29397" s="4">
        <v>32233</v>
      </c>
    </row>
    <row r="29398" spans="1:1">
      <c r="A29398" s="4">
        <v>32234</v>
      </c>
    </row>
    <row r="29399" spans="1:1">
      <c r="A29399" s="4">
        <v>32235</v>
      </c>
    </row>
    <row r="29400" spans="1:1">
      <c r="A29400" s="4">
        <v>32236</v>
      </c>
    </row>
    <row r="29401" spans="1:1">
      <c r="A29401" s="4">
        <v>32237</v>
      </c>
    </row>
    <row r="29402" spans="1:1">
      <c r="A29402" s="4">
        <v>32238</v>
      </c>
    </row>
    <row r="29403" spans="1:1">
      <c r="A29403" s="4">
        <v>32239</v>
      </c>
    </row>
    <row r="29404" spans="1:1">
      <c r="A29404" s="4">
        <v>32240</v>
      </c>
    </row>
    <row r="29405" spans="1:1">
      <c r="A29405" s="4">
        <v>32241</v>
      </c>
    </row>
    <row r="29406" spans="1:1">
      <c r="A29406" s="4">
        <v>32242</v>
      </c>
    </row>
    <row r="29407" spans="1:1">
      <c r="A29407" s="4">
        <v>32243</v>
      </c>
    </row>
    <row r="29408" spans="1:1">
      <c r="A29408" s="4">
        <v>32244</v>
      </c>
    </row>
    <row r="29409" spans="1:1">
      <c r="A29409" s="4">
        <v>32245</v>
      </c>
    </row>
    <row r="29410" spans="1:1">
      <c r="A29410" s="4">
        <v>32246</v>
      </c>
    </row>
    <row r="29411" spans="1:1">
      <c r="A29411" s="4">
        <v>32247</v>
      </c>
    </row>
    <row r="29412" spans="1:1">
      <c r="A29412" s="4">
        <v>32248</v>
      </c>
    </row>
    <row r="29413" spans="1:1">
      <c r="A29413" s="4">
        <v>32249</v>
      </c>
    </row>
    <row r="29414" spans="1:1">
      <c r="A29414" s="4">
        <v>32250</v>
      </c>
    </row>
    <row r="29415" spans="1:1">
      <c r="A29415" s="4">
        <v>32251</v>
      </c>
    </row>
    <row r="29416" spans="1:1">
      <c r="A29416" s="4">
        <v>32252</v>
      </c>
    </row>
    <row r="29417" spans="1:1">
      <c r="A29417" s="4">
        <v>32253</v>
      </c>
    </row>
    <row r="29418" spans="1:1">
      <c r="A29418" s="4">
        <v>32254</v>
      </c>
    </row>
    <row r="29419" spans="1:1">
      <c r="A29419" s="4">
        <v>32255</v>
      </c>
    </row>
    <row r="29420" spans="1:1">
      <c r="A29420" s="4">
        <v>32256</v>
      </c>
    </row>
    <row r="29421" spans="1:1">
      <c r="A29421" s="4">
        <v>32257</v>
      </c>
    </row>
    <row r="29422" spans="1:1">
      <c r="A29422" s="4">
        <v>32258</v>
      </c>
    </row>
    <row r="29423" spans="1:1">
      <c r="A29423" s="4">
        <v>32259</v>
      </c>
    </row>
    <row r="29424" spans="1:1">
      <c r="A29424" s="4">
        <v>32260</v>
      </c>
    </row>
    <row r="29425" spans="1:1">
      <c r="A29425" s="4">
        <v>32261</v>
      </c>
    </row>
    <row r="29426" spans="1:1">
      <c r="A29426" s="4">
        <v>32262</v>
      </c>
    </row>
    <row r="29427" spans="1:1">
      <c r="A29427" s="4">
        <v>32263</v>
      </c>
    </row>
    <row r="29428" spans="1:1">
      <c r="A29428" s="4">
        <v>32264</v>
      </c>
    </row>
    <row r="29429" spans="1:1">
      <c r="A29429" s="4">
        <v>32265</v>
      </c>
    </row>
    <row r="29430" spans="1:1">
      <c r="A29430" s="4">
        <v>32266</v>
      </c>
    </row>
    <row r="29431" spans="1:1">
      <c r="A29431" s="4">
        <v>32267</v>
      </c>
    </row>
    <row r="29432" spans="1:1">
      <c r="A29432" s="4">
        <v>32268</v>
      </c>
    </row>
    <row r="29433" spans="1:1">
      <c r="A29433" s="4">
        <v>32269</v>
      </c>
    </row>
    <row r="29434" spans="1:1">
      <c r="A29434" s="4">
        <v>32270</v>
      </c>
    </row>
    <row r="29435" spans="1:1">
      <c r="A29435" s="4">
        <v>32271</v>
      </c>
    </row>
    <row r="29436" spans="1:1">
      <c r="A29436" s="4">
        <v>32272</v>
      </c>
    </row>
    <row r="29437" spans="1:1">
      <c r="A29437" s="4">
        <v>32273</v>
      </c>
    </row>
    <row r="29438" spans="1:1">
      <c r="A29438" s="4">
        <v>32274</v>
      </c>
    </row>
    <row r="29439" spans="1:1">
      <c r="A29439" s="4">
        <v>32275</v>
      </c>
    </row>
    <row r="29440" spans="1:1">
      <c r="A29440" s="4">
        <v>32276</v>
      </c>
    </row>
    <row r="29441" spans="1:1">
      <c r="A29441" s="4">
        <v>32277</v>
      </c>
    </row>
    <row r="29442" spans="1:1">
      <c r="A29442" s="4">
        <v>32278</v>
      </c>
    </row>
    <row r="29443" spans="1:1">
      <c r="A29443" s="4">
        <v>32279</v>
      </c>
    </row>
    <row r="29444" spans="1:1">
      <c r="A29444" s="4">
        <v>32280</v>
      </c>
    </row>
    <row r="29445" spans="1:1">
      <c r="A29445" s="4">
        <v>32281</v>
      </c>
    </row>
    <row r="29446" spans="1:1">
      <c r="A29446" s="4">
        <v>32282</v>
      </c>
    </row>
    <row r="29447" spans="1:1">
      <c r="A29447" s="4">
        <v>32283</v>
      </c>
    </row>
    <row r="29448" spans="1:1">
      <c r="A29448" s="4">
        <v>32284</v>
      </c>
    </row>
    <row r="29449" spans="1:1">
      <c r="A29449" s="4">
        <v>32285</v>
      </c>
    </row>
    <row r="29450" spans="1:1">
      <c r="A29450" s="4">
        <v>32286</v>
      </c>
    </row>
    <row r="29451" spans="1:1">
      <c r="A29451" s="4">
        <v>32287</v>
      </c>
    </row>
    <row r="29452" spans="1:1">
      <c r="A29452" s="4">
        <v>32288</v>
      </c>
    </row>
    <row r="29453" spans="1:1">
      <c r="A29453" s="4">
        <v>32289</v>
      </c>
    </row>
    <row r="29454" spans="1:1">
      <c r="A29454" s="4">
        <v>32290</v>
      </c>
    </row>
    <row r="29455" spans="1:1">
      <c r="A29455" s="4">
        <v>32291</v>
      </c>
    </row>
    <row r="29456" spans="1:1">
      <c r="A29456" s="4">
        <v>32292</v>
      </c>
    </row>
    <row r="29457" spans="1:1">
      <c r="A29457" s="4">
        <v>32293</v>
      </c>
    </row>
    <row r="29458" spans="1:1">
      <c r="A29458" s="4">
        <v>32294</v>
      </c>
    </row>
    <row r="29459" spans="1:1">
      <c r="A29459" s="4">
        <v>32295</v>
      </c>
    </row>
    <row r="29460" spans="1:1">
      <c r="A29460" s="4">
        <v>32296</v>
      </c>
    </row>
    <row r="29461" spans="1:1">
      <c r="A29461" s="4">
        <v>32297</v>
      </c>
    </row>
    <row r="29462" spans="1:1">
      <c r="A29462" s="4">
        <v>32298</v>
      </c>
    </row>
    <row r="29463" spans="1:1">
      <c r="A29463" s="4">
        <v>32299</v>
      </c>
    </row>
    <row r="29464" spans="1:1">
      <c r="A29464" s="4">
        <v>32300</v>
      </c>
    </row>
    <row r="29465" spans="1:1">
      <c r="A29465" s="4">
        <v>32301</v>
      </c>
    </row>
    <row r="29466" spans="1:1">
      <c r="A29466" s="4">
        <v>32302</v>
      </c>
    </row>
    <row r="29467" spans="1:1">
      <c r="A29467" s="4">
        <v>32303</v>
      </c>
    </row>
    <row r="29468" spans="1:1">
      <c r="A29468" s="4">
        <v>32304</v>
      </c>
    </row>
    <row r="29469" spans="1:1">
      <c r="A29469" s="4">
        <v>32305</v>
      </c>
    </row>
    <row r="29470" spans="1:1">
      <c r="A29470" s="4">
        <v>32306</v>
      </c>
    </row>
    <row r="29471" spans="1:1">
      <c r="A29471" s="4">
        <v>32307</v>
      </c>
    </row>
    <row r="29472" spans="1:1">
      <c r="A29472" s="4">
        <v>32308</v>
      </c>
    </row>
    <row r="29473" spans="1:1">
      <c r="A29473" s="4">
        <v>32309</v>
      </c>
    </row>
    <row r="29474" spans="1:1">
      <c r="A29474" s="4">
        <v>32310</v>
      </c>
    </row>
    <row r="29475" spans="1:1">
      <c r="A29475" s="4">
        <v>32311</v>
      </c>
    </row>
    <row r="29476" spans="1:1">
      <c r="A29476" s="4">
        <v>32312</v>
      </c>
    </row>
    <row r="29477" spans="1:1">
      <c r="A29477" s="4">
        <v>32313</v>
      </c>
    </row>
    <row r="29478" spans="1:1">
      <c r="A29478" s="4">
        <v>32314</v>
      </c>
    </row>
    <row r="29479" spans="1:1">
      <c r="A29479" s="4">
        <v>32315</v>
      </c>
    </row>
    <row r="29480" spans="1:1">
      <c r="A29480" s="4">
        <v>32316</v>
      </c>
    </row>
    <row r="29481" spans="1:1">
      <c r="A29481" s="4">
        <v>32317</v>
      </c>
    </row>
    <row r="29482" spans="1:1">
      <c r="A29482" s="4">
        <v>32318</v>
      </c>
    </row>
    <row r="29483" spans="1:1">
      <c r="A29483" s="4">
        <v>32319</v>
      </c>
    </row>
    <row r="29484" spans="1:1">
      <c r="A29484" s="4">
        <v>32320</v>
      </c>
    </row>
    <row r="29485" spans="1:1">
      <c r="A29485" s="4">
        <v>32321</v>
      </c>
    </row>
    <row r="29486" spans="1:1">
      <c r="A29486" s="4">
        <v>32322</v>
      </c>
    </row>
    <row r="29487" spans="1:1">
      <c r="A29487" s="4">
        <v>32323</v>
      </c>
    </row>
    <row r="29488" spans="1:1">
      <c r="A29488" s="4">
        <v>32324</v>
      </c>
    </row>
    <row r="29489" spans="1:1">
      <c r="A29489" s="4">
        <v>32325</v>
      </c>
    </row>
    <row r="29490" spans="1:1">
      <c r="A29490" s="4">
        <v>32326</v>
      </c>
    </row>
    <row r="29491" spans="1:1">
      <c r="A29491" s="4">
        <v>32327</v>
      </c>
    </row>
    <row r="29492" spans="1:1">
      <c r="A29492" s="4">
        <v>32328</v>
      </c>
    </row>
    <row r="29493" spans="1:1">
      <c r="A29493" s="4">
        <v>32329</v>
      </c>
    </row>
    <row r="29494" spans="1:1">
      <c r="A29494" s="4">
        <v>32330</v>
      </c>
    </row>
    <row r="29495" spans="1:1">
      <c r="A29495" s="4">
        <v>32331</v>
      </c>
    </row>
    <row r="29496" spans="1:1">
      <c r="A29496" s="4">
        <v>32332</v>
      </c>
    </row>
    <row r="29497" spans="1:1">
      <c r="A29497" s="4">
        <v>32333</v>
      </c>
    </row>
    <row r="29498" spans="1:1">
      <c r="A29498" s="4">
        <v>32334</v>
      </c>
    </row>
    <row r="29499" spans="1:1">
      <c r="A29499" s="4">
        <v>32335</v>
      </c>
    </row>
    <row r="29500" spans="1:1">
      <c r="A29500" s="4">
        <v>32336</v>
      </c>
    </row>
    <row r="29501" spans="1:1">
      <c r="A29501" s="4">
        <v>32337</v>
      </c>
    </row>
    <row r="29502" spans="1:1">
      <c r="A29502" s="4">
        <v>32338</v>
      </c>
    </row>
    <row r="29503" spans="1:1">
      <c r="A29503" s="4">
        <v>32339</v>
      </c>
    </row>
    <row r="29504" spans="1:1">
      <c r="A29504" s="4">
        <v>32340</v>
      </c>
    </row>
    <row r="29505" spans="1:1">
      <c r="A29505" s="4">
        <v>32341</v>
      </c>
    </row>
    <row r="29506" spans="1:1">
      <c r="A29506" s="4">
        <v>32342</v>
      </c>
    </row>
    <row r="29507" spans="1:1">
      <c r="A29507" s="4">
        <v>32343</v>
      </c>
    </row>
    <row r="29508" spans="1:1">
      <c r="A29508" s="4">
        <v>32344</v>
      </c>
    </row>
    <row r="29509" spans="1:1">
      <c r="A29509" s="4">
        <v>32345</v>
      </c>
    </row>
    <row r="29510" spans="1:1">
      <c r="A29510" s="4">
        <v>32346</v>
      </c>
    </row>
    <row r="29511" spans="1:1">
      <c r="A29511" s="4">
        <v>32347</v>
      </c>
    </row>
    <row r="29512" spans="1:1">
      <c r="A29512" s="4">
        <v>32348</v>
      </c>
    </row>
    <row r="29513" spans="1:1">
      <c r="A29513" s="4">
        <v>32349</v>
      </c>
    </row>
    <row r="29514" spans="1:1">
      <c r="A29514" s="4">
        <v>32350</v>
      </c>
    </row>
    <row r="29515" spans="1:1">
      <c r="A29515" s="4">
        <v>32351</v>
      </c>
    </row>
    <row r="29516" spans="1:1">
      <c r="A29516" s="4">
        <v>32352</v>
      </c>
    </row>
    <row r="29517" spans="1:1">
      <c r="A29517" s="4">
        <v>32353</v>
      </c>
    </row>
    <row r="29518" spans="1:1">
      <c r="A29518" s="4">
        <v>32354</v>
      </c>
    </row>
    <row r="29519" spans="1:1">
      <c r="A29519" s="4">
        <v>32355</v>
      </c>
    </row>
    <row r="29520" spans="1:1">
      <c r="A29520" s="4">
        <v>32356</v>
      </c>
    </row>
    <row r="29521" spans="1:1">
      <c r="A29521" s="4">
        <v>32357</v>
      </c>
    </row>
    <row r="29522" spans="1:1">
      <c r="A29522" s="4">
        <v>32358</v>
      </c>
    </row>
    <row r="29523" spans="1:1">
      <c r="A29523" s="4">
        <v>32359</v>
      </c>
    </row>
    <row r="29524" spans="1:1">
      <c r="A29524" s="4">
        <v>32360</v>
      </c>
    </row>
    <row r="29525" spans="1:1">
      <c r="A29525" s="4">
        <v>32361</v>
      </c>
    </row>
    <row r="29526" spans="1:1">
      <c r="A29526" s="4">
        <v>32362</v>
      </c>
    </row>
    <row r="29527" spans="1:1">
      <c r="A29527" s="4">
        <v>32363</v>
      </c>
    </row>
    <row r="29528" spans="1:1">
      <c r="A29528" s="4">
        <v>32364</v>
      </c>
    </row>
    <row r="29529" spans="1:1">
      <c r="A29529" s="4">
        <v>32365</v>
      </c>
    </row>
    <row r="29530" spans="1:1">
      <c r="A29530" s="4">
        <v>32366</v>
      </c>
    </row>
    <row r="29531" spans="1:1">
      <c r="A29531" s="4">
        <v>32367</v>
      </c>
    </row>
    <row r="29532" spans="1:1">
      <c r="A29532" s="4">
        <v>32368</v>
      </c>
    </row>
    <row r="29533" spans="1:1">
      <c r="A29533" s="4">
        <v>32369</v>
      </c>
    </row>
    <row r="29534" spans="1:1">
      <c r="A29534" s="4">
        <v>32370</v>
      </c>
    </row>
    <row r="29535" spans="1:1">
      <c r="A29535" s="4">
        <v>32371</v>
      </c>
    </row>
    <row r="29536" spans="1:1">
      <c r="A29536" s="4">
        <v>32372</v>
      </c>
    </row>
    <row r="29537" spans="1:1">
      <c r="A29537" s="4">
        <v>32373</v>
      </c>
    </row>
    <row r="29538" spans="1:1">
      <c r="A29538" s="4">
        <v>32374</v>
      </c>
    </row>
    <row r="29539" spans="1:1">
      <c r="A29539" s="4">
        <v>32375</v>
      </c>
    </row>
    <row r="29540" spans="1:1">
      <c r="A29540" s="4">
        <v>32376</v>
      </c>
    </row>
    <row r="29541" spans="1:1">
      <c r="A29541" s="4">
        <v>32377</v>
      </c>
    </row>
    <row r="29542" spans="1:1">
      <c r="A29542" s="4">
        <v>32378</v>
      </c>
    </row>
    <row r="29543" spans="1:1">
      <c r="A29543" s="4">
        <v>32379</v>
      </c>
    </row>
    <row r="29544" spans="1:1">
      <c r="A29544" s="4">
        <v>32380</v>
      </c>
    </row>
    <row r="29545" spans="1:1">
      <c r="A29545" s="4">
        <v>32381</v>
      </c>
    </row>
    <row r="29546" spans="1:1">
      <c r="A29546" s="4">
        <v>32382</v>
      </c>
    </row>
    <row r="29547" spans="1:1">
      <c r="A29547" s="4">
        <v>32383</v>
      </c>
    </row>
    <row r="29548" spans="1:1">
      <c r="A29548" s="4">
        <v>32384</v>
      </c>
    </row>
    <row r="29549" spans="1:1">
      <c r="A29549" s="4">
        <v>32385</v>
      </c>
    </row>
    <row r="29550" spans="1:1">
      <c r="A29550" s="4">
        <v>32386</v>
      </c>
    </row>
    <row r="29551" spans="1:1">
      <c r="A29551" s="4">
        <v>32387</v>
      </c>
    </row>
    <row r="29552" spans="1:1">
      <c r="A29552" s="4">
        <v>32388</v>
      </c>
    </row>
    <row r="29553" spans="1:1">
      <c r="A29553" s="4">
        <v>32389</v>
      </c>
    </row>
    <row r="29554" spans="1:1">
      <c r="A29554" s="4">
        <v>32390</v>
      </c>
    </row>
    <row r="29555" spans="1:1">
      <c r="A29555" s="4">
        <v>32391</v>
      </c>
    </row>
    <row r="29556" spans="1:1">
      <c r="A29556" s="4">
        <v>32392</v>
      </c>
    </row>
    <row r="29557" spans="1:1">
      <c r="A29557" s="4">
        <v>32393</v>
      </c>
    </row>
    <row r="29558" spans="1:1">
      <c r="A29558" s="4">
        <v>32394</v>
      </c>
    </row>
    <row r="29559" spans="1:1">
      <c r="A29559" s="4">
        <v>32395</v>
      </c>
    </row>
    <row r="29560" spans="1:1">
      <c r="A29560" s="4">
        <v>32396</v>
      </c>
    </row>
    <row r="29561" spans="1:1">
      <c r="A29561" s="4">
        <v>32397</v>
      </c>
    </row>
    <row r="29562" spans="1:1">
      <c r="A29562" s="4">
        <v>32398</v>
      </c>
    </row>
    <row r="29563" spans="1:1">
      <c r="A29563" s="4">
        <v>32399</v>
      </c>
    </row>
    <row r="29564" spans="1:1">
      <c r="A29564" s="4">
        <v>32400</v>
      </c>
    </row>
    <row r="29565" spans="1:1">
      <c r="A29565" s="4">
        <v>32401</v>
      </c>
    </row>
    <row r="29566" spans="1:1">
      <c r="A29566" s="4">
        <v>32402</v>
      </c>
    </row>
    <row r="29567" spans="1:1">
      <c r="A29567" s="4">
        <v>32403</v>
      </c>
    </row>
    <row r="29568" spans="1:1">
      <c r="A29568" s="4">
        <v>32404</v>
      </c>
    </row>
    <row r="29569" spans="1:1">
      <c r="A29569" s="4">
        <v>32405</v>
      </c>
    </row>
    <row r="29570" spans="1:1">
      <c r="A29570" s="4">
        <v>32406</v>
      </c>
    </row>
    <row r="29571" spans="1:1">
      <c r="A29571" s="4">
        <v>32407</v>
      </c>
    </row>
    <row r="29572" spans="1:1">
      <c r="A29572" s="4">
        <v>32408</v>
      </c>
    </row>
    <row r="29573" spans="1:1">
      <c r="A29573" s="4">
        <v>32409</v>
      </c>
    </row>
    <row r="29574" spans="1:1">
      <c r="A29574" s="4">
        <v>32410</v>
      </c>
    </row>
    <row r="29575" spans="1:1">
      <c r="A29575" s="4">
        <v>32411</v>
      </c>
    </row>
    <row r="29576" spans="1:1">
      <c r="A29576" s="4">
        <v>32412</v>
      </c>
    </row>
    <row r="29577" spans="1:1">
      <c r="A29577" s="4">
        <v>32413</v>
      </c>
    </row>
    <row r="29578" spans="1:1">
      <c r="A29578" s="4">
        <v>32414</v>
      </c>
    </row>
    <row r="29579" spans="1:1">
      <c r="A29579" s="4">
        <v>32415</v>
      </c>
    </row>
    <row r="29580" spans="1:1">
      <c r="A29580" s="4">
        <v>32416</v>
      </c>
    </row>
    <row r="29581" spans="1:1">
      <c r="A29581" s="4">
        <v>32417</v>
      </c>
    </row>
    <row r="29582" spans="1:1">
      <c r="A29582" s="4">
        <v>32418</v>
      </c>
    </row>
    <row r="29583" spans="1:1">
      <c r="A29583" s="4">
        <v>32419</v>
      </c>
    </row>
    <row r="29584" spans="1:1">
      <c r="A29584" s="4">
        <v>32420</v>
      </c>
    </row>
    <row r="29585" spans="1:1">
      <c r="A29585" s="4">
        <v>32421</v>
      </c>
    </row>
    <row r="29586" spans="1:1">
      <c r="A29586" s="4">
        <v>32422</v>
      </c>
    </row>
    <row r="29587" spans="1:1">
      <c r="A29587" s="4">
        <v>32423</v>
      </c>
    </row>
    <row r="29588" spans="1:1">
      <c r="A29588" s="4">
        <v>32424</v>
      </c>
    </row>
    <row r="29589" spans="1:1">
      <c r="A29589" s="4">
        <v>32425</v>
      </c>
    </row>
    <row r="29590" spans="1:1">
      <c r="A29590" s="4">
        <v>32426</v>
      </c>
    </row>
    <row r="29591" spans="1:1">
      <c r="A29591" s="4">
        <v>32427</v>
      </c>
    </row>
    <row r="29592" spans="1:1">
      <c r="A29592" s="4">
        <v>32428</v>
      </c>
    </row>
    <row r="29593" spans="1:1">
      <c r="A29593" s="4">
        <v>32429</v>
      </c>
    </row>
    <row r="29594" spans="1:1">
      <c r="A29594" s="4">
        <v>32430</v>
      </c>
    </row>
    <row r="29595" spans="1:1">
      <c r="A29595" s="4">
        <v>32431</v>
      </c>
    </row>
    <row r="29596" spans="1:1">
      <c r="A29596" s="4">
        <v>32432</v>
      </c>
    </row>
    <row r="29597" spans="1:1">
      <c r="A29597" s="4">
        <v>32433</v>
      </c>
    </row>
    <row r="29598" spans="1:1">
      <c r="A29598" s="4">
        <v>32434</v>
      </c>
    </row>
    <row r="29599" spans="1:1">
      <c r="A29599" s="4">
        <v>32435</v>
      </c>
    </row>
    <row r="29600" spans="1:1">
      <c r="A29600" s="4">
        <v>32436</v>
      </c>
    </row>
    <row r="29601" spans="1:1">
      <c r="A29601" s="4">
        <v>32437</v>
      </c>
    </row>
    <row r="29602" spans="1:1">
      <c r="A29602" s="4">
        <v>32438</v>
      </c>
    </row>
    <row r="29603" spans="1:1">
      <c r="A29603" s="4">
        <v>32439</v>
      </c>
    </row>
    <row r="29604" spans="1:1">
      <c r="A29604" s="4">
        <v>32440</v>
      </c>
    </row>
    <row r="29605" spans="1:1">
      <c r="A29605" s="4">
        <v>32441</v>
      </c>
    </row>
    <row r="29606" spans="1:1">
      <c r="A29606" s="4">
        <v>32442</v>
      </c>
    </row>
    <row r="29607" spans="1:1">
      <c r="A29607" s="4">
        <v>32443</v>
      </c>
    </row>
    <row r="29608" spans="1:1">
      <c r="A29608" s="4">
        <v>32444</v>
      </c>
    </row>
    <row r="29609" spans="1:1">
      <c r="A29609" s="4">
        <v>32445</v>
      </c>
    </row>
    <row r="29610" spans="1:1">
      <c r="A29610" s="4">
        <v>32446</v>
      </c>
    </row>
    <row r="29611" spans="1:1">
      <c r="A29611" s="4">
        <v>32447</v>
      </c>
    </row>
    <row r="29612" spans="1:1">
      <c r="A29612" s="4">
        <v>32448</v>
      </c>
    </row>
    <row r="29613" spans="1:1">
      <c r="A29613" s="4">
        <v>32449</v>
      </c>
    </row>
    <row r="29614" spans="1:1">
      <c r="A29614" s="4">
        <v>32450</v>
      </c>
    </row>
    <row r="29615" spans="1:1">
      <c r="A29615" s="4">
        <v>32451</v>
      </c>
    </row>
    <row r="29616" spans="1:1">
      <c r="A29616" s="4">
        <v>32452</v>
      </c>
    </row>
    <row r="29617" spans="1:1">
      <c r="A29617" s="4">
        <v>32453</v>
      </c>
    </row>
    <row r="29618" spans="1:1">
      <c r="A29618" s="4">
        <v>32454</v>
      </c>
    </row>
    <row r="29619" spans="1:1">
      <c r="A29619" s="4">
        <v>32455</v>
      </c>
    </row>
    <row r="29620" spans="1:1">
      <c r="A29620" s="4">
        <v>32456</v>
      </c>
    </row>
    <row r="29621" spans="1:1">
      <c r="A29621" s="4">
        <v>32457</v>
      </c>
    </row>
    <row r="29622" spans="1:1">
      <c r="A29622" s="4">
        <v>32458</v>
      </c>
    </row>
    <row r="29623" spans="1:1">
      <c r="A29623" s="4">
        <v>32459</v>
      </c>
    </row>
    <row r="29624" spans="1:1">
      <c r="A29624" s="4">
        <v>32460</v>
      </c>
    </row>
    <row r="29625" spans="1:1">
      <c r="A29625" s="4">
        <v>32461</v>
      </c>
    </row>
    <row r="29626" spans="1:1">
      <c r="A29626" s="4">
        <v>32462</v>
      </c>
    </row>
    <row r="29627" spans="1:1">
      <c r="A29627" s="4">
        <v>32463</v>
      </c>
    </row>
    <row r="29628" spans="1:1">
      <c r="A29628" s="4">
        <v>32464</v>
      </c>
    </row>
    <row r="29629" spans="1:1">
      <c r="A29629" s="4">
        <v>32465</v>
      </c>
    </row>
    <row r="29630" spans="1:1">
      <c r="A29630" s="4">
        <v>32466</v>
      </c>
    </row>
    <row r="29631" spans="1:1">
      <c r="A29631" s="4">
        <v>32467</v>
      </c>
    </row>
    <row r="29632" spans="1:1">
      <c r="A29632" s="4">
        <v>32468</v>
      </c>
    </row>
    <row r="29633" spans="1:1">
      <c r="A29633" s="4">
        <v>32469</v>
      </c>
    </row>
    <row r="29634" spans="1:1">
      <c r="A29634" s="4">
        <v>32470</v>
      </c>
    </row>
    <row r="29635" spans="1:1">
      <c r="A29635" s="4">
        <v>32471</v>
      </c>
    </row>
    <row r="29636" spans="1:1">
      <c r="A29636" s="4">
        <v>32472</v>
      </c>
    </row>
    <row r="29637" spans="1:1">
      <c r="A29637" s="4">
        <v>32473</v>
      </c>
    </row>
    <row r="29638" spans="1:1">
      <c r="A29638" s="4">
        <v>32474</v>
      </c>
    </row>
    <row r="29639" spans="1:1">
      <c r="A29639" s="4">
        <v>32475</v>
      </c>
    </row>
    <row r="29640" spans="1:1">
      <c r="A29640" s="4">
        <v>32476</v>
      </c>
    </row>
    <row r="29641" spans="1:1">
      <c r="A29641" s="4">
        <v>32477</v>
      </c>
    </row>
    <row r="29642" spans="1:1">
      <c r="A29642" s="4">
        <v>32478</v>
      </c>
    </row>
    <row r="29643" spans="1:1">
      <c r="A29643" s="4">
        <v>32479</v>
      </c>
    </row>
    <row r="29644" spans="1:1">
      <c r="A29644" s="4">
        <v>32480</v>
      </c>
    </row>
    <row r="29645" spans="1:1">
      <c r="A29645" s="4">
        <v>32481</v>
      </c>
    </row>
    <row r="29646" spans="1:1">
      <c r="A29646" s="4">
        <v>32482</v>
      </c>
    </row>
    <row r="29647" spans="1:1">
      <c r="A29647" s="4">
        <v>32483</v>
      </c>
    </row>
    <row r="29648" spans="1:1">
      <c r="A29648" s="4">
        <v>32484</v>
      </c>
    </row>
    <row r="29649" spans="1:1">
      <c r="A29649" s="4">
        <v>32485</v>
      </c>
    </row>
    <row r="29650" spans="1:1">
      <c r="A29650" s="4">
        <v>32486</v>
      </c>
    </row>
    <row r="29651" spans="1:1">
      <c r="A29651" s="4">
        <v>32487</v>
      </c>
    </row>
    <row r="29652" spans="1:1">
      <c r="A29652" s="4">
        <v>32488</v>
      </c>
    </row>
    <row r="29653" spans="1:1">
      <c r="A29653" s="4">
        <v>32489</v>
      </c>
    </row>
    <row r="29654" spans="1:1">
      <c r="A29654" s="4">
        <v>32490</v>
      </c>
    </row>
    <row r="29655" spans="1:1">
      <c r="A29655" s="4">
        <v>32491</v>
      </c>
    </row>
    <row r="29656" spans="1:1">
      <c r="A29656" s="4">
        <v>32492</v>
      </c>
    </row>
    <row r="29657" spans="1:1">
      <c r="A29657" s="4">
        <v>32493</v>
      </c>
    </row>
    <row r="29658" spans="1:1">
      <c r="A29658" s="4">
        <v>32494</v>
      </c>
    </row>
    <row r="29659" spans="1:1">
      <c r="A29659" s="4">
        <v>32495</v>
      </c>
    </row>
    <row r="29660" spans="1:1">
      <c r="A29660" s="4">
        <v>32496</v>
      </c>
    </row>
    <row r="29661" spans="1:1">
      <c r="A29661" s="4">
        <v>32497</v>
      </c>
    </row>
    <row r="29662" spans="1:1">
      <c r="A29662" s="4">
        <v>32498</v>
      </c>
    </row>
    <row r="29663" spans="1:1">
      <c r="A29663" s="4">
        <v>32499</v>
      </c>
    </row>
    <row r="29664" spans="1:1">
      <c r="A29664" s="4">
        <v>32500</v>
      </c>
    </row>
    <row r="29665" spans="1:1">
      <c r="A29665" s="4">
        <v>32501</v>
      </c>
    </row>
    <row r="29666" spans="1:1">
      <c r="A29666" s="4">
        <v>32502</v>
      </c>
    </row>
    <row r="29667" spans="1:1">
      <c r="A29667" s="4">
        <v>32503</v>
      </c>
    </row>
    <row r="29668" spans="1:1">
      <c r="A29668" s="4">
        <v>32504</v>
      </c>
    </row>
    <row r="29669" spans="1:1">
      <c r="A29669" s="4">
        <v>32505</v>
      </c>
    </row>
    <row r="29670" spans="1:1">
      <c r="A29670" s="4">
        <v>32506</v>
      </c>
    </row>
    <row r="29671" spans="1:1">
      <c r="A29671" s="4">
        <v>32507</v>
      </c>
    </row>
    <row r="29672" spans="1:1">
      <c r="A29672" s="4">
        <v>32508</v>
      </c>
    </row>
    <row r="29673" spans="1:1">
      <c r="A29673" s="4">
        <v>32509</v>
      </c>
    </row>
    <row r="29674" spans="1:1">
      <c r="A29674" s="4">
        <v>32510</v>
      </c>
    </row>
    <row r="29675" spans="1:1">
      <c r="A29675" s="4">
        <v>32511</v>
      </c>
    </row>
    <row r="29676" spans="1:1">
      <c r="A29676" s="4">
        <v>32512</v>
      </c>
    </row>
    <row r="29677" spans="1:1">
      <c r="A29677" s="4">
        <v>32513</v>
      </c>
    </row>
    <row r="29678" spans="1:1">
      <c r="A29678" s="4">
        <v>32514</v>
      </c>
    </row>
    <row r="29679" spans="1:1">
      <c r="A29679" s="4">
        <v>32515</v>
      </c>
    </row>
    <row r="29680" spans="1:1">
      <c r="A29680" s="4">
        <v>32516</v>
      </c>
    </row>
    <row r="29681" spans="1:1">
      <c r="A29681" s="4">
        <v>32517</v>
      </c>
    </row>
    <row r="29682" spans="1:1">
      <c r="A29682" s="4">
        <v>32518</v>
      </c>
    </row>
    <row r="29683" spans="1:1">
      <c r="A29683" s="4">
        <v>32519</v>
      </c>
    </row>
    <row r="29684" spans="1:1">
      <c r="A29684" s="4">
        <v>32520</v>
      </c>
    </row>
    <row r="29685" spans="1:1">
      <c r="A29685" s="4">
        <v>32521</v>
      </c>
    </row>
    <row r="29686" spans="1:1">
      <c r="A29686" s="4">
        <v>32522</v>
      </c>
    </row>
    <row r="29687" spans="1:1">
      <c r="A29687" s="4">
        <v>32523</v>
      </c>
    </row>
    <row r="29688" spans="1:1">
      <c r="A29688" s="4">
        <v>32524</v>
      </c>
    </row>
    <row r="29689" spans="1:1">
      <c r="A29689" s="4">
        <v>32525</v>
      </c>
    </row>
    <row r="29690" spans="1:1">
      <c r="A29690" s="4">
        <v>32526</v>
      </c>
    </row>
    <row r="29691" spans="1:1">
      <c r="A29691" s="4">
        <v>32527</v>
      </c>
    </row>
    <row r="29692" spans="1:1">
      <c r="A29692" s="4">
        <v>32528</v>
      </c>
    </row>
    <row r="29693" spans="1:1">
      <c r="A29693" s="4">
        <v>32529</v>
      </c>
    </row>
    <row r="29694" spans="1:1">
      <c r="A29694" s="4">
        <v>32530</v>
      </c>
    </row>
    <row r="29695" spans="1:1">
      <c r="A29695" s="4">
        <v>32531</v>
      </c>
    </row>
    <row r="29696" spans="1:1">
      <c r="A29696" s="4">
        <v>32532</v>
      </c>
    </row>
    <row r="29697" spans="1:1">
      <c r="A29697" s="4">
        <v>32533</v>
      </c>
    </row>
    <row r="29698" spans="1:1">
      <c r="A29698" s="4">
        <v>32534</v>
      </c>
    </row>
    <row r="29699" spans="1:1">
      <c r="A29699" s="4">
        <v>32535</v>
      </c>
    </row>
    <row r="29700" spans="1:1">
      <c r="A29700" s="4">
        <v>32536</v>
      </c>
    </row>
    <row r="29701" spans="1:1">
      <c r="A29701" s="4">
        <v>32537</v>
      </c>
    </row>
    <row r="29702" spans="1:1">
      <c r="A29702" s="4">
        <v>32538</v>
      </c>
    </row>
    <row r="29703" spans="1:1">
      <c r="A29703" s="4">
        <v>32539</v>
      </c>
    </row>
    <row r="29704" spans="1:1">
      <c r="A29704" s="4">
        <v>32540</v>
      </c>
    </row>
    <row r="29705" spans="1:1">
      <c r="A29705" s="4">
        <v>32541</v>
      </c>
    </row>
    <row r="29706" spans="1:1">
      <c r="A29706" s="4">
        <v>32542</v>
      </c>
    </row>
    <row r="29707" spans="1:1">
      <c r="A29707" s="4">
        <v>32543</v>
      </c>
    </row>
    <row r="29708" spans="1:1">
      <c r="A29708" s="4">
        <v>32544</v>
      </c>
    </row>
    <row r="29709" spans="1:1">
      <c r="A29709" s="4">
        <v>32545</v>
      </c>
    </row>
    <row r="29710" spans="1:1">
      <c r="A29710" s="4">
        <v>32546</v>
      </c>
    </row>
    <row r="29711" spans="1:1">
      <c r="A29711" s="4">
        <v>32547</v>
      </c>
    </row>
    <row r="29712" spans="1:1">
      <c r="A29712" s="4">
        <v>32548</v>
      </c>
    </row>
    <row r="29713" spans="1:1">
      <c r="A29713" s="4">
        <v>32549</v>
      </c>
    </row>
    <row r="29714" spans="1:1">
      <c r="A29714" s="4">
        <v>32550</v>
      </c>
    </row>
    <row r="29715" spans="1:1">
      <c r="A29715" s="4">
        <v>32551</v>
      </c>
    </row>
    <row r="29716" spans="1:1">
      <c r="A29716" s="4">
        <v>32552</v>
      </c>
    </row>
    <row r="29717" spans="1:1">
      <c r="A29717" s="4">
        <v>32553</v>
      </c>
    </row>
    <row r="29718" spans="1:1">
      <c r="A29718" s="4">
        <v>32554</v>
      </c>
    </row>
    <row r="29719" spans="1:1">
      <c r="A29719" s="4">
        <v>32555</v>
      </c>
    </row>
    <row r="29720" spans="1:1">
      <c r="A29720" s="4">
        <v>32556</v>
      </c>
    </row>
    <row r="29721" spans="1:1">
      <c r="A29721" s="4">
        <v>32557</v>
      </c>
    </row>
    <row r="29722" spans="1:1">
      <c r="A29722" s="4">
        <v>32558</v>
      </c>
    </row>
    <row r="29723" spans="1:1">
      <c r="A29723" s="4">
        <v>32559</v>
      </c>
    </row>
    <row r="29724" spans="1:1">
      <c r="A29724" s="4">
        <v>32560</v>
      </c>
    </row>
    <row r="29725" spans="1:1">
      <c r="A29725" s="4">
        <v>32561</v>
      </c>
    </row>
    <row r="29726" spans="1:1">
      <c r="A29726" s="4">
        <v>32562</v>
      </c>
    </row>
    <row r="29727" spans="1:1">
      <c r="A29727" s="4">
        <v>32563</v>
      </c>
    </row>
    <row r="29728" spans="1:1">
      <c r="A29728" s="4">
        <v>32564</v>
      </c>
    </row>
    <row r="29729" spans="1:1">
      <c r="A29729" s="4">
        <v>32565</v>
      </c>
    </row>
    <row r="29730" spans="1:1">
      <c r="A29730" s="4">
        <v>32566</v>
      </c>
    </row>
    <row r="29731" spans="1:1">
      <c r="A29731" s="4">
        <v>32567</v>
      </c>
    </row>
    <row r="29732" spans="1:1">
      <c r="A29732" s="4">
        <v>32568</v>
      </c>
    </row>
    <row r="29733" spans="1:1">
      <c r="A29733" s="4">
        <v>32569</v>
      </c>
    </row>
    <row r="29734" spans="1:1">
      <c r="A29734" s="4">
        <v>32570</v>
      </c>
    </row>
    <row r="29735" spans="1:1">
      <c r="A29735" s="4">
        <v>32571</v>
      </c>
    </row>
    <row r="29736" spans="1:1">
      <c r="A29736" s="4">
        <v>32572</v>
      </c>
    </row>
    <row r="29737" spans="1:1">
      <c r="A29737" s="4">
        <v>32573</v>
      </c>
    </row>
    <row r="29738" spans="1:1">
      <c r="A29738" s="4">
        <v>32574</v>
      </c>
    </row>
    <row r="29739" spans="1:1">
      <c r="A29739" s="4">
        <v>32575</v>
      </c>
    </row>
    <row r="29740" spans="1:1">
      <c r="A29740" s="4">
        <v>32576</v>
      </c>
    </row>
    <row r="29741" spans="1:1">
      <c r="A29741" s="4">
        <v>32577</v>
      </c>
    </row>
    <row r="29742" spans="1:1">
      <c r="A29742" s="4">
        <v>32578</v>
      </c>
    </row>
    <row r="29743" spans="1:1">
      <c r="A29743" s="4">
        <v>32579</v>
      </c>
    </row>
    <row r="29744" spans="1:1">
      <c r="A29744" s="4">
        <v>32580</v>
      </c>
    </row>
    <row r="29745" spans="1:1">
      <c r="A29745" s="4">
        <v>32581</v>
      </c>
    </row>
    <row r="29746" spans="1:1">
      <c r="A29746" s="4">
        <v>32582</v>
      </c>
    </row>
    <row r="29747" spans="1:1">
      <c r="A29747" s="4">
        <v>32583</v>
      </c>
    </row>
    <row r="29748" spans="1:1">
      <c r="A29748" s="4">
        <v>32584</v>
      </c>
    </row>
    <row r="29749" spans="1:1">
      <c r="A29749" s="4">
        <v>32585</v>
      </c>
    </row>
    <row r="29750" spans="1:1">
      <c r="A29750" s="4">
        <v>32586</v>
      </c>
    </row>
    <row r="29751" spans="1:1">
      <c r="A29751" s="4">
        <v>32587</v>
      </c>
    </row>
    <row r="29752" spans="1:1">
      <c r="A29752" s="4">
        <v>32588</v>
      </c>
    </row>
    <row r="29753" spans="1:1">
      <c r="A29753" s="4">
        <v>32589</v>
      </c>
    </row>
    <row r="29754" spans="1:1">
      <c r="A29754" s="4">
        <v>32590</v>
      </c>
    </row>
    <row r="29755" spans="1:1">
      <c r="A29755" s="4">
        <v>32591</v>
      </c>
    </row>
    <row r="29756" spans="1:1">
      <c r="A29756" s="4">
        <v>32592</v>
      </c>
    </row>
    <row r="29757" spans="1:1">
      <c r="A29757" s="4">
        <v>32593</v>
      </c>
    </row>
    <row r="29758" spans="1:1">
      <c r="A29758" s="4">
        <v>32594</v>
      </c>
    </row>
    <row r="29759" spans="1:1">
      <c r="A29759" s="4">
        <v>32595</v>
      </c>
    </row>
    <row r="29760" spans="1:1">
      <c r="A29760" s="4">
        <v>32596</v>
      </c>
    </row>
    <row r="29761" spans="1:1">
      <c r="A29761" s="4">
        <v>32597</v>
      </c>
    </row>
    <row r="29762" spans="1:1">
      <c r="A29762" s="4">
        <v>32598</v>
      </c>
    </row>
    <row r="29763" spans="1:1">
      <c r="A29763" s="4">
        <v>32599</v>
      </c>
    </row>
    <row r="29764" spans="1:1">
      <c r="A29764" s="4">
        <v>32600</v>
      </c>
    </row>
    <row r="29765" spans="1:1">
      <c r="A29765" s="4">
        <v>32601</v>
      </c>
    </row>
    <row r="29766" spans="1:1">
      <c r="A29766" s="4">
        <v>32602</v>
      </c>
    </row>
    <row r="29767" spans="1:1">
      <c r="A29767" s="4">
        <v>32603</v>
      </c>
    </row>
    <row r="29768" spans="1:1">
      <c r="A29768" s="4">
        <v>32604</v>
      </c>
    </row>
    <row r="29769" spans="1:1">
      <c r="A29769" s="4">
        <v>32605</v>
      </c>
    </row>
    <row r="29770" spans="1:1">
      <c r="A29770" s="4">
        <v>32606</v>
      </c>
    </row>
    <row r="29771" spans="1:1">
      <c r="A29771" s="4">
        <v>32607</v>
      </c>
    </row>
    <row r="29772" spans="1:1">
      <c r="A29772" s="4">
        <v>32608</v>
      </c>
    </row>
    <row r="29773" spans="1:1">
      <c r="A29773" s="4">
        <v>32609</v>
      </c>
    </row>
    <row r="29774" spans="1:1">
      <c r="A29774" s="4">
        <v>32610</v>
      </c>
    </row>
    <row r="29775" spans="1:1">
      <c r="A29775" s="4">
        <v>32611</v>
      </c>
    </row>
    <row r="29776" spans="1:1">
      <c r="A29776" s="4">
        <v>32612</v>
      </c>
    </row>
    <row r="29777" spans="1:1">
      <c r="A29777" s="4">
        <v>32613</v>
      </c>
    </row>
    <row r="29778" spans="1:1">
      <c r="A29778" s="4">
        <v>32614</v>
      </c>
    </row>
    <row r="29779" spans="1:1">
      <c r="A29779" s="4">
        <v>32615</v>
      </c>
    </row>
    <row r="29780" spans="1:1">
      <c r="A29780" s="4">
        <v>32616</v>
      </c>
    </row>
    <row r="29781" spans="1:1">
      <c r="A29781" s="4">
        <v>32617</v>
      </c>
    </row>
    <row r="29782" spans="1:1">
      <c r="A29782" s="4">
        <v>32618</v>
      </c>
    </row>
    <row r="29783" spans="1:1">
      <c r="A29783" s="4">
        <v>32619</v>
      </c>
    </row>
    <row r="29784" spans="1:1">
      <c r="A29784" s="4">
        <v>32620</v>
      </c>
    </row>
    <row r="29785" spans="1:1">
      <c r="A29785" s="4">
        <v>32621</v>
      </c>
    </row>
    <row r="29786" spans="1:1">
      <c r="A29786" s="4">
        <v>32622</v>
      </c>
    </row>
    <row r="29787" spans="1:1">
      <c r="A29787" s="4">
        <v>32623</v>
      </c>
    </row>
    <row r="29788" spans="1:1">
      <c r="A29788" s="4">
        <v>32624</v>
      </c>
    </row>
    <row r="29789" spans="1:1">
      <c r="A29789" s="4">
        <v>32625</v>
      </c>
    </row>
    <row r="29790" spans="1:1">
      <c r="A29790" s="4">
        <v>32626</v>
      </c>
    </row>
    <row r="29791" spans="1:1">
      <c r="A29791" s="4">
        <v>32627</v>
      </c>
    </row>
    <row r="29792" spans="1:1">
      <c r="A29792" s="4">
        <v>32628</v>
      </c>
    </row>
    <row r="29793" spans="1:1">
      <c r="A29793" s="4">
        <v>32629</v>
      </c>
    </row>
    <row r="29794" spans="1:1">
      <c r="A29794" s="4">
        <v>32630</v>
      </c>
    </row>
    <row r="29795" spans="1:1">
      <c r="A29795" s="4">
        <v>32631</v>
      </c>
    </row>
    <row r="29796" spans="1:1">
      <c r="A29796" s="4">
        <v>32632</v>
      </c>
    </row>
    <row r="29797" spans="1:1">
      <c r="A29797" s="4">
        <v>32633</v>
      </c>
    </row>
    <row r="29798" spans="1:1">
      <c r="A29798" s="4">
        <v>32634</v>
      </c>
    </row>
    <row r="29799" spans="1:1">
      <c r="A29799" s="4">
        <v>32635</v>
      </c>
    </row>
    <row r="29800" spans="1:1">
      <c r="A29800" s="4">
        <v>32636</v>
      </c>
    </row>
    <row r="29801" spans="1:1">
      <c r="A29801" s="4">
        <v>32637</v>
      </c>
    </row>
    <row r="29802" spans="1:1">
      <c r="A29802" s="4">
        <v>32638</v>
      </c>
    </row>
    <row r="29803" spans="1:1">
      <c r="A29803" s="4">
        <v>32639</v>
      </c>
    </row>
    <row r="29804" spans="1:1">
      <c r="A29804" s="4">
        <v>32640</v>
      </c>
    </row>
    <row r="29805" spans="1:1">
      <c r="A29805" s="4">
        <v>32641</v>
      </c>
    </row>
    <row r="29806" spans="1:1">
      <c r="A29806" s="4">
        <v>32642</v>
      </c>
    </row>
    <row r="29807" spans="1:1">
      <c r="A29807" s="4">
        <v>32643</v>
      </c>
    </row>
    <row r="29808" spans="1:1">
      <c r="A29808" s="4">
        <v>32644</v>
      </c>
    </row>
    <row r="29809" spans="1:1">
      <c r="A29809" s="4">
        <v>32645</v>
      </c>
    </row>
    <row r="29810" spans="1:1">
      <c r="A29810" s="4">
        <v>32646</v>
      </c>
    </row>
    <row r="29811" spans="1:1">
      <c r="A29811" s="4">
        <v>32647</v>
      </c>
    </row>
    <row r="29812" spans="1:1">
      <c r="A29812" s="4">
        <v>32648</v>
      </c>
    </row>
    <row r="29813" spans="1:1">
      <c r="A29813" s="4">
        <v>32649</v>
      </c>
    </row>
    <row r="29814" spans="1:1">
      <c r="A29814" s="4">
        <v>32650</v>
      </c>
    </row>
    <row r="29815" spans="1:1">
      <c r="A29815" s="4">
        <v>32651</v>
      </c>
    </row>
    <row r="29816" spans="1:1">
      <c r="A29816" s="4">
        <v>32652</v>
      </c>
    </row>
    <row r="29817" spans="1:1">
      <c r="A29817" s="4">
        <v>32653</v>
      </c>
    </row>
    <row r="29818" spans="1:1">
      <c r="A29818" s="4">
        <v>32654</v>
      </c>
    </row>
    <row r="29819" spans="1:1">
      <c r="A29819" s="4">
        <v>32655</v>
      </c>
    </row>
    <row r="29820" spans="1:1">
      <c r="A29820" s="4">
        <v>32656</v>
      </c>
    </row>
    <row r="29821" spans="1:1">
      <c r="A29821" s="4">
        <v>32657</v>
      </c>
    </row>
    <row r="29822" spans="1:1">
      <c r="A29822" s="4">
        <v>32658</v>
      </c>
    </row>
    <row r="29823" spans="1:1">
      <c r="A29823" s="4">
        <v>32659</v>
      </c>
    </row>
    <row r="29824" spans="1:1">
      <c r="A29824" s="4">
        <v>32660</v>
      </c>
    </row>
    <row r="29825" spans="1:1">
      <c r="A29825" s="4">
        <v>32661</v>
      </c>
    </row>
    <row r="29826" spans="1:1">
      <c r="A29826" s="4">
        <v>32662</v>
      </c>
    </row>
    <row r="29827" spans="1:1">
      <c r="A29827" s="4">
        <v>32663</v>
      </c>
    </row>
    <row r="29828" spans="1:1">
      <c r="A29828" s="4">
        <v>32664</v>
      </c>
    </row>
    <row r="29829" spans="1:1">
      <c r="A29829" s="4">
        <v>32665</v>
      </c>
    </row>
    <row r="29830" spans="1:1">
      <c r="A29830" s="4">
        <v>32666</v>
      </c>
    </row>
    <row r="29831" spans="1:1">
      <c r="A29831" s="4">
        <v>32667</v>
      </c>
    </row>
    <row r="29832" spans="1:1">
      <c r="A29832" s="4">
        <v>32668</v>
      </c>
    </row>
    <row r="29833" spans="1:1">
      <c r="A29833" s="4">
        <v>32669</v>
      </c>
    </row>
    <row r="29834" spans="1:1">
      <c r="A29834" s="4">
        <v>32670</v>
      </c>
    </row>
    <row r="29835" spans="1:1">
      <c r="A29835" s="4">
        <v>32671</v>
      </c>
    </row>
    <row r="29836" spans="1:1">
      <c r="A29836" s="4">
        <v>32672</v>
      </c>
    </row>
    <row r="29837" spans="1:1">
      <c r="A29837" s="4">
        <v>32673</v>
      </c>
    </row>
    <row r="29838" spans="1:1">
      <c r="A29838" s="4">
        <v>32674</v>
      </c>
    </row>
    <row r="29839" spans="1:1">
      <c r="A29839" s="4">
        <v>32675</v>
      </c>
    </row>
    <row r="29840" spans="1:1">
      <c r="A29840" s="4">
        <v>32676</v>
      </c>
    </row>
    <row r="29841" spans="1:1">
      <c r="A29841" s="4">
        <v>32677</v>
      </c>
    </row>
    <row r="29842" spans="1:1">
      <c r="A29842" s="4">
        <v>32678</v>
      </c>
    </row>
    <row r="29843" spans="1:1">
      <c r="A29843" s="4">
        <v>32679</v>
      </c>
    </row>
    <row r="29844" spans="1:1">
      <c r="A29844" s="4">
        <v>32680</v>
      </c>
    </row>
    <row r="29845" spans="1:1">
      <c r="A29845" s="4">
        <v>32681</v>
      </c>
    </row>
    <row r="29846" spans="1:1">
      <c r="A29846" s="4">
        <v>32682</v>
      </c>
    </row>
    <row r="29847" spans="1:1">
      <c r="A29847" s="4">
        <v>32683</v>
      </c>
    </row>
    <row r="29848" spans="1:1">
      <c r="A29848" s="4">
        <v>32684</v>
      </c>
    </row>
    <row r="29849" spans="1:1">
      <c r="A29849" s="4">
        <v>32685</v>
      </c>
    </row>
    <row r="29850" spans="1:1">
      <c r="A29850" s="4">
        <v>32686</v>
      </c>
    </row>
    <row r="29851" spans="1:1">
      <c r="A29851" s="4">
        <v>32687</v>
      </c>
    </row>
    <row r="29852" spans="1:1">
      <c r="A29852" s="4">
        <v>32688</v>
      </c>
    </row>
    <row r="29853" spans="1:1">
      <c r="A29853" s="4">
        <v>32689</v>
      </c>
    </row>
    <row r="29854" spans="1:1">
      <c r="A29854" s="4">
        <v>32690</v>
      </c>
    </row>
    <row r="29855" spans="1:1">
      <c r="A29855" s="4">
        <v>32691</v>
      </c>
    </row>
    <row r="29856" spans="1:1">
      <c r="A29856" s="4">
        <v>32692</v>
      </c>
    </row>
    <row r="29857" spans="1:1">
      <c r="A29857" s="4">
        <v>32693</v>
      </c>
    </row>
    <row r="29858" spans="1:1">
      <c r="A29858" s="4">
        <v>32694</v>
      </c>
    </row>
    <row r="29859" spans="1:1">
      <c r="A29859" s="4">
        <v>32695</v>
      </c>
    </row>
    <row r="29860" spans="1:1">
      <c r="A29860" s="4">
        <v>32696</v>
      </c>
    </row>
    <row r="29861" spans="1:1">
      <c r="A29861" s="4">
        <v>32697</v>
      </c>
    </row>
    <row r="29862" spans="1:1">
      <c r="A29862" s="4">
        <v>32698</v>
      </c>
    </row>
    <row r="29863" spans="1:1">
      <c r="A29863" s="4">
        <v>32699</v>
      </c>
    </row>
    <row r="29864" spans="1:1">
      <c r="A29864" s="4">
        <v>32700</v>
      </c>
    </row>
    <row r="29865" spans="1:1">
      <c r="A29865" s="4">
        <v>32701</v>
      </c>
    </row>
    <row r="29866" spans="1:1">
      <c r="A29866" s="4">
        <v>32702</v>
      </c>
    </row>
    <row r="29867" spans="1:1">
      <c r="A29867" s="4">
        <v>32703</v>
      </c>
    </row>
    <row r="29868" spans="1:1">
      <c r="A29868" s="4">
        <v>32704</v>
      </c>
    </row>
    <row r="29869" spans="1:1">
      <c r="A29869" s="4">
        <v>32705</v>
      </c>
    </row>
    <row r="29870" spans="1:1">
      <c r="A29870" s="4">
        <v>32706</v>
      </c>
    </row>
    <row r="29871" spans="1:1">
      <c r="A29871" s="4">
        <v>32707</v>
      </c>
    </row>
    <row r="29872" spans="1:1">
      <c r="A29872" s="4">
        <v>32708</v>
      </c>
    </row>
    <row r="29873" spans="1:1">
      <c r="A29873" s="4">
        <v>32709</v>
      </c>
    </row>
    <row r="29874" spans="1:1">
      <c r="A29874" s="4">
        <v>32710</v>
      </c>
    </row>
    <row r="29875" spans="1:1">
      <c r="A29875" s="4">
        <v>32711</v>
      </c>
    </row>
    <row r="29876" spans="1:1">
      <c r="A29876" s="4">
        <v>32712</v>
      </c>
    </row>
    <row r="29877" spans="1:1">
      <c r="A29877" s="4">
        <v>32713</v>
      </c>
    </row>
    <row r="29878" spans="1:1">
      <c r="A29878" s="4">
        <v>32714</v>
      </c>
    </row>
    <row r="29879" spans="1:1">
      <c r="A29879" s="4">
        <v>32715</v>
      </c>
    </row>
    <row r="29880" spans="1:1">
      <c r="A29880" s="4">
        <v>32716</v>
      </c>
    </row>
    <row r="29881" spans="1:1">
      <c r="A29881" s="4">
        <v>32717</v>
      </c>
    </row>
    <row r="29882" spans="1:1">
      <c r="A29882" s="4">
        <v>32718</v>
      </c>
    </row>
    <row r="29883" spans="1:1">
      <c r="A29883" s="4">
        <v>32719</v>
      </c>
    </row>
    <row r="29884" spans="1:1">
      <c r="A29884" s="4">
        <v>32720</v>
      </c>
    </row>
    <row r="29885" spans="1:1">
      <c r="A29885" s="4">
        <v>32721</v>
      </c>
    </row>
    <row r="29886" spans="1:1">
      <c r="A29886" s="4">
        <v>32722</v>
      </c>
    </row>
    <row r="29887" spans="1:1">
      <c r="A29887" s="4">
        <v>32723</v>
      </c>
    </row>
    <row r="29888" spans="1:1">
      <c r="A29888" s="4">
        <v>32724</v>
      </c>
    </row>
    <row r="29889" spans="1:1">
      <c r="A29889" s="4">
        <v>32725</v>
      </c>
    </row>
    <row r="29890" spans="1:1">
      <c r="A29890" s="4">
        <v>32726</v>
      </c>
    </row>
    <row r="29891" spans="1:1">
      <c r="A29891" s="4">
        <v>32727</v>
      </c>
    </row>
    <row r="29892" spans="1:1">
      <c r="A29892" s="4">
        <v>32728</v>
      </c>
    </row>
    <row r="29893" spans="1:1">
      <c r="A29893" s="4">
        <v>32729</v>
      </c>
    </row>
    <row r="29894" spans="1:1">
      <c r="A29894" s="4">
        <v>32730</v>
      </c>
    </row>
    <row r="29895" spans="1:1">
      <c r="A29895" s="4">
        <v>32731</v>
      </c>
    </row>
    <row r="29896" spans="1:1">
      <c r="A29896" s="4">
        <v>32732</v>
      </c>
    </row>
    <row r="29897" spans="1:1">
      <c r="A29897" s="4">
        <v>32733</v>
      </c>
    </row>
    <row r="29898" spans="1:1">
      <c r="A29898" s="4">
        <v>32734</v>
      </c>
    </row>
    <row r="29899" spans="1:1">
      <c r="A29899" s="4">
        <v>32735</v>
      </c>
    </row>
    <row r="29900" spans="1:1">
      <c r="A29900" s="4">
        <v>32736</v>
      </c>
    </row>
    <row r="29901" spans="1:1">
      <c r="A29901" s="4">
        <v>32737</v>
      </c>
    </row>
    <row r="29902" spans="1:1">
      <c r="A29902" s="4">
        <v>32738</v>
      </c>
    </row>
    <row r="29903" spans="1:1">
      <c r="A29903" s="4">
        <v>32739</v>
      </c>
    </row>
    <row r="29904" spans="1:1">
      <c r="A29904" s="4">
        <v>32740</v>
      </c>
    </row>
    <row r="29905" spans="1:1">
      <c r="A29905" s="4">
        <v>32741</v>
      </c>
    </row>
    <row r="29906" spans="1:1">
      <c r="A29906" s="4">
        <v>32742</v>
      </c>
    </row>
    <row r="29907" spans="1:1">
      <c r="A29907" s="4">
        <v>32743</v>
      </c>
    </row>
    <row r="29908" spans="1:1">
      <c r="A29908" s="4">
        <v>32744</v>
      </c>
    </row>
    <row r="29909" spans="1:1">
      <c r="A29909" s="4">
        <v>32745</v>
      </c>
    </row>
    <row r="29910" spans="1:1">
      <c r="A29910" s="4">
        <v>32746</v>
      </c>
    </row>
    <row r="29911" spans="1:1">
      <c r="A29911" s="4">
        <v>32747</v>
      </c>
    </row>
    <row r="29912" spans="1:1">
      <c r="A29912" s="4">
        <v>32748</v>
      </c>
    </row>
    <row r="29913" spans="1:1">
      <c r="A29913" s="4">
        <v>32749</v>
      </c>
    </row>
    <row r="29914" spans="1:1">
      <c r="A29914" s="4">
        <v>32750</v>
      </c>
    </row>
    <row r="29915" spans="1:1">
      <c r="A29915" s="4">
        <v>32751</v>
      </c>
    </row>
    <row r="29916" spans="1:1">
      <c r="A29916" s="4">
        <v>32752</v>
      </c>
    </row>
    <row r="29917" spans="1:1">
      <c r="A29917" s="4">
        <v>32753</v>
      </c>
    </row>
    <row r="29918" spans="1:1">
      <c r="A29918" s="4">
        <v>32754</v>
      </c>
    </row>
    <row r="29919" spans="1:1">
      <c r="A29919" s="4">
        <v>32755</v>
      </c>
    </row>
    <row r="29920" spans="1:1">
      <c r="A29920" s="4">
        <v>32756</v>
      </c>
    </row>
    <row r="29921" spans="1:1">
      <c r="A29921" s="4">
        <v>32757</v>
      </c>
    </row>
    <row r="29922" spans="1:1">
      <c r="A29922" s="4">
        <v>32758</v>
      </c>
    </row>
    <row r="29923" spans="1:1">
      <c r="A29923" s="4">
        <v>32759</v>
      </c>
    </row>
    <row r="29924" spans="1:1">
      <c r="A29924" s="4">
        <v>32760</v>
      </c>
    </row>
    <row r="29925" spans="1:1">
      <c r="A29925" s="4">
        <v>32761</v>
      </c>
    </row>
    <row r="29926" spans="1:1">
      <c r="A29926" s="4">
        <v>32762</v>
      </c>
    </row>
    <row r="29927" spans="1:1">
      <c r="A29927" s="4">
        <v>32763</v>
      </c>
    </row>
    <row r="29928" spans="1:1">
      <c r="A29928" s="4">
        <v>32764</v>
      </c>
    </row>
    <row r="29929" spans="1:1">
      <c r="A29929" s="4">
        <v>32765</v>
      </c>
    </row>
    <row r="29930" spans="1:1">
      <c r="A29930" s="4">
        <v>32766</v>
      </c>
    </row>
    <row r="29931" spans="1:1">
      <c r="A29931" s="4">
        <v>32767</v>
      </c>
    </row>
    <row r="29932" spans="1:1">
      <c r="A29932" s="4">
        <v>32768</v>
      </c>
    </row>
    <row r="29933" spans="1:1">
      <c r="A29933" s="4">
        <v>32769</v>
      </c>
    </row>
    <row r="29934" spans="1:1">
      <c r="A29934" s="4">
        <v>32770</v>
      </c>
    </row>
    <row r="29935" spans="1:1">
      <c r="A29935" s="4">
        <v>32771</v>
      </c>
    </row>
    <row r="29936" spans="1:1">
      <c r="A29936" s="4">
        <v>32772</v>
      </c>
    </row>
    <row r="29937" spans="1:1">
      <c r="A29937" s="4">
        <v>32773</v>
      </c>
    </row>
    <row r="29938" spans="1:1">
      <c r="A29938" s="4">
        <v>32774</v>
      </c>
    </row>
    <row r="29939" spans="1:1">
      <c r="A29939" s="4">
        <v>32775</v>
      </c>
    </row>
    <row r="29940" spans="1:1">
      <c r="A29940" s="4">
        <v>32776</v>
      </c>
    </row>
    <row r="29941" spans="1:1">
      <c r="A29941" s="4">
        <v>32777</v>
      </c>
    </row>
    <row r="29942" spans="1:1">
      <c r="A29942" s="4">
        <v>32778</v>
      </c>
    </row>
    <row r="29943" spans="1:1">
      <c r="A29943" s="4">
        <v>32779</v>
      </c>
    </row>
    <row r="29944" spans="1:1">
      <c r="A29944" s="4">
        <v>32780</v>
      </c>
    </row>
    <row r="29945" spans="1:1">
      <c r="A29945" s="4">
        <v>32781</v>
      </c>
    </row>
    <row r="29946" spans="1:1">
      <c r="A29946" s="4">
        <v>32782</v>
      </c>
    </row>
    <row r="29947" spans="1:1">
      <c r="A29947" s="4">
        <v>32783</v>
      </c>
    </row>
    <row r="29948" spans="1:1">
      <c r="A29948" s="4">
        <v>32784</v>
      </c>
    </row>
    <row r="29949" spans="1:1">
      <c r="A29949" s="4">
        <v>32785</v>
      </c>
    </row>
    <row r="29950" spans="1:1">
      <c r="A29950" s="4">
        <v>32786</v>
      </c>
    </row>
    <row r="29951" spans="1:1">
      <c r="A29951" s="4">
        <v>32787</v>
      </c>
    </row>
    <row r="29952" spans="1:1">
      <c r="A29952" s="4">
        <v>32788</v>
      </c>
    </row>
    <row r="29953" spans="1:1">
      <c r="A29953" s="4">
        <v>32789</v>
      </c>
    </row>
    <row r="29954" spans="1:1">
      <c r="A29954" s="4">
        <v>32790</v>
      </c>
    </row>
    <row r="29955" spans="1:1">
      <c r="A29955" s="4">
        <v>32791</v>
      </c>
    </row>
    <row r="29956" spans="1:1">
      <c r="A29956" s="4">
        <v>32792</v>
      </c>
    </row>
    <row r="29957" spans="1:1">
      <c r="A29957" s="4">
        <v>32793</v>
      </c>
    </row>
    <row r="29958" spans="1:1">
      <c r="A29958" s="4">
        <v>32794</v>
      </c>
    </row>
    <row r="29959" spans="1:1">
      <c r="A29959" s="4">
        <v>32795</v>
      </c>
    </row>
    <row r="29960" spans="1:1">
      <c r="A29960" s="4">
        <v>32796</v>
      </c>
    </row>
    <row r="29961" spans="1:1">
      <c r="A29961" s="4">
        <v>32797</v>
      </c>
    </row>
    <row r="29962" spans="1:1">
      <c r="A29962" s="4">
        <v>32798</v>
      </c>
    </row>
    <row r="29963" spans="1:1">
      <c r="A29963" s="4">
        <v>32799</v>
      </c>
    </row>
    <row r="29964" spans="1:1">
      <c r="A29964" s="4">
        <v>32800</v>
      </c>
    </row>
    <row r="29965" spans="1:1">
      <c r="A29965" s="4">
        <v>32801</v>
      </c>
    </row>
    <row r="29966" spans="1:1">
      <c r="A29966" s="4">
        <v>32802</v>
      </c>
    </row>
    <row r="29967" spans="1:1">
      <c r="A29967" s="4">
        <v>32803</v>
      </c>
    </row>
    <row r="29968" spans="1:1">
      <c r="A29968" s="4">
        <v>32804</v>
      </c>
    </row>
    <row r="29969" spans="1:1">
      <c r="A29969" s="4">
        <v>32805</v>
      </c>
    </row>
    <row r="29970" spans="1:1">
      <c r="A29970" s="4">
        <v>32806</v>
      </c>
    </row>
    <row r="29971" spans="1:1">
      <c r="A29971" s="4">
        <v>32807</v>
      </c>
    </row>
    <row r="29972" spans="1:1">
      <c r="A29972" s="4">
        <v>32808</v>
      </c>
    </row>
    <row r="29973" spans="1:1">
      <c r="A29973" s="4">
        <v>32809</v>
      </c>
    </row>
    <row r="29974" spans="1:1">
      <c r="A29974" s="4">
        <v>32810</v>
      </c>
    </row>
    <row r="29975" spans="1:1">
      <c r="A29975" s="4">
        <v>32811</v>
      </c>
    </row>
    <row r="29976" spans="1:1">
      <c r="A29976" s="4">
        <v>32812</v>
      </c>
    </row>
    <row r="29977" spans="1:1">
      <c r="A29977" s="4">
        <v>32813</v>
      </c>
    </row>
    <row r="29978" spans="1:1">
      <c r="A29978" s="4">
        <v>32814</v>
      </c>
    </row>
    <row r="29979" spans="1:1">
      <c r="A29979" s="4">
        <v>32815</v>
      </c>
    </row>
    <row r="29980" spans="1:1">
      <c r="A29980" s="4">
        <v>32816</v>
      </c>
    </row>
    <row r="29981" spans="1:1">
      <c r="A29981" s="4">
        <v>32817</v>
      </c>
    </row>
    <row r="29982" spans="1:1">
      <c r="A29982" s="4">
        <v>32818</v>
      </c>
    </row>
    <row r="29983" spans="1:1">
      <c r="A29983" s="4">
        <v>32819</v>
      </c>
    </row>
    <row r="29984" spans="1:1">
      <c r="A29984" s="4">
        <v>32820</v>
      </c>
    </row>
    <row r="29985" spans="1:1">
      <c r="A29985" s="4">
        <v>32821</v>
      </c>
    </row>
    <row r="29986" spans="1:1">
      <c r="A29986" s="4">
        <v>32822</v>
      </c>
    </row>
    <row r="29987" spans="1:1">
      <c r="A29987" s="4">
        <v>32823</v>
      </c>
    </row>
    <row r="29988" spans="1:1">
      <c r="A29988" s="4">
        <v>32824</v>
      </c>
    </row>
    <row r="29989" spans="1:1">
      <c r="A29989" s="4">
        <v>32825</v>
      </c>
    </row>
    <row r="29990" spans="1:1">
      <c r="A29990" s="4">
        <v>32826</v>
      </c>
    </row>
    <row r="29991" spans="1:1">
      <c r="A29991" s="4">
        <v>32827</v>
      </c>
    </row>
    <row r="29992" spans="1:1">
      <c r="A29992" s="4">
        <v>32828</v>
      </c>
    </row>
    <row r="29993" spans="1:1">
      <c r="A29993" s="4">
        <v>32829</v>
      </c>
    </row>
    <row r="29994" spans="1:1">
      <c r="A29994" s="4">
        <v>32830</v>
      </c>
    </row>
    <row r="29995" spans="1:1">
      <c r="A29995" s="4">
        <v>32831</v>
      </c>
    </row>
    <row r="29996" spans="1:1">
      <c r="A29996" s="4">
        <v>32832</v>
      </c>
    </row>
    <row r="29997" spans="1:1">
      <c r="A29997" s="4">
        <v>32833</v>
      </c>
    </row>
    <row r="29998" spans="1:1">
      <c r="A29998" s="4">
        <v>32834</v>
      </c>
    </row>
    <row r="29999" spans="1:1">
      <c r="A29999" s="4">
        <v>32835</v>
      </c>
    </row>
    <row r="30000" spans="1:1">
      <c r="A30000" s="4">
        <v>32836</v>
      </c>
    </row>
    <row r="30001" spans="1:1">
      <c r="A30001" s="4">
        <v>32837</v>
      </c>
    </row>
    <row r="30002" spans="1:1">
      <c r="A30002" s="4">
        <v>32838</v>
      </c>
    </row>
    <row r="30003" spans="1:1">
      <c r="A30003" s="4">
        <v>32839</v>
      </c>
    </row>
    <row r="30004" spans="1:1">
      <c r="A30004" s="4">
        <v>32840</v>
      </c>
    </row>
    <row r="30005" spans="1:1">
      <c r="A30005" s="4">
        <v>32841</v>
      </c>
    </row>
    <row r="30006" spans="1:1">
      <c r="A30006" s="4">
        <v>32842</v>
      </c>
    </row>
    <row r="30007" spans="1:1">
      <c r="A30007" s="4">
        <v>32843</v>
      </c>
    </row>
    <row r="30008" spans="1:1">
      <c r="A30008" s="4">
        <v>32844</v>
      </c>
    </row>
    <row r="30009" spans="1:1">
      <c r="A30009" s="4">
        <v>32845</v>
      </c>
    </row>
    <row r="30010" spans="1:1">
      <c r="A30010" s="4">
        <v>32846</v>
      </c>
    </row>
    <row r="30011" spans="1:1">
      <c r="A30011" s="4">
        <v>32847</v>
      </c>
    </row>
    <row r="30012" spans="1:1">
      <c r="A30012" s="4">
        <v>32848</v>
      </c>
    </row>
    <row r="30013" spans="1:1">
      <c r="A30013" s="4">
        <v>32849</v>
      </c>
    </row>
    <row r="30014" spans="1:1">
      <c r="A30014" s="4">
        <v>32850</v>
      </c>
    </row>
    <row r="30015" spans="1:1">
      <c r="A30015" s="4">
        <v>32851</v>
      </c>
    </row>
    <row r="30016" spans="1:1">
      <c r="A30016" s="4">
        <v>32852</v>
      </c>
    </row>
    <row r="30017" spans="1:1">
      <c r="A30017" s="4">
        <v>32853</v>
      </c>
    </row>
    <row r="30018" spans="1:1">
      <c r="A30018" s="4">
        <v>32854</v>
      </c>
    </row>
    <row r="30019" spans="1:1">
      <c r="A30019" s="4">
        <v>32855</v>
      </c>
    </row>
    <row r="30020" spans="1:1">
      <c r="A30020" s="4">
        <v>32856</v>
      </c>
    </row>
    <row r="30021" spans="1:1">
      <c r="A30021" s="4">
        <v>32857</v>
      </c>
    </row>
    <row r="30022" spans="1:1">
      <c r="A30022" s="4">
        <v>32858</v>
      </c>
    </row>
    <row r="30023" spans="1:1">
      <c r="A30023" s="4">
        <v>32859</v>
      </c>
    </row>
    <row r="30024" spans="1:1">
      <c r="A30024" s="4">
        <v>32860</v>
      </c>
    </row>
    <row r="30025" spans="1:1">
      <c r="A30025" s="4">
        <v>32861</v>
      </c>
    </row>
    <row r="30026" spans="1:1">
      <c r="A30026" s="4">
        <v>32862</v>
      </c>
    </row>
    <row r="30027" spans="1:1">
      <c r="A30027" s="4">
        <v>32863</v>
      </c>
    </row>
    <row r="30028" spans="1:1">
      <c r="A30028" s="4">
        <v>32864</v>
      </c>
    </row>
    <row r="30029" spans="1:1">
      <c r="A30029" s="4">
        <v>32865</v>
      </c>
    </row>
    <row r="30030" spans="1:1">
      <c r="A30030" s="4">
        <v>32866</v>
      </c>
    </row>
    <row r="30031" spans="1:1">
      <c r="A30031" s="4">
        <v>32867</v>
      </c>
    </row>
    <row r="30032" spans="1:1">
      <c r="A30032" s="4">
        <v>32868</v>
      </c>
    </row>
    <row r="30033" spans="1:1">
      <c r="A30033" s="4">
        <v>32869</v>
      </c>
    </row>
    <row r="30034" spans="1:1">
      <c r="A30034" s="4">
        <v>32870</v>
      </c>
    </row>
    <row r="30035" spans="1:1">
      <c r="A30035" s="4">
        <v>32871</v>
      </c>
    </row>
    <row r="30036" spans="1:1">
      <c r="A30036" s="4">
        <v>32872</v>
      </c>
    </row>
    <row r="30037" spans="1:1">
      <c r="A30037" s="4">
        <v>32873</v>
      </c>
    </row>
    <row r="30038" spans="1:1">
      <c r="A30038" s="4">
        <v>32874</v>
      </c>
    </row>
    <row r="30039" spans="1:1">
      <c r="A30039" s="4">
        <v>32875</v>
      </c>
    </row>
    <row r="30040" spans="1:1">
      <c r="A30040" s="4">
        <v>32876</v>
      </c>
    </row>
    <row r="30041" spans="1:1">
      <c r="A30041" s="4">
        <v>32877</v>
      </c>
    </row>
    <row r="30042" spans="1:1">
      <c r="A30042" s="4">
        <v>32878</v>
      </c>
    </row>
    <row r="30043" spans="1:1">
      <c r="A30043" s="4">
        <v>32879</v>
      </c>
    </row>
    <row r="30044" spans="1:1">
      <c r="A30044" s="4">
        <v>32880</v>
      </c>
    </row>
    <row r="30045" spans="1:1">
      <c r="A30045" s="4">
        <v>32881</v>
      </c>
    </row>
    <row r="30046" spans="1:1">
      <c r="A30046" s="4">
        <v>32882</v>
      </c>
    </row>
    <row r="30047" spans="1:1">
      <c r="A30047" s="4">
        <v>32883</v>
      </c>
    </row>
    <row r="30048" spans="1:1">
      <c r="A30048" s="4">
        <v>32884</v>
      </c>
    </row>
    <row r="30049" spans="1:1">
      <c r="A30049" s="4">
        <v>32885</v>
      </c>
    </row>
    <row r="30050" spans="1:1">
      <c r="A30050" s="4">
        <v>32886</v>
      </c>
    </row>
    <row r="30051" spans="1:1">
      <c r="A30051" s="4">
        <v>32887</v>
      </c>
    </row>
    <row r="30052" spans="1:1">
      <c r="A30052" s="4">
        <v>32888</v>
      </c>
    </row>
    <row r="30053" spans="1:1">
      <c r="A30053" s="4">
        <v>32889</v>
      </c>
    </row>
    <row r="30054" spans="1:1">
      <c r="A30054" s="4">
        <v>32890</v>
      </c>
    </row>
    <row r="30055" spans="1:1">
      <c r="A30055" s="4">
        <v>32891</v>
      </c>
    </row>
    <row r="30056" spans="1:1">
      <c r="A30056" s="4">
        <v>32892</v>
      </c>
    </row>
    <row r="30057" spans="1:1">
      <c r="A30057" s="4">
        <v>32893</v>
      </c>
    </row>
    <row r="30058" spans="1:1">
      <c r="A30058" s="4">
        <v>32894</v>
      </c>
    </row>
    <row r="30059" spans="1:1">
      <c r="A30059" s="4">
        <v>32895</v>
      </c>
    </row>
    <row r="30060" spans="1:1">
      <c r="A30060" s="4">
        <v>32896</v>
      </c>
    </row>
    <row r="30061" spans="1:1">
      <c r="A30061" s="4">
        <v>32897</v>
      </c>
    </row>
    <row r="30062" spans="1:1">
      <c r="A30062" s="4">
        <v>32898</v>
      </c>
    </row>
    <row r="30063" spans="1:1">
      <c r="A30063" s="4">
        <v>32899</v>
      </c>
    </row>
    <row r="30064" spans="1:1">
      <c r="A30064" s="4">
        <v>32900</v>
      </c>
    </row>
    <row r="30065" spans="1:1">
      <c r="A30065" s="4">
        <v>32901</v>
      </c>
    </row>
    <row r="30066" spans="1:1">
      <c r="A30066" s="4">
        <v>32902</v>
      </c>
    </row>
    <row r="30067" spans="1:1">
      <c r="A30067" s="4">
        <v>32903</v>
      </c>
    </row>
    <row r="30068" spans="1:1">
      <c r="A30068" s="4">
        <v>32904</v>
      </c>
    </row>
    <row r="30069" spans="1:1">
      <c r="A30069" s="4">
        <v>32905</v>
      </c>
    </row>
    <row r="30070" spans="1:1">
      <c r="A30070" s="4">
        <v>32906</v>
      </c>
    </row>
    <row r="30071" spans="1:1">
      <c r="A30071" s="4">
        <v>32907</v>
      </c>
    </row>
    <row r="30072" spans="1:1">
      <c r="A30072" s="4">
        <v>32908</v>
      </c>
    </row>
    <row r="30073" spans="1:1">
      <c r="A30073" s="4">
        <v>32909</v>
      </c>
    </row>
    <row r="30074" spans="1:1">
      <c r="A30074" s="4">
        <v>32910</v>
      </c>
    </row>
    <row r="30075" spans="1:1">
      <c r="A30075" s="4">
        <v>32911</v>
      </c>
    </row>
    <row r="30076" spans="1:1">
      <c r="A30076" s="4">
        <v>32912</v>
      </c>
    </row>
    <row r="30077" spans="1:1">
      <c r="A30077" s="4">
        <v>32913</v>
      </c>
    </row>
    <row r="30078" spans="1:1">
      <c r="A30078" s="4">
        <v>32914</v>
      </c>
    </row>
    <row r="30079" spans="1:1">
      <c r="A30079" s="4">
        <v>32915</v>
      </c>
    </row>
    <row r="30080" spans="1:1">
      <c r="A30080" s="4">
        <v>32916</v>
      </c>
    </row>
    <row r="30081" spans="1:1">
      <c r="A30081" s="4">
        <v>32917</v>
      </c>
    </row>
    <row r="30082" spans="1:1">
      <c r="A30082" s="4">
        <v>32918</v>
      </c>
    </row>
    <row r="30083" spans="1:1">
      <c r="A30083" s="4">
        <v>32919</v>
      </c>
    </row>
    <row r="30084" spans="1:1">
      <c r="A30084" s="4">
        <v>32920</v>
      </c>
    </row>
    <row r="30085" spans="1:1">
      <c r="A30085" s="4">
        <v>32921</v>
      </c>
    </row>
    <row r="30086" spans="1:1">
      <c r="A30086" s="4">
        <v>32922</v>
      </c>
    </row>
    <row r="30087" spans="1:1">
      <c r="A30087" s="4">
        <v>32923</v>
      </c>
    </row>
    <row r="30088" spans="1:1">
      <c r="A30088" s="4">
        <v>32924</v>
      </c>
    </row>
    <row r="30089" spans="1:1">
      <c r="A30089" s="4">
        <v>32925</v>
      </c>
    </row>
    <row r="30090" spans="1:1">
      <c r="A30090" s="4">
        <v>32926</v>
      </c>
    </row>
    <row r="30091" spans="1:1">
      <c r="A30091" s="4">
        <v>32927</v>
      </c>
    </row>
    <row r="30092" spans="1:1">
      <c r="A30092" s="4">
        <v>32928</v>
      </c>
    </row>
    <row r="30093" spans="1:1">
      <c r="A30093" s="4">
        <v>32929</v>
      </c>
    </row>
    <row r="30094" spans="1:1">
      <c r="A30094" s="4">
        <v>32930</v>
      </c>
    </row>
    <row r="30095" spans="1:1">
      <c r="A30095" s="4">
        <v>32931</v>
      </c>
    </row>
    <row r="30096" spans="1:1">
      <c r="A30096" s="4">
        <v>32932</v>
      </c>
    </row>
    <row r="30097" spans="1:1">
      <c r="A30097" s="4">
        <v>32933</v>
      </c>
    </row>
    <row r="30098" spans="1:1">
      <c r="A30098" s="4">
        <v>32934</v>
      </c>
    </row>
    <row r="30099" spans="1:1">
      <c r="A30099" s="4">
        <v>32935</v>
      </c>
    </row>
    <row r="30100" spans="1:1">
      <c r="A30100" s="4">
        <v>32936</v>
      </c>
    </row>
    <row r="30101" spans="1:1">
      <c r="A30101" s="4">
        <v>32937</v>
      </c>
    </row>
    <row r="30102" spans="1:1">
      <c r="A30102" s="4">
        <v>32938</v>
      </c>
    </row>
    <row r="30103" spans="1:1">
      <c r="A30103" s="4">
        <v>32939</v>
      </c>
    </row>
    <row r="30104" spans="1:1">
      <c r="A30104" s="4">
        <v>32940</v>
      </c>
    </row>
    <row r="30105" spans="1:1">
      <c r="A30105" s="4">
        <v>32941</v>
      </c>
    </row>
    <row r="30106" spans="1:1">
      <c r="A30106" s="4">
        <v>32942</v>
      </c>
    </row>
    <row r="30107" spans="1:1">
      <c r="A30107" s="4">
        <v>32943</v>
      </c>
    </row>
    <row r="30108" spans="1:1">
      <c r="A30108" s="4">
        <v>32944</v>
      </c>
    </row>
    <row r="30109" spans="1:1">
      <c r="A30109" s="4">
        <v>32945</v>
      </c>
    </row>
    <row r="30110" spans="1:1">
      <c r="A30110" s="4">
        <v>32946</v>
      </c>
    </row>
    <row r="30111" spans="1:1">
      <c r="A30111" s="4">
        <v>32947</v>
      </c>
    </row>
    <row r="30112" spans="1:1">
      <c r="A30112" s="4">
        <v>32948</v>
      </c>
    </row>
    <row r="30113" spans="1:1">
      <c r="A30113" s="4">
        <v>32949</v>
      </c>
    </row>
    <row r="30114" spans="1:1">
      <c r="A30114" s="4">
        <v>32950</v>
      </c>
    </row>
    <row r="30115" spans="1:1">
      <c r="A30115" s="4">
        <v>32951</v>
      </c>
    </row>
    <row r="30116" spans="1:1">
      <c r="A30116" s="4">
        <v>32952</v>
      </c>
    </row>
    <row r="30117" spans="1:1">
      <c r="A30117" s="4">
        <v>32953</v>
      </c>
    </row>
    <row r="30118" spans="1:1">
      <c r="A30118" s="4">
        <v>32954</v>
      </c>
    </row>
    <row r="30119" spans="1:1">
      <c r="A30119" s="4">
        <v>32955</v>
      </c>
    </row>
    <row r="30120" spans="1:1">
      <c r="A30120" s="4">
        <v>32956</v>
      </c>
    </row>
    <row r="30121" spans="1:1">
      <c r="A30121" s="4">
        <v>32957</v>
      </c>
    </row>
    <row r="30122" spans="1:1">
      <c r="A30122" s="4">
        <v>32958</v>
      </c>
    </row>
    <row r="30123" spans="1:1">
      <c r="A30123" s="4">
        <v>32959</v>
      </c>
    </row>
    <row r="30124" spans="1:1">
      <c r="A30124" s="4">
        <v>32960</v>
      </c>
    </row>
    <row r="30125" spans="1:1">
      <c r="A30125" s="4">
        <v>32961</v>
      </c>
    </row>
    <row r="30126" spans="1:1">
      <c r="A30126" s="4">
        <v>32962</v>
      </c>
    </row>
    <row r="30127" spans="1:1">
      <c r="A30127" s="4">
        <v>32963</v>
      </c>
    </row>
    <row r="30128" spans="1:1">
      <c r="A30128" s="4">
        <v>32964</v>
      </c>
    </row>
    <row r="30129" spans="1:1">
      <c r="A30129" s="4">
        <v>32965</v>
      </c>
    </row>
    <row r="30130" spans="1:1">
      <c r="A30130" s="4">
        <v>32966</v>
      </c>
    </row>
    <row r="30131" spans="1:1">
      <c r="A30131" s="4">
        <v>32967</v>
      </c>
    </row>
    <row r="30132" spans="1:1">
      <c r="A30132" s="4">
        <v>32968</v>
      </c>
    </row>
    <row r="30133" spans="1:1">
      <c r="A30133" s="4">
        <v>32969</v>
      </c>
    </row>
    <row r="30134" spans="1:1">
      <c r="A30134" s="4">
        <v>32970</v>
      </c>
    </row>
    <row r="30135" spans="1:1">
      <c r="A30135" s="4">
        <v>32971</v>
      </c>
    </row>
    <row r="30136" spans="1:1">
      <c r="A30136" s="4">
        <v>32972</v>
      </c>
    </row>
    <row r="30137" spans="1:1">
      <c r="A30137" s="4">
        <v>32973</v>
      </c>
    </row>
    <row r="30138" spans="1:1">
      <c r="A30138" s="4">
        <v>32974</v>
      </c>
    </row>
    <row r="30139" spans="1:1">
      <c r="A30139" s="4">
        <v>32975</v>
      </c>
    </row>
    <row r="30140" spans="1:1">
      <c r="A30140" s="4">
        <v>32976</v>
      </c>
    </row>
    <row r="30141" spans="1:1">
      <c r="A30141" s="4">
        <v>32977</v>
      </c>
    </row>
    <row r="30142" spans="1:1">
      <c r="A30142" s="4">
        <v>32978</v>
      </c>
    </row>
    <row r="30143" spans="1:1">
      <c r="A30143" s="4">
        <v>32979</v>
      </c>
    </row>
    <row r="30144" spans="1:1">
      <c r="A30144" s="4">
        <v>32980</v>
      </c>
    </row>
    <row r="30145" spans="1:1">
      <c r="A30145" s="4">
        <v>32981</v>
      </c>
    </row>
    <row r="30146" spans="1:1">
      <c r="A30146" s="4">
        <v>32982</v>
      </c>
    </row>
    <row r="30147" spans="1:1">
      <c r="A30147" s="4">
        <v>32983</v>
      </c>
    </row>
    <row r="30148" spans="1:1">
      <c r="A30148" s="4">
        <v>32984</v>
      </c>
    </row>
    <row r="30149" spans="1:1">
      <c r="A30149" s="4">
        <v>32985</v>
      </c>
    </row>
    <row r="30150" spans="1:1">
      <c r="A30150" s="4">
        <v>32986</v>
      </c>
    </row>
    <row r="30151" spans="1:1">
      <c r="A30151" s="4">
        <v>32987</v>
      </c>
    </row>
    <row r="30152" spans="1:1">
      <c r="A30152" s="4">
        <v>32988</v>
      </c>
    </row>
    <row r="30153" spans="1:1">
      <c r="A30153" s="4">
        <v>32989</v>
      </c>
    </row>
    <row r="30154" spans="1:1">
      <c r="A30154" s="4">
        <v>32990</v>
      </c>
    </row>
    <row r="30155" spans="1:1">
      <c r="A30155" s="4">
        <v>32991</v>
      </c>
    </row>
    <row r="30156" spans="1:1">
      <c r="A30156" s="4">
        <v>32992</v>
      </c>
    </row>
    <row r="30157" spans="1:1">
      <c r="A30157" s="4">
        <v>32993</v>
      </c>
    </row>
    <row r="30158" spans="1:1">
      <c r="A30158" s="4">
        <v>32994</v>
      </c>
    </row>
    <row r="30159" spans="1:1">
      <c r="A30159" s="4">
        <v>32995</v>
      </c>
    </row>
    <row r="30160" spans="1:1">
      <c r="A30160" s="4">
        <v>32996</v>
      </c>
    </row>
    <row r="30161" spans="1:1">
      <c r="A30161" s="4">
        <v>32997</v>
      </c>
    </row>
    <row r="30162" spans="1:1">
      <c r="A30162" s="4">
        <v>32998</v>
      </c>
    </row>
    <row r="30163" spans="1:1">
      <c r="A30163" s="4">
        <v>32999</v>
      </c>
    </row>
    <row r="30164" spans="1:1">
      <c r="A30164" s="4">
        <v>33000</v>
      </c>
    </row>
    <row r="30165" spans="1:1">
      <c r="A30165" s="4">
        <v>33001</v>
      </c>
    </row>
    <row r="30166" spans="1:1">
      <c r="A30166" s="4">
        <v>33002</v>
      </c>
    </row>
    <row r="30167" spans="1:1">
      <c r="A30167" s="4">
        <v>33003</v>
      </c>
    </row>
    <row r="30168" spans="1:1">
      <c r="A30168" s="4">
        <v>33004</v>
      </c>
    </row>
    <row r="30169" spans="1:1">
      <c r="A30169" s="4">
        <v>33005</v>
      </c>
    </row>
    <row r="30170" spans="1:1">
      <c r="A30170" s="4">
        <v>33006</v>
      </c>
    </row>
    <row r="30171" spans="1:1">
      <c r="A30171" s="4">
        <v>33007</v>
      </c>
    </row>
    <row r="30172" spans="1:1">
      <c r="A30172" s="4">
        <v>33008</v>
      </c>
    </row>
    <row r="30173" spans="1:1">
      <c r="A30173" s="4">
        <v>33009</v>
      </c>
    </row>
    <row r="30174" spans="1:1">
      <c r="A30174" s="4">
        <v>33010</v>
      </c>
    </row>
    <row r="30175" spans="1:1">
      <c r="A30175" s="4">
        <v>33011</v>
      </c>
    </row>
    <row r="30176" spans="1:1">
      <c r="A30176" s="4">
        <v>33012</v>
      </c>
    </row>
    <row r="30177" spans="1:1">
      <c r="A30177" s="4">
        <v>33013</v>
      </c>
    </row>
    <row r="30178" spans="1:1">
      <c r="A30178" s="4">
        <v>33014</v>
      </c>
    </row>
    <row r="30179" spans="1:1">
      <c r="A30179" s="4">
        <v>33015</v>
      </c>
    </row>
    <row r="30180" spans="1:1">
      <c r="A30180" s="4">
        <v>33016</v>
      </c>
    </row>
    <row r="30181" spans="1:1">
      <c r="A30181" s="4">
        <v>33017</v>
      </c>
    </row>
    <row r="30182" spans="1:1">
      <c r="A30182" s="4">
        <v>33018</v>
      </c>
    </row>
    <row r="30183" spans="1:1">
      <c r="A30183" s="4">
        <v>33019</v>
      </c>
    </row>
    <row r="30184" spans="1:1">
      <c r="A30184" s="4">
        <v>33020</v>
      </c>
    </row>
    <row r="30185" spans="1:1">
      <c r="A30185" s="4">
        <v>33021</v>
      </c>
    </row>
    <row r="30186" spans="1:1">
      <c r="A30186" s="4">
        <v>33022</v>
      </c>
    </row>
    <row r="30187" spans="1:1">
      <c r="A30187" s="4">
        <v>33023</v>
      </c>
    </row>
    <row r="30188" spans="1:1">
      <c r="A30188" s="4">
        <v>33024</v>
      </c>
    </row>
    <row r="30189" spans="1:1">
      <c r="A30189" s="4">
        <v>33025</v>
      </c>
    </row>
    <row r="30190" spans="1:1">
      <c r="A30190" s="4">
        <v>33026</v>
      </c>
    </row>
    <row r="30191" spans="1:1">
      <c r="A30191" s="4">
        <v>33027</v>
      </c>
    </row>
    <row r="30192" spans="1:1">
      <c r="A30192" s="4">
        <v>33028</v>
      </c>
    </row>
    <row r="30193" spans="1:1">
      <c r="A30193" s="4">
        <v>33029</v>
      </c>
    </row>
    <row r="30194" spans="1:1">
      <c r="A30194" s="4">
        <v>33030</v>
      </c>
    </row>
    <row r="30195" spans="1:1">
      <c r="A30195" s="4">
        <v>33031</v>
      </c>
    </row>
    <row r="30196" spans="1:1">
      <c r="A30196" s="4">
        <v>33032</v>
      </c>
    </row>
    <row r="30197" spans="1:1">
      <c r="A30197" s="4">
        <v>33033</v>
      </c>
    </row>
    <row r="30198" spans="1:1">
      <c r="A30198" s="4">
        <v>33034</v>
      </c>
    </row>
    <row r="30199" spans="1:1">
      <c r="A30199" s="4">
        <v>33035</v>
      </c>
    </row>
    <row r="30200" spans="1:1">
      <c r="A30200" s="4">
        <v>33036</v>
      </c>
    </row>
    <row r="30201" spans="1:1">
      <c r="A30201" s="4">
        <v>33037</v>
      </c>
    </row>
    <row r="30202" spans="1:1">
      <c r="A30202" s="4">
        <v>33038</v>
      </c>
    </row>
    <row r="30203" spans="1:1">
      <c r="A30203" s="4">
        <v>33039</v>
      </c>
    </row>
    <row r="30204" spans="1:1">
      <c r="A30204" s="4">
        <v>33040</v>
      </c>
    </row>
    <row r="30205" spans="1:1">
      <c r="A30205" s="4">
        <v>33041</v>
      </c>
    </row>
    <row r="30206" spans="1:1">
      <c r="A30206" s="4">
        <v>33042</v>
      </c>
    </row>
    <row r="30207" spans="1:1">
      <c r="A30207" s="4">
        <v>33043</v>
      </c>
    </row>
    <row r="30208" spans="1:1">
      <c r="A30208" s="4">
        <v>33044</v>
      </c>
    </row>
    <row r="30209" spans="1:1">
      <c r="A30209" s="4">
        <v>33045</v>
      </c>
    </row>
    <row r="30210" spans="1:1">
      <c r="A30210" s="4">
        <v>33046</v>
      </c>
    </row>
    <row r="30211" spans="1:1">
      <c r="A30211" s="4">
        <v>33047</v>
      </c>
    </row>
    <row r="30212" spans="1:1">
      <c r="A30212" s="4">
        <v>33048</v>
      </c>
    </row>
    <row r="30213" spans="1:1">
      <c r="A30213" s="4">
        <v>33049</v>
      </c>
    </row>
    <row r="30214" spans="1:1">
      <c r="A30214" s="4">
        <v>33050</v>
      </c>
    </row>
    <row r="30215" spans="1:1">
      <c r="A30215" s="4">
        <v>33051</v>
      </c>
    </row>
    <row r="30216" spans="1:1">
      <c r="A30216" s="4">
        <v>33052</v>
      </c>
    </row>
    <row r="30217" spans="1:1">
      <c r="A30217" s="4">
        <v>33053</v>
      </c>
    </row>
    <row r="30218" spans="1:1">
      <c r="A30218" s="4">
        <v>33054</v>
      </c>
    </row>
    <row r="30219" spans="1:1">
      <c r="A30219" s="4">
        <v>33055</v>
      </c>
    </row>
    <row r="30220" spans="1:1">
      <c r="A30220" s="4">
        <v>33056</v>
      </c>
    </row>
    <row r="30221" spans="1:1">
      <c r="A30221" s="4">
        <v>33057</v>
      </c>
    </row>
    <row r="30222" spans="1:1">
      <c r="A30222" s="4">
        <v>33058</v>
      </c>
    </row>
    <row r="30223" spans="1:1">
      <c r="A30223" s="4">
        <v>33059</v>
      </c>
    </row>
    <row r="30224" spans="1:1">
      <c r="A30224" s="4">
        <v>33060</v>
      </c>
    </row>
    <row r="30225" spans="1:1">
      <c r="A30225" s="4">
        <v>33061</v>
      </c>
    </row>
    <row r="30226" spans="1:1">
      <c r="A30226" s="4">
        <v>33062</v>
      </c>
    </row>
    <row r="30227" spans="1:1">
      <c r="A30227" s="4">
        <v>33063</v>
      </c>
    </row>
    <row r="30228" spans="1:1">
      <c r="A30228" s="4">
        <v>33064</v>
      </c>
    </row>
    <row r="30229" spans="1:1">
      <c r="A30229" s="4">
        <v>33065</v>
      </c>
    </row>
    <row r="30230" spans="1:1">
      <c r="A30230" s="4">
        <v>33066</v>
      </c>
    </row>
    <row r="30231" spans="1:1">
      <c r="A30231" s="4">
        <v>33067</v>
      </c>
    </row>
    <row r="30232" spans="1:1">
      <c r="A30232" s="4">
        <v>33068</v>
      </c>
    </row>
    <row r="30233" spans="1:1">
      <c r="A30233" s="4">
        <v>33069</v>
      </c>
    </row>
    <row r="30234" spans="1:1">
      <c r="A30234" s="4">
        <v>33070</v>
      </c>
    </row>
    <row r="30235" spans="1:1">
      <c r="A30235" s="4">
        <v>33071</v>
      </c>
    </row>
    <row r="30236" spans="1:1">
      <c r="A30236" s="4">
        <v>33072</v>
      </c>
    </row>
    <row r="30237" spans="1:1">
      <c r="A30237" s="4">
        <v>33073</v>
      </c>
    </row>
    <row r="30238" spans="1:1">
      <c r="A30238" s="4">
        <v>33074</v>
      </c>
    </row>
    <row r="30239" spans="1:1">
      <c r="A30239" s="4">
        <v>33075</v>
      </c>
    </row>
    <row r="30240" spans="1:1">
      <c r="A30240" s="4">
        <v>33076</v>
      </c>
    </row>
    <row r="30241" spans="1:1">
      <c r="A30241" s="4">
        <v>33077</v>
      </c>
    </row>
    <row r="30242" spans="1:1">
      <c r="A30242" s="4">
        <v>33078</v>
      </c>
    </row>
    <row r="30243" spans="1:1">
      <c r="A30243" s="4">
        <v>33079</v>
      </c>
    </row>
    <row r="30244" spans="1:1">
      <c r="A30244" s="4">
        <v>33080</v>
      </c>
    </row>
    <row r="30245" spans="1:1">
      <c r="A30245" s="4">
        <v>33081</v>
      </c>
    </row>
    <row r="30246" spans="1:1">
      <c r="A30246" s="4">
        <v>33082</v>
      </c>
    </row>
    <row r="30247" spans="1:1">
      <c r="A30247" s="4">
        <v>33083</v>
      </c>
    </row>
    <row r="30248" spans="1:1">
      <c r="A30248" s="4">
        <v>33084</v>
      </c>
    </row>
    <row r="30249" spans="1:1">
      <c r="A30249" s="4">
        <v>33085</v>
      </c>
    </row>
    <row r="30250" spans="1:1">
      <c r="A30250" s="4">
        <v>33086</v>
      </c>
    </row>
    <row r="30251" spans="1:1">
      <c r="A30251" s="4">
        <v>33087</v>
      </c>
    </row>
    <row r="30252" spans="1:1">
      <c r="A30252" s="4">
        <v>33088</v>
      </c>
    </row>
    <row r="30253" spans="1:1">
      <c r="A30253" s="4">
        <v>33089</v>
      </c>
    </row>
    <row r="30254" spans="1:1">
      <c r="A30254" s="4">
        <v>33090</v>
      </c>
    </row>
    <row r="30255" spans="1:1">
      <c r="A30255" s="4">
        <v>33091</v>
      </c>
    </row>
    <row r="30256" spans="1:1">
      <c r="A30256" s="4">
        <v>33092</v>
      </c>
    </row>
    <row r="30257" spans="1:1">
      <c r="A30257" s="4">
        <v>33093</v>
      </c>
    </row>
    <row r="30258" spans="1:1">
      <c r="A30258" s="4">
        <v>33094</v>
      </c>
    </row>
    <row r="30259" spans="1:1">
      <c r="A30259" s="4">
        <v>33095</v>
      </c>
    </row>
    <row r="30260" spans="1:1">
      <c r="A30260" s="4">
        <v>33096</v>
      </c>
    </row>
    <row r="30261" spans="1:1">
      <c r="A30261" s="4">
        <v>33097</v>
      </c>
    </row>
    <row r="30262" spans="1:1">
      <c r="A30262" s="4">
        <v>33098</v>
      </c>
    </row>
    <row r="30263" spans="1:1">
      <c r="A30263" s="4">
        <v>33099</v>
      </c>
    </row>
    <row r="30264" spans="1:1">
      <c r="A30264" s="4">
        <v>33100</v>
      </c>
    </row>
    <row r="30265" spans="1:1">
      <c r="A30265" s="4">
        <v>33101</v>
      </c>
    </row>
    <row r="30266" spans="1:1">
      <c r="A30266" s="4">
        <v>33102</v>
      </c>
    </row>
    <row r="30267" spans="1:1">
      <c r="A30267" s="4">
        <v>33103</v>
      </c>
    </row>
    <row r="30268" spans="1:1">
      <c r="A30268" s="4">
        <v>33104</v>
      </c>
    </row>
    <row r="30269" spans="1:1">
      <c r="A30269" s="4">
        <v>33105</v>
      </c>
    </row>
    <row r="30270" spans="1:1">
      <c r="A30270" s="4">
        <v>33106</v>
      </c>
    </row>
    <row r="30271" spans="1:1">
      <c r="A30271" s="4">
        <v>33107</v>
      </c>
    </row>
    <row r="30272" spans="1:1">
      <c r="A30272" s="4">
        <v>33108</v>
      </c>
    </row>
    <row r="30273" spans="1:1">
      <c r="A30273" s="4">
        <v>33109</v>
      </c>
    </row>
    <row r="30274" spans="1:1">
      <c r="A30274" s="4">
        <v>33110</v>
      </c>
    </row>
    <row r="30275" spans="1:1">
      <c r="A30275" s="4">
        <v>33111</v>
      </c>
    </row>
    <row r="30276" spans="1:1">
      <c r="A30276" s="4">
        <v>33112</v>
      </c>
    </row>
    <row r="30277" spans="1:1">
      <c r="A30277" s="4">
        <v>33113</v>
      </c>
    </row>
    <row r="30278" spans="1:1">
      <c r="A30278" s="4">
        <v>33114</v>
      </c>
    </row>
    <row r="30279" spans="1:1">
      <c r="A30279" s="4">
        <v>33115</v>
      </c>
    </row>
    <row r="30280" spans="1:1">
      <c r="A30280" s="4">
        <v>33116</v>
      </c>
    </row>
    <row r="30281" spans="1:1">
      <c r="A30281" s="4">
        <v>33117</v>
      </c>
    </row>
    <row r="30282" spans="1:1">
      <c r="A30282" s="4">
        <v>33118</v>
      </c>
    </row>
    <row r="30283" spans="1:1">
      <c r="A30283" s="4">
        <v>33119</v>
      </c>
    </row>
    <row r="30284" spans="1:1">
      <c r="A30284" s="4">
        <v>33120</v>
      </c>
    </row>
    <row r="30285" spans="1:1">
      <c r="A30285" s="4">
        <v>33121</v>
      </c>
    </row>
    <row r="30286" spans="1:1">
      <c r="A30286" s="4">
        <v>33122</v>
      </c>
    </row>
    <row r="30287" spans="1:1">
      <c r="A30287" s="4">
        <v>33123</v>
      </c>
    </row>
    <row r="30288" spans="1:1">
      <c r="A30288" s="4">
        <v>33124</v>
      </c>
    </row>
    <row r="30289" spans="1:1">
      <c r="A30289" s="4">
        <v>33125</v>
      </c>
    </row>
    <row r="30290" spans="1:1">
      <c r="A30290" s="4">
        <v>33126</v>
      </c>
    </row>
    <row r="30291" spans="1:1">
      <c r="A30291" s="4">
        <v>33127</v>
      </c>
    </row>
    <row r="30292" spans="1:1">
      <c r="A30292" s="4">
        <v>33128</v>
      </c>
    </row>
    <row r="30293" spans="1:1">
      <c r="A30293" s="4">
        <v>33129</v>
      </c>
    </row>
    <row r="30294" spans="1:1">
      <c r="A30294" s="4">
        <v>33130</v>
      </c>
    </row>
    <row r="30295" spans="1:1">
      <c r="A30295" s="4">
        <v>33131</v>
      </c>
    </row>
    <row r="30296" spans="1:1">
      <c r="A30296" s="4">
        <v>33132</v>
      </c>
    </row>
    <row r="30297" spans="1:1">
      <c r="A30297" s="4">
        <v>33133</v>
      </c>
    </row>
    <row r="30298" spans="1:1">
      <c r="A30298" s="4">
        <v>33134</v>
      </c>
    </row>
    <row r="30299" spans="1:1">
      <c r="A30299" s="4">
        <v>33135</v>
      </c>
    </row>
    <row r="30300" spans="1:1">
      <c r="A30300" s="4">
        <v>33136</v>
      </c>
    </row>
    <row r="30301" spans="1:1">
      <c r="A30301" s="4">
        <v>33137</v>
      </c>
    </row>
    <row r="30302" spans="1:1">
      <c r="A30302" s="4">
        <v>33138</v>
      </c>
    </row>
    <row r="30303" spans="1:1">
      <c r="A30303" s="4">
        <v>33139</v>
      </c>
    </row>
    <row r="30304" spans="1:1">
      <c r="A30304" s="4">
        <v>33140</v>
      </c>
    </row>
    <row r="30305" spans="1:1">
      <c r="A30305" s="4">
        <v>33141</v>
      </c>
    </row>
    <row r="30306" spans="1:1">
      <c r="A30306" s="4">
        <v>33142</v>
      </c>
    </row>
    <row r="30307" spans="1:1">
      <c r="A30307" s="4">
        <v>33143</v>
      </c>
    </row>
    <row r="30308" spans="1:1">
      <c r="A30308" s="4">
        <v>33144</v>
      </c>
    </row>
    <row r="30309" spans="1:1">
      <c r="A30309" s="4">
        <v>33145</v>
      </c>
    </row>
    <row r="30310" spans="1:1">
      <c r="A30310" s="4">
        <v>33146</v>
      </c>
    </row>
    <row r="30311" spans="1:1">
      <c r="A30311" s="4">
        <v>33147</v>
      </c>
    </row>
    <row r="30312" spans="1:1">
      <c r="A30312" s="4">
        <v>33148</v>
      </c>
    </row>
    <row r="30313" spans="1:1">
      <c r="A30313" s="4">
        <v>33149</v>
      </c>
    </row>
    <row r="30314" spans="1:1">
      <c r="A30314" s="4">
        <v>33150</v>
      </c>
    </row>
    <row r="30315" spans="1:1">
      <c r="A30315" s="4">
        <v>33151</v>
      </c>
    </row>
    <row r="30316" spans="1:1">
      <c r="A30316" s="4">
        <v>33152</v>
      </c>
    </row>
    <row r="30317" spans="1:1">
      <c r="A30317" s="4">
        <v>33153</v>
      </c>
    </row>
    <row r="30318" spans="1:1">
      <c r="A30318" s="4">
        <v>33154</v>
      </c>
    </row>
    <row r="30319" spans="1:1">
      <c r="A30319" s="4">
        <v>33155</v>
      </c>
    </row>
    <row r="30320" spans="1:1">
      <c r="A30320" s="4">
        <v>33156</v>
      </c>
    </row>
    <row r="30321" spans="1:1">
      <c r="A30321" s="4">
        <v>33157</v>
      </c>
    </row>
    <row r="30322" spans="1:1">
      <c r="A30322" s="4">
        <v>33158</v>
      </c>
    </row>
    <row r="30323" spans="1:1">
      <c r="A30323" s="4">
        <v>33159</v>
      </c>
    </row>
    <row r="30324" spans="1:1">
      <c r="A30324" s="4">
        <v>33160</v>
      </c>
    </row>
    <row r="30325" spans="1:1">
      <c r="A30325" s="4">
        <v>33161</v>
      </c>
    </row>
    <row r="30326" spans="1:1">
      <c r="A30326" s="4">
        <v>33162</v>
      </c>
    </row>
    <row r="30327" spans="1:1">
      <c r="A30327" s="4">
        <v>33163</v>
      </c>
    </row>
    <row r="30328" spans="1:1">
      <c r="A30328" s="4">
        <v>33164</v>
      </c>
    </row>
    <row r="30329" spans="1:1">
      <c r="A30329" s="4">
        <v>33165</v>
      </c>
    </row>
    <row r="30330" spans="1:1">
      <c r="A30330" s="4">
        <v>33166</v>
      </c>
    </row>
    <row r="30331" spans="1:1">
      <c r="A30331" s="4">
        <v>33167</v>
      </c>
    </row>
    <row r="30332" spans="1:1">
      <c r="A30332" s="4">
        <v>33168</v>
      </c>
    </row>
    <row r="30333" spans="1:1">
      <c r="A30333" s="4">
        <v>33169</v>
      </c>
    </row>
    <row r="30334" spans="1:1">
      <c r="A30334" s="4">
        <v>33170</v>
      </c>
    </row>
    <row r="30335" spans="1:1">
      <c r="A30335" s="4">
        <v>33171</v>
      </c>
    </row>
    <row r="30336" spans="1:1">
      <c r="A30336" s="4">
        <v>33172</v>
      </c>
    </row>
    <row r="30337" spans="1:1">
      <c r="A30337" s="4">
        <v>33173</v>
      </c>
    </row>
    <row r="30338" spans="1:1">
      <c r="A30338" s="4">
        <v>33174</v>
      </c>
    </row>
    <row r="30339" spans="1:1">
      <c r="A30339" s="4">
        <v>33175</v>
      </c>
    </row>
    <row r="30340" spans="1:1">
      <c r="A30340" s="4">
        <v>33176</v>
      </c>
    </row>
    <row r="30341" spans="1:1">
      <c r="A30341" s="4">
        <v>33177</v>
      </c>
    </row>
    <row r="30342" spans="1:1">
      <c r="A30342" s="4">
        <v>33178</v>
      </c>
    </row>
    <row r="30343" spans="1:1">
      <c r="A30343" s="4">
        <v>33179</v>
      </c>
    </row>
    <row r="30344" spans="1:1">
      <c r="A30344" s="4">
        <v>33180</v>
      </c>
    </row>
    <row r="30345" spans="1:1">
      <c r="A30345" s="4">
        <v>33181</v>
      </c>
    </row>
    <row r="30346" spans="1:1">
      <c r="A30346" s="4">
        <v>33182</v>
      </c>
    </row>
    <row r="30347" spans="1:1">
      <c r="A30347" s="4">
        <v>33183</v>
      </c>
    </row>
    <row r="30348" spans="1:1">
      <c r="A30348" s="4">
        <v>33184</v>
      </c>
    </row>
    <row r="30349" spans="1:1">
      <c r="A30349" s="4">
        <v>33185</v>
      </c>
    </row>
    <row r="30350" spans="1:1">
      <c r="A30350" s="4">
        <v>33186</v>
      </c>
    </row>
    <row r="30351" spans="1:1">
      <c r="A30351" s="4">
        <v>33187</v>
      </c>
    </row>
    <row r="30352" spans="1:1">
      <c r="A30352" s="4">
        <v>33188</v>
      </c>
    </row>
    <row r="30353" spans="1:1">
      <c r="A30353" s="4">
        <v>33189</v>
      </c>
    </row>
    <row r="30354" spans="1:1">
      <c r="A30354" s="4">
        <v>33190</v>
      </c>
    </row>
    <row r="30355" spans="1:1">
      <c r="A30355" s="4">
        <v>33191</v>
      </c>
    </row>
    <row r="30356" spans="1:1">
      <c r="A30356" s="4">
        <v>33192</v>
      </c>
    </row>
    <row r="30357" spans="1:1">
      <c r="A30357" s="4">
        <v>33193</v>
      </c>
    </row>
    <row r="30358" spans="1:1">
      <c r="A30358" s="4">
        <v>33194</v>
      </c>
    </row>
    <row r="30359" spans="1:1">
      <c r="A30359" s="4">
        <v>33195</v>
      </c>
    </row>
    <row r="30360" spans="1:1">
      <c r="A30360" s="4">
        <v>33196</v>
      </c>
    </row>
    <row r="30361" spans="1:1">
      <c r="A30361" s="4">
        <v>33197</v>
      </c>
    </row>
    <row r="30362" spans="1:1">
      <c r="A30362" s="4">
        <v>33198</v>
      </c>
    </row>
    <row r="30363" spans="1:1">
      <c r="A30363" s="4">
        <v>33199</v>
      </c>
    </row>
    <row r="30364" spans="1:1">
      <c r="A30364" s="4">
        <v>33200</v>
      </c>
    </row>
    <row r="30365" spans="1:1">
      <c r="A30365" s="4">
        <v>33201</v>
      </c>
    </row>
    <row r="30366" spans="1:1">
      <c r="A30366" s="4">
        <v>33202</v>
      </c>
    </row>
    <row r="30367" spans="1:1">
      <c r="A30367" s="4">
        <v>33203</v>
      </c>
    </row>
    <row r="30368" spans="1:1">
      <c r="A30368" s="4">
        <v>33204</v>
      </c>
    </row>
    <row r="30369" spans="1:1">
      <c r="A30369" s="4">
        <v>33205</v>
      </c>
    </row>
    <row r="30370" spans="1:1">
      <c r="A30370" s="4">
        <v>33206</v>
      </c>
    </row>
    <row r="30371" spans="1:1">
      <c r="A30371" s="4">
        <v>33207</v>
      </c>
    </row>
    <row r="30372" spans="1:1">
      <c r="A30372" s="4">
        <v>33208</v>
      </c>
    </row>
    <row r="30373" spans="1:1">
      <c r="A30373" s="4">
        <v>33209</v>
      </c>
    </row>
    <row r="30374" spans="1:1">
      <c r="A30374" s="4">
        <v>33210</v>
      </c>
    </row>
    <row r="30375" spans="1:1">
      <c r="A30375" s="4">
        <v>33211</v>
      </c>
    </row>
    <row r="30376" spans="1:1">
      <c r="A30376" s="4">
        <v>33212</v>
      </c>
    </row>
    <row r="30377" spans="1:1">
      <c r="A30377" s="4">
        <v>33213</v>
      </c>
    </row>
    <row r="30378" spans="1:1">
      <c r="A30378" s="4">
        <v>33214</v>
      </c>
    </row>
    <row r="30379" spans="1:1">
      <c r="A30379" s="4">
        <v>33215</v>
      </c>
    </row>
    <row r="30380" spans="1:1">
      <c r="A30380" s="4">
        <v>33216</v>
      </c>
    </row>
    <row r="30381" spans="1:1">
      <c r="A30381" s="4">
        <v>33217</v>
      </c>
    </row>
    <row r="30382" spans="1:1">
      <c r="A30382" s="4">
        <v>33218</v>
      </c>
    </row>
    <row r="30383" spans="1:1">
      <c r="A30383" s="4">
        <v>33219</v>
      </c>
    </row>
    <row r="30384" spans="1:1">
      <c r="A30384" s="4">
        <v>33220</v>
      </c>
    </row>
    <row r="30385" spans="1:1">
      <c r="A30385" s="4">
        <v>33221</v>
      </c>
    </row>
    <row r="30386" spans="1:1">
      <c r="A30386" s="4">
        <v>33222</v>
      </c>
    </row>
    <row r="30387" spans="1:1">
      <c r="A30387" s="4">
        <v>33223</v>
      </c>
    </row>
    <row r="30388" spans="1:1">
      <c r="A30388" s="4">
        <v>33224</v>
      </c>
    </row>
    <row r="30389" spans="1:1">
      <c r="A30389" s="4">
        <v>33225</v>
      </c>
    </row>
    <row r="30390" spans="1:1">
      <c r="A30390" s="4">
        <v>33226</v>
      </c>
    </row>
    <row r="30391" spans="1:1">
      <c r="A30391" s="4">
        <v>33227</v>
      </c>
    </row>
    <row r="30392" spans="1:1">
      <c r="A30392" s="4">
        <v>33228</v>
      </c>
    </row>
    <row r="30393" spans="1:1">
      <c r="A30393" s="4">
        <v>33229</v>
      </c>
    </row>
    <row r="30394" spans="1:1">
      <c r="A30394" s="4">
        <v>33230</v>
      </c>
    </row>
    <row r="30395" spans="1:1">
      <c r="A30395" s="4">
        <v>33231</v>
      </c>
    </row>
    <row r="30396" spans="1:1">
      <c r="A30396" s="4">
        <v>33232</v>
      </c>
    </row>
    <row r="30397" spans="1:1">
      <c r="A30397" s="4">
        <v>33233</v>
      </c>
    </row>
    <row r="30398" spans="1:1">
      <c r="A30398" s="4">
        <v>33234</v>
      </c>
    </row>
    <row r="30399" spans="1:1">
      <c r="A30399" s="4">
        <v>33235</v>
      </c>
    </row>
    <row r="30400" spans="1:1">
      <c r="A30400" s="4">
        <v>33236</v>
      </c>
    </row>
    <row r="30401" spans="1:1">
      <c r="A30401" s="4">
        <v>33237</v>
      </c>
    </row>
    <row r="30402" spans="1:1">
      <c r="A30402" s="4">
        <v>33238</v>
      </c>
    </row>
    <row r="30403" spans="1:1">
      <c r="A30403" s="4">
        <v>33239</v>
      </c>
    </row>
    <row r="30404" spans="1:1">
      <c r="A30404" s="4">
        <v>33240</v>
      </c>
    </row>
    <row r="30405" spans="1:1">
      <c r="A30405" s="4">
        <v>33241</v>
      </c>
    </row>
    <row r="30406" spans="1:1">
      <c r="A30406" s="4">
        <v>33242</v>
      </c>
    </row>
    <row r="30407" spans="1:1">
      <c r="A30407" s="4">
        <v>33243</v>
      </c>
    </row>
    <row r="30408" spans="1:1">
      <c r="A30408" s="4">
        <v>33244</v>
      </c>
    </row>
    <row r="30409" spans="1:1">
      <c r="A30409" s="4">
        <v>33245</v>
      </c>
    </row>
    <row r="30410" spans="1:1">
      <c r="A30410" s="4">
        <v>33246</v>
      </c>
    </row>
    <row r="30411" spans="1:1">
      <c r="A30411" s="4">
        <v>33247</v>
      </c>
    </row>
    <row r="30412" spans="1:1">
      <c r="A30412" s="4">
        <v>33248</v>
      </c>
    </row>
    <row r="30413" spans="1:1">
      <c r="A30413" s="4">
        <v>33249</v>
      </c>
    </row>
    <row r="30414" spans="1:1">
      <c r="A30414" s="4">
        <v>33250</v>
      </c>
    </row>
    <row r="30415" spans="1:1">
      <c r="A30415" s="4">
        <v>33251</v>
      </c>
    </row>
    <row r="30416" spans="1:1">
      <c r="A30416" s="4">
        <v>33252</v>
      </c>
    </row>
    <row r="30417" spans="1:1">
      <c r="A30417" s="4">
        <v>33253</v>
      </c>
    </row>
    <row r="30418" spans="1:1">
      <c r="A30418" s="4">
        <v>33254</v>
      </c>
    </row>
    <row r="30419" spans="1:1">
      <c r="A30419" s="4">
        <v>33255</v>
      </c>
    </row>
    <row r="30420" spans="1:1">
      <c r="A30420" s="4">
        <v>33256</v>
      </c>
    </row>
    <row r="30421" spans="1:1">
      <c r="A30421" s="4">
        <v>33257</v>
      </c>
    </row>
    <row r="30422" spans="1:1">
      <c r="A30422" s="4">
        <v>33258</v>
      </c>
    </row>
    <row r="30423" spans="1:1">
      <c r="A30423" s="4">
        <v>33259</v>
      </c>
    </row>
    <row r="30424" spans="1:1">
      <c r="A30424" s="4">
        <v>33260</v>
      </c>
    </row>
    <row r="30425" spans="1:1">
      <c r="A30425" s="4">
        <v>33261</v>
      </c>
    </row>
    <row r="30426" spans="1:1">
      <c r="A30426" s="4">
        <v>33262</v>
      </c>
    </row>
    <row r="30427" spans="1:1">
      <c r="A30427" s="4">
        <v>33263</v>
      </c>
    </row>
    <row r="30428" spans="1:1">
      <c r="A30428" s="4">
        <v>33264</v>
      </c>
    </row>
    <row r="30429" spans="1:1">
      <c r="A30429" s="4">
        <v>33265</v>
      </c>
    </row>
    <row r="30430" spans="1:1">
      <c r="A30430" s="4">
        <v>33266</v>
      </c>
    </row>
    <row r="30431" spans="1:1">
      <c r="A30431" s="4">
        <v>33267</v>
      </c>
    </row>
    <row r="30432" spans="1:1">
      <c r="A30432" s="4">
        <v>33268</v>
      </c>
    </row>
    <row r="30433" spans="1:1">
      <c r="A30433" s="4">
        <v>33269</v>
      </c>
    </row>
    <row r="30434" spans="1:1">
      <c r="A30434" s="4">
        <v>33270</v>
      </c>
    </row>
    <row r="30435" spans="1:1">
      <c r="A30435" s="4">
        <v>33271</v>
      </c>
    </row>
    <row r="30436" spans="1:1">
      <c r="A30436" s="4">
        <v>33272</v>
      </c>
    </row>
    <row r="30437" spans="1:1">
      <c r="A30437" s="4">
        <v>33273</v>
      </c>
    </row>
    <row r="30438" spans="1:1">
      <c r="A30438" s="4">
        <v>33274</v>
      </c>
    </row>
    <row r="30439" spans="1:1">
      <c r="A30439" s="4">
        <v>33275</v>
      </c>
    </row>
    <row r="30440" spans="1:1">
      <c r="A30440" s="4">
        <v>33276</v>
      </c>
    </row>
    <row r="30441" spans="1:1">
      <c r="A30441" s="4">
        <v>33277</v>
      </c>
    </row>
    <row r="30442" spans="1:1">
      <c r="A30442" s="4">
        <v>33278</v>
      </c>
    </row>
    <row r="30443" spans="1:1">
      <c r="A30443" s="4">
        <v>33279</v>
      </c>
    </row>
    <row r="30444" spans="1:1">
      <c r="A30444" s="4">
        <v>33280</v>
      </c>
    </row>
    <row r="30445" spans="1:1">
      <c r="A30445" s="4">
        <v>33281</v>
      </c>
    </row>
    <row r="30446" spans="1:1">
      <c r="A30446" s="4">
        <v>33282</v>
      </c>
    </row>
    <row r="30447" spans="1:1">
      <c r="A30447" s="4">
        <v>33283</v>
      </c>
    </row>
    <row r="30448" spans="1:1">
      <c r="A30448" s="4">
        <v>33284</v>
      </c>
    </row>
    <row r="30449" spans="1:1">
      <c r="A30449" s="4">
        <v>33285</v>
      </c>
    </row>
    <row r="30450" spans="1:1">
      <c r="A30450" s="4">
        <v>33286</v>
      </c>
    </row>
    <row r="30451" spans="1:1">
      <c r="A30451" s="4">
        <v>33287</v>
      </c>
    </row>
    <row r="30452" spans="1:1">
      <c r="A30452" s="4">
        <v>33288</v>
      </c>
    </row>
    <row r="30453" spans="1:1">
      <c r="A30453" s="4">
        <v>33289</v>
      </c>
    </row>
    <row r="30454" spans="1:1">
      <c r="A30454" s="4">
        <v>33290</v>
      </c>
    </row>
    <row r="30455" spans="1:1">
      <c r="A30455" s="4">
        <v>33291</v>
      </c>
    </row>
    <row r="30456" spans="1:1">
      <c r="A30456" s="4">
        <v>33292</v>
      </c>
    </row>
    <row r="30457" spans="1:1">
      <c r="A30457" s="4">
        <v>33293</v>
      </c>
    </row>
    <row r="30458" spans="1:1">
      <c r="A30458" s="4">
        <v>33294</v>
      </c>
    </row>
    <row r="30459" spans="1:1">
      <c r="A30459" s="4">
        <v>33295</v>
      </c>
    </row>
    <row r="30460" spans="1:1">
      <c r="A30460" s="4">
        <v>33296</v>
      </c>
    </row>
    <row r="30461" spans="1:1">
      <c r="A30461" s="4">
        <v>33297</v>
      </c>
    </row>
    <row r="30462" spans="1:1">
      <c r="A30462" s="4">
        <v>33298</v>
      </c>
    </row>
    <row r="30463" spans="1:1">
      <c r="A30463" s="4">
        <v>33299</v>
      </c>
    </row>
    <row r="30464" spans="1:1">
      <c r="A30464" s="4">
        <v>33300</v>
      </c>
    </row>
    <row r="30465" spans="1:1">
      <c r="A30465" s="4">
        <v>33301</v>
      </c>
    </row>
    <row r="30466" spans="1:1">
      <c r="A30466" s="4">
        <v>33302</v>
      </c>
    </row>
    <row r="30467" spans="1:1">
      <c r="A30467" s="4">
        <v>33303</v>
      </c>
    </row>
    <row r="30468" spans="1:1">
      <c r="A30468" s="4">
        <v>33304</v>
      </c>
    </row>
    <row r="30469" spans="1:1">
      <c r="A30469" s="4">
        <v>33305</v>
      </c>
    </row>
    <row r="30470" spans="1:1">
      <c r="A30470" s="4">
        <v>33306</v>
      </c>
    </row>
    <row r="30471" spans="1:1">
      <c r="A30471" s="4">
        <v>33307</v>
      </c>
    </row>
    <row r="30472" spans="1:1">
      <c r="A30472" s="4">
        <v>33308</v>
      </c>
    </row>
    <row r="30473" spans="1:1">
      <c r="A30473" s="4">
        <v>33309</v>
      </c>
    </row>
    <row r="30474" spans="1:1">
      <c r="A30474" s="4">
        <v>33310</v>
      </c>
    </row>
    <row r="30475" spans="1:1">
      <c r="A30475" s="4">
        <v>33311</v>
      </c>
    </row>
    <row r="30476" spans="1:1">
      <c r="A30476" s="4">
        <v>33312</v>
      </c>
    </row>
    <row r="30477" spans="1:1">
      <c r="A30477" s="4">
        <v>33313</v>
      </c>
    </row>
    <row r="30478" spans="1:1">
      <c r="A30478" s="4">
        <v>33314</v>
      </c>
    </row>
    <row r="30479" spans="1:1">
      <c r="A30479" s="4">
        <v>33315</v>
      </c>
    </row>
    <row r="30480" spans="1:1">
      <c r="A30480" s="4">
        <v>33316</v>
      </c>
    </row>
    <row r="30481" spans="1:1">
      <c r="A30481" s="4">
        <v>33317</v>
      </c>
    </row>
    <row r="30482" spans="1:1">
      <c r="A30482" s="4">
        <v>33318</v>
      </c>
    </row>
    <row r="30483" spans="1:1">
      <c r="A30483" s="4">
        <v>33319</v>
      </c>
    </row>
    <row r="30484" spans="1:1">
      <c r="A30484" s="4">
        <v>33320</v>
      </c>
    </row>
    <row r="30485" spans="1:1">
      <c r="A30485" s="4">
        <v>33321</v>
      </c>
    </row>
    <row r="30486" spans="1:1">
      <c r="A30486" s="4">
        <v>33322</v>
      </c>
    </row>
    <row r="30487" spans="1:1">
      <c r="A30487" s="4">
        <v>33323</v>
      </c>
    </row>
    <row r="30488" spans="1:1">
      <c r="A30488" s="4">
        <v>33324</v>
      </c>
    </row>
    <row r="30489" spans="1:1">
      <c r="A30489" s="4">
        <v>33325</v>
      </c>
    </row>
    <row r="30490" spans="1:1">
      <c r="A30490" s="4">
        <v>33326</v>
      </c>
    </row>
    <row r="30491" spans="1:1">
      <c r="A30491" s="4">
        <v>33327</v>
      </c>
    </row>
    <row r="30492" spans="1:1">
      <c r="A30492" s="4">
        <v>33328</v>
      </c>
    </row>
    <row r="30493" spans="1:1">
      <c r="A30493" s="4">
        <v>33329</v>
      </c>
    </row>
    <row r="30494" spans="1:1">
      <c r="A30494" s="4">
        <v>33330</v>
      </c>
    </row>
    <row r="30495" spans="1:1">
      <c r="A30495" s="4">
        <v>33331</v>
      </c>
    </row>
    <row r="30496" spans="1:1">
      <c r="A30496" s="4">
        <v>33332</v>
      </c>
    </row>
    <row r="30497" spans="1:1">
      <c r="A30497" s="4">
        <v>33333</v>
      </c>
    </row>
    <row r="30498" spans="1:1">
      <c r="A30498" s="4">
        <v>33334</v>
      </c>
    </row>
    <row r="30499" spans="1:1">
      <c r="A30499" s="4">
        <v>33335</v>
      </c>
    </row>
    <row r="30500" spans="1:1">
      <c r="A30500" s="4">
        <v>33336</v>
      </c>
    </row>
    <row r="30501" spans="1:1">
      <c r="A30501" s="4">
        <v>33337</v>
      </c>
    </row>
    <row r="30502" spans="1:1">
      <c r="A30502" s="4">
        <v>33338</v>
      </c>
    </row>
    <row r="30503" spans="1:1">
      <c r="A30503" s="4">
        <v>33339</v>
      </c>
    </row>
    <row r="30504" spans="1:1">
      <c r="A30504" s="4">
        <v>33340</v>
      </c>
    </row>
    <row r="30505" spans="1:1">
      <c r="A30505" s="4">
        <v>33341</v>
      </c>
    </row>
    <row r="30506" spans="1:1">
      <c r="A30506" s="4">
        <v>33342</v>
      </c>
    </row>
    <row r="30507" spans="1:1">
      <c r="A30507" s="4">
        <v>33343</v>
      </c>
    </row>
    <row r="30508" spans="1:1">
      <c r="A30508" s="4">
        <v>33344</v>
      </c>
    </row>
    <row r="30509" spans="1:1">
      <c r="A30509" s="4">
        <v>33345</v>
      </c>
    </row>
    <row r="30510" spans="1:1">
      <c r="A30510" s="4">
        <v>33346</v>
      </c>
    </row>
    <row r="30511" spans="1:1">
      <c r="A30511" s="4">
        <v>33347</v>
      </c>
    </row>
    <row r="30512" spans="1:1">
      <c r="A30512" s="4">
        <v>33348</v>
      </c>
    </row>
    <row r="30513" spans="1:1">
      <c r="A30513" s="4">
        <v>33349</v>
      </c>
    </row>
    <row r="30514" spans="1:1">
      <c r="A30514" s="4">
        <v>33350</v>
      </c>
    </row>
    <row r="30515" spans="1:1">
      <c r="A30515" s="4">
        <v>33351</v>
      </c>
    </row>
    <row r="30516" spans="1:1">
      <c r="A30516" s="4">
        <v>33352</v>
      </c>
    </row>
    <row r="30517" spans="1:1">
      <c r="A30517" s="4">
        <v>33353</v>
      </c>
    </row>
    <row r="30518" spans="1:1">
      <c r="A30518" s="4">
        <v>33354</v>
      </c>
    </row>
    <row r="30519" spans="1:1">
      <c r="A30519" s="4">
        <v>33355</v>
      </c>
    </row>
    <row r="30520" spans="1:1">
      <c r="A30520" s="4">
        <v>33356</v>
      </c>
    </row>
    <row r="30521" spans="1:1">
      <c r="A30521" s="4">
        <v>33357</v>
      </c>
    </row>
    <row r="30522" spans="1:1">
      <c r="A30522" s="4">
        <v>33358</v>
      </c>
    </row>
    <row r="30523" spans="1:1">
      <c r="A30523" s="4">
        <v>33359</v>
      </c>
    </row>
    <row r="30524" spans="1:1">
      <c r="A30524" s="4">
        <v>33360</v>
      </c>
    </row>
    <row r="30525" spans="1:1">
      <c r="A30525" s="4">
        <v>33361</v>
      </c>
    </row>
    <row r="30526" spans="1:1">
      <c r="A30526" s="4">
        <v>33362</v>
      </c>
    </row>
    <row r="30527" spans="1:1">
      <c r="A30527" s="4">
        <v>33363</v>
      </c>
    </row>
    <row r="30528" spans="1:1">
      <c r="A30528" s="4">
        <v>33364</v>
      </c>
    </row>
    <row r="30529" spans="1:1">
      <c r="A30529" s="4">
        <v>33365</v>
      </c>
    </row>
    <row r="30530" spans="1:1">
      <c r="A30530" s="4">
        <v>33366</v>
      </c>
    </row>
    <row r="30531" spans="1:1">
      <c r="A30531" s="4">
        <v>33367</v>
      </c>
    </row>
    <row r="30532" spans="1:1">
      <c r="A30532" s="4">
        <v>33368</v>
      </c>
    </row>
    <row r="30533" spans="1:1">
      <c r="A30533" s="4">
        <v>33369</v>
      </c>
    </row>
    <row r="30534" spans="1:1">
      <c r="A30534" s="4">
        <v>33370</v>
      </c>
    </row>
    <row r="30535" spans="1:1">
      <c r="A30535" s="4">
        <v>33371</v>
      </c>
    </row>
    <row r="30536" spans="1:1">
      <c r="A30536" s="4">
        <v>33372</v>
      </c>
    </row>
    <row r="30537" spans="1:1">
      <c r="A30537" s="4">
        <v>33373</v>
      </c>
    </row>
    <row r="30538" spans="1:1">
      <c r="A30538" s="4">
        <v>33374</v>
      </c>
    </row>
    <row r="30539" spans="1:1">
      <c r="A30539" s="4">
        <v>33375</v>
      </c>
    </row>
    <row r="30540" spans="1:1">
      <c r="A30540" s="4">
        <v>33376</v>
      </c>
    </row>
    <row r="30541" spans="1:1">
      <c r="A30541" s="4">
        <v>33377</v>
      </c>
    </row>
    <row r="30542" spans="1:1">
      <c r="A30542" s="4">
        <v>33378</v>
      </c>
    </row>
    <row r="30543" spans="1:1">
      <c r="A30543" s="4">
        <v>33379</v>
      </c>
    </row>
    <row r="30544" spans="1:1">
      <c r="A30544" s="4">
        <v>33380</v>
      </c>
    </row>
    <row r="30545" spans="1:1">
      <c r="A30545" s="4">
        <v>33381</v>
      </c>
    </row>
    <row r="30546" spans="1:1">
      <c r="A30546" s="4">
        <v>33382</v>
      </c>
    </row>
    <row r="30547" spans="1:1">
      <c r="A30547" s="4">
        <v>33383</v>
      </c>
    </row>
    <row r="30548" spans="1:1">
      <c r="A30548" s="4">
        <v>33384</v>
      </c>
    </row>
    <row r="30549" spans="1:1">
      <c r="A30549" s="4">
        <v>33385</v>
      </c>
    </row>
    <row r="30550" spans="1:1">
      <c r="A30550" s="4">
        <v>33386</v>
      </c>
    </row>
    <row r="30551" spans="1:1">
      <c r="A30551" s="4">
        <v>33387</v>
      </c>
    </row>
    <row r="30552" spans="1:1">
      <c r="A30552" s="4">
        <v>33388</v>
      </c>
    </row>
    <row r="30553" spans="1:1">
      <c r="A30553" s="4">
        <v>33389</v>
      </c>
    </row>
    <row r="30554" spans="1:1">
      <c r="A30554" s="4">
        <v>33390</v>
      </c>
    </row>
    <row r="30555" spans="1:1">
      <c r="A30555" s="4">
        <v>33391</v>
      </c>
    </row>
    <row r="30556" spans="1:1">
      <c r="A30556" s="4">
        <v>33392</v>
      </c>
    </row>
    <row r="30557" spans="1:1">
      <c r="A30557" s="4">
        <v>33393</v>
      </c>
    </row>
    <row r="30558" spans="1:1">
      <c r="A30558" s="4">
        <v>33394</v>
      </c>
    </row>
    <row r="30559" spans="1:1">
      <c r="A30559" s="4">
        <v>33395</v>
      </c>
    </row>
    <row r="30560" spans="1:1">
      <c r="A30560" s="4">
        <v>33396</v>
      </c>
    </row>
    <row r="30561" spans="1:1">
      <c r="A30561" s="4">
        <v>33397</v>
      </c>
    </row>
    <row r="30562" spans="1:1">
      <c r="A30562" s="4">
        <v>33398</v>
      </c>
    </row>
    <row r="30563" spans="1:1">
      <c r="A30563" s="4">
        <v>33399</v>
      </c>
    </row>
    <row r="30564" spans="1:1">
      <c r="A30564" s="4">
        <v>33400</v>
      </c>
    </row>
    <row r="30565" spans="1:1">
      <c r="A30565" s="4">
        <v>33401</v>
      </c>
    </row>
    <row r="30566" spans="1:1">
      <c r="A30566" s="4">
        <v>33402</v>
      </c>
    </row>
    <row r="30567" spans="1:1">
      <c r="A30567" s="4">
        <v>33403</v>
      </c>
    </row>
    <row r="30568" spans="1:1">
      <c r="A30568" s="4">
        <v>33404</v>
      </c>
    </row>
    <row r="30569" spans="1:1">
      <c r="A30569" s="4">
        <v>33405</v>
      </c>
    </row>
    <row r="30570" spans="1:1">
      <c r="A30570" s="4">
        <v>33406</v>
      </c>
    </row>
    <row r="30571" spans="1:1">
      <c r="A30571" s="4">
        <v>33407</v>
      </c>
    </row>
    <row r="30572" spans="1:1">
      <c r="A30572" s="4">
        <v>33408</v>
      </c>
    </row>
    <row r="30573" spans="1:1">
      <c r="A30573" s="4">
        <v>33409</v>
      </c>
    </row>
    <row r="30574" spans="1:1">
      <c r="A30574" s="4">
        <v>33410</v>
      </c>
    </row>
    <row r="30575" spans="1:1">
      <c r="A30575" s="4">
        <v>33411</v>
      </c>
    </row>
    <row r="30576" spans="1:1">
      <c r="A30576" s="4">
        <v>33412</v>
      </c>
    </row>
    <row r="30577" spans="1:1">
      <c r="A30577" s="4">
        <v>33413</v>
      </c>
    </row>
    <row r="30578" spans="1:1">
      <c r="A30578" s="4">
        <v>33414</v>
      </c>
    </row>
    <row r="30579" spans="1:1">
      <c r="A30579" s="4">
        <v>33415</v>
      </c>
    </row>
    <row r="30580" spans="1:1">
      <c r="A30580" s="4">
        <v>33416</v>
      </c>
    </row>
    <row r="30581" spans="1:1">
      <c r="A30581" s="4">
        <v>33417</v>
      </c>
    </row>
    <row r="30582" spans="1:1">
      <c r="A30582" s="4">
        <v>33418</v>
      </c>
    </row>
    <row r="30583" spans="1:1">
      <c r="A30583" s="4">
        <v>33419</v>
      </c>
    </row>
    <row r="30584" spans="1:1">
      <c r="A30584" s="4">
        <v>33420</v>
      </c>
    </row>
    <row r="30585" spans="1:1">
      <c r="A30585" s="4">
        <v>33421</v>
      </c>
    </row>
    <row r="30586" spans="1:1">
      <c r="A30586" s="4">
        <v>33422</v>
      </c>
    </row>
    <row r="30587" spans="1:1">
      <c r="A30587" s="4">
        <v>33423</v>
      </c>
    </row>
    <row r="30588" spans="1:1">
      <c r="A30588" s="4">
        <v>33424</v>
      </c>
    </row>
    <row r="30589" spans="1:1">
      <c r="A30589" s="4">
        <v>33425</v>
      </c>
    </row>
    <row r="30590" spans="1:1">
      <c r="A30590" s="4">
        <v>33426</v>
      </c>
    </row>
    <row r="30591" spans="1:1">
      <c r="A30591" s="4">
        <v>33427</v>
      </c>
    </row>
    <row r="30592" spans="1:1">
      <c r="A30592" s="4">
        <v>33428</v>
      </c>
    </row>
    <row r="30593" spans="1:1">
      <c r="A30593" s="4">
        <v>33429</v>
      </c>
    </row>
    <row r="30594" spans="1:1">
      <c r="A30594" s="4">
        <v>33430</v>
      </c>
    </row>
    <row r="30595" spans="1:1">
      <c r="A30595" s="4">
        <v>33431</v>
      </c>
    </row>
    <row r="30596" spans="1:1">
      <c r="A30596" s="4">
        <v>33432</v>
      </c>
    </row>
    <row r="30597" spans="1:1">
      <c r="A30597" s="4">
        <v>33433</v>
      </c>
    </row>
    <row r="30598" spans="1:1">
      <c r="A30598" s="4">
        <v>33434</v>
      </c>
    </row>
    <row r="30599" spans="1:1">
      <c r="A30599" s="4">
        <v>33435</v>
      </c>
    </row>
    <row r="30600" spans="1:1">
      <c r="A30600" s="4">
        <v>33436</v>
      </c>
    </row>
    <row r="30601" spans="1:1">
      <c r="A30601" s="4">
        <v>33437</v>
      </c>
    </row>
    <row r="30602" spans="1:1">
      <c r="A30602" s="4">
        <v>33438</v>
      </c>
    </row>
    <row r="30603" spans="1:1">
      <c r="A30603" s="4">
        <v>33439</v>
      </c>
    </row>
    <row r="30604" spans="1:1">
      <c r="A30604" s="4">
        <v>33440</v>
      </c>
    </row>
    <row r="30605" spans="1:1">
      <c r="A30605" s="4">
        <v>33441</v>
      </c>
    </row>
    <row r="30606" spans="1:1">
      <c r="A30606" s="4">
        <v>33442</v>
      </c>
    </row>
    <row r="30607" spans="1:1">
      <c r="A30607" s="4">
        <v>33443</v>
      </c>
    </row>
    <row r="30608" spans="1:1">
      <c r="A30608" s="4">
        <v>33444</v>
      </c>
    </row>
    <row r="30609" spans="1:1">
      <c r="A30609" s="4">
        <v>33445</v>
      </c>
    </row>
    <row r="30610" spans="1:1">
      <c r="A30610" s="4">
        <v>33446</v>
      </c>
    </row>
    <row r="30611" spans="1:1">
      <c r="A30611" s="4">
        <v>33447</v>
      </c>
    </row>
    <row r="30612" spans="1:1">
      <c r="A30612" s="4">
        <v>33448</v>
      </c>
    </row>
    <row r="30613" spans="1:1">
      <c r="A30613" s="4">
        <v>33449</v>
      </c>
    </row>
    <row r="30614" spans="1:1">
      <c r="A30614" s="4">
        <v>33450</v>
      </c>
    </row>
    <row r="30615" spans="1:1">
      <c r="A30615" s="4">
        <v>33451</v>
      </c>
    </row>
    <row r="30616" spans="1:1">
      <c r="A30616" s="4">
        <v>33452</v>
      </c>
    </row>
    <row r="30617" spans="1:1">
      <c r="A30617" s="4">
        <v>33453</v>
      </c>
    </row>
    <row r="30618" spans="1:1">
      <c r="A30618" s="4">
        <v>33454</v>
      </c>
    </row>
    <row r="30619" spans="1:1">
      <c r="A30619" s="4">
        <v>33455</v>
      </c>
    </row>
    <row r="30620" spans="1:1">
      <c r="A30620" s="4">
        <v>33456</v>
      </c>
    </row>
    <row r="30621" spans="1:1">
      <c r="A30621" s="4">
        <v>33457</v>
      </c>
    </row>
    <row r="30622" spans="1:1">
      <c r="A30622" s="4">
        <v>33458</v>
      </c>
    </row>
    <row r="30623" spans="1:1">
      <c r="A30623" s="4">
        <v>33459</v>
      </c>
    </row>
    <row r="30624" spans="1:1">
      <c r="A30624" s="4">
        <v>33460</v>
      </c>
    </row>
    <row r="30625" spans="1:1">
      <c r="A30625" s="4">
        <v>33461</v>
      </c>
    </row>
    <row r="30626" spans="1:1">
      <c r="A30626" s="4">
        <v>33462</v>
      </c>
    </row>
    <row r="30627" spans="1:1">
      <c r="A30627" s="4">
        <v>33463</v>
      </c>
    </row>
    <row r="30628" spans="1:1">
      <c r="A30628" s="4">
        <v>33464</v>
      </c>
    </row>
    <row r="30629" spans="1:1">
      <c r="A30629" s="4">
        <v>33465</v>
      </c>
    </row>
    <row r="30630" spans="1:1">
      <c r="A30630" s="4">
        <v>33466</v>
      </c>
    </row>
    <row r="30631" spans="1:1">
      <c r="A30631" s="4">
        <v>33467</v>
      </c>
    </row>
    <row r="30632" spans="1:1">
      <c r="A30632" s="4">
        <v>33468</v>
      </c>
    </row>
    <row r="30633" spans="1:1">
      <c r="A30633" s="4">
        <v>33469</v>
      </c>
    </row>
    <row r="30634" spans="1:1">
      <c r="A30634" s="4">
        <v>33470</v>
      </c>
    </row>
    <row r="30635" spans="1:1">
      <c r="A30635" s="4">
        <v>33471</v>
      </c>
    </row>
    <row r="30636" spans="1:1">
      <c r="A30636" s="4">
        <v>33472</v>
      </c>
    </row>
    <row r="30637" spans="1:1">
      <c r="A30637" s="4">
        <v>33473</v>
      </c>
    </row>
    <row r="30638" spans="1:1">
      <c r="A30638" s="4">
        <v>33474</v>
      </c>
    </row>
    <row r="30639" spans="1:1">
      <c r="A30639" s="4">
        <v>33475</v>
      </c>
    </row>
    <row r="30640" spans="1:1">
      <c r="A30640" s="4">
        <v>33476</v>
      </c>
    </row>
    <row r="30641" spans="1:1">
      <c r="A30641" s="4">
        <v>33477</v>
      </c>
    </row>
    <row r="30642" spans="1:1">
      <c r="A30642" s="4">
        <v>33478</v>
      </c>
    </row>
    <row r="30643" spans="1:1">
      <c r="A30643" s="4">
        <v>33479</v>
      </c>
    </row>
    <row r="30644" spans="1:1">
      <c r="A30644" s="4">
        <v>33480</v>
      </c>
    </row>
    <row r="30645" spans="1:1">
      <c r="A30645" s="4">
        <v>33481</v>
      </c>
    </row>
    <row r="30646" spans="1:1">
      <c r="A30646" s="4">
        <v>33482</v>
      </c>
    </row>
    <row r="30647" spans="1:1">
      <c r="A30647" s="4">
        <v>33483</v>
      </c>
    </row>
    <row r="30648" spans="1:1">
      <c r="A30648" s="4">
        <v>33484</v>
      </c>
    </row>
    <row r="30649" spans="1:1">
      <c r="A30649" s="4">
        <v>33485</v>
      </c>
    </row>
    <row r="30650" spans="1:1">
      <c r="A30650" s="4">
        <v>33486</v>
      </c>
    </row>
    <row r="30651" spans="1:1">
      <c r="A30651" s="4">
        <v>33487</v>
      </c>
    </row>
    <row r="30652" spans="1:1">
      <c r="A30652" s="4">
        <v>33488</v>
      </c>
    </row>
    <row r="30653" spans="1:1">
      <c r="A30653" s="4">
        <v>33489</v>
      </c>
    </row>
    <row r="30654" spans="1:1">
      <c r="A30654" s="4">
        <v>33490</v>
      </c>
    </row>
    <row r="30655" spans="1:1">
      <c r="A30655" s="4">
        <v>33491</v>
      </c>
    </row>
    <row r="30656" spans="1:1">
      <c r="A30656" s="4">
        <v>33492</v>
      </c>
    </row>
    <row r="30657" spans="1:1">
      <c r="A30657" s="4">
        <v>33493</v>
      </c>
    </row>
    <row r="30658" spans="1:1">
      <c r="A30658" s="4">
        <v>33494</v>
      </c>
    </row>
    <row r="30659" spans="1:1">
      <c r="A30659" s="4">
        <v>33495</v>
      </c>
    </row>
    <row r="30660" spans="1:1">
      <c r="A30660" s="4">
        <v>33496</v>
      </c>
    </row>
    <row r="30661" spans="1:1">
      <c r="A30661" s="4">
        <v>33497</v>
      </c>
    </row>
    <row r="30662" spans="1:1">
      <c r="A30662" s="4">
        <v>33498</v>
      </c>
    </row>
    <row r="30663" spans="1:1">
      <c r="A30663" s="4">
        <v>33499</v>
      </c>
    </row>
    <row r="30664" spans="1:1">
      <c r="A30664" s="4">
        <v>33500</v>
      </c>
    </row>
    <row r="30665" spans="1:1">
      <c r="A30665" s="4">
        <v>33501</v>
      </c>
    </row>
    <row r="30666" spans="1:1">
      <c r="A30666" s="4">
        <v>33502</v>
      </c>
    </row>
    <row r="30667" spans="1:1">
      <c r="A30667" s="4">
        <v>33503</v>
      </c>
    </row>
    <row r="30668" spans="1:1">
      <c r="A30668" s="4">
        <v>33504</v>
      </c>
    </row>
    <row r="30669" spans="1:1">
      <c r="A30669" s="4">
        <v>33505</v>
      </c>
    </row>
    <row r="30670" spans="1:1">
      <c r="A30670" s="4">
        <v>33506</v>
      </c>
    </row>
    <row r="30671" spans="1:1">
      <c r="A30671" s="4">
        <v>33507</v>
      </c>
    </row>
    <row r="30672" spans="1:1">
      <c r="A30672" s="4">
        <v>33508</v>
      </c>
    </row>
    <row r="30673" spans="1:1">
      <c r="A30673" s="4">
        <v>33509</v>
      </c>
    </row>
    <row r="30674" spans="1:1">
      <c r="A30674" s="4">
        <v>33510</v>
      </c>
    </row>
    <row r="30675" spans="1:1">
      <c r="A30675" s="4">
        <v>33511</v>
      </c>
    </row>
    <row r="30676" spans="1:1">
      <c r="A30676" s="4">
        <v>33512</v>
      </c>
    </row>
    <row r="30677" spans="1:1">
      <c r="A30677" s="4">
        <v>33513</v>
      </c>
    </row>
    <row r="30678" spans="1:1">
      <c r="A30678" s="4">
        <v>33514</v>
      </c>
    </row>
    <row r="30679" spans="1:1">
      <c r="A30679" s="4">
        <v>33515</v>
      </c>
    </row>
    <row r="30680" spans="1:1">
      <c r="A30680" s="4">
        <v>33516</v>
      </c>
    </row>
    <row r="30681" spans="1:1">
      <c r="A30681" s="4">
        <v>33517</v>
      </c>
    </row>
    <row r="30682" spans="1:1">
      <c r="A30682" s="4">
        <v>33518</v>
      </c>
    </row>
    <row r="30683" spans="1:1">
      <c r="A30683" s="4">
        <v>33519</v>
      </c>
    </row>
    <row r="30684" spans="1:1">
      <c r="A30684" s="4">
        <v>33520</v>
      </c>
    </row>
    <row r="30685" spans="1:1">
      <c r="A30685" s="4">
        <v>33521</v>
      </c>
    </row>
    <row r="30686" spans="1:1">
      <c r="A30686" s="4">
        <v>33522</v>
      </c>
    </row>
    <row r="30687" spans="1:1">
      <c r="A30687" s="4">
        <v>33523</v>
      </c>
    </row>
    <row r="30688" spans="1:1">
      <c r="A30688" s="4">
        <v>33524</v>
      </c>
    </row>
    <row r="30689" spans="1:1">
      <c r="A30689" s="4">
        <v>33525</v>
      </c>
    </row>
    <row r="30690" spans="1:1">
      <c r="A30690" s="4">
        <v>33526</v>
      </c>
    </row>
    <row r="30691" spans="1:1">
      <c r="A30691" s="4">
        <v>33527</v>
      </c>
    </row>
    <row r="30692" spans="1:1">
      <c r="A30692" s="4">
        <v>33528</v>
      </c>
    </row>
    <row r="30693" spans="1:1">
      <c r="A30693" s="4">
        <v>33529</v>
      </c>
    </row>
    <row r="30694" spans="1:1">
      <c r="A30694" s="4">
        <v>33530</v>
      </c>
    </row>
    <row r="30695" spans="1:1">
      <c r="A30695" s="4">
        <v>33531</v>
      </c>
    </row>
    <row r="30696" spans="1:1">
      <c r="A30696" s="4">
        <v>33532</v>
      </c>
    </row>
    <row r="30697" spans="1:1">
      <c r="A30697" s="4">
        <v>33533</v>
      </c>
    </row>
    <row r="30698" spans="1:1">
      <c r="A30698" s="4">
        <v>33534</v>
      </c>
    </row>
    <row r="30699" spans="1:1">
      <c r="A30699" s="4">
        <v>33535</v>
      </c>
    </row>
    <row r="30700" spans="1:1">
      <c r="A30700" s="4">
        <v>33536</v>
      </c>
    </row>
    <row r="30701" spans="1:1">
      <c r="A30701" s="4">
        <v>33537</v>
      </c>
    </row>
    <row r="30702" spans="1:1">
      <c r="A30702" s="4">
        <v>33538</v>
      </c>
    </row>
    <row r="30703" spans="1:1">
      <c r="A30703" s="4">
        <v>33539</v>
      </c>
    </row>
    <row r="30704" spans="1:1">
      <c r="A30704" s="4">
        <v>33540</v>
      </c>
    </row>
    <row r="30705" spans="1:1">
      <c r="A30705" s="4">
        <v>33541</v>
      </c>
    </row>
    <row r="30706" spans="1:1">
      <c r="A30706" s="4">
        <v>33542</v>
      </c>
    </row>
    <row r="30707" spans="1:1">
      <c r="A30707" s="4">
        <v>33543</v>
      </c>
    </row>
    <row r="30708" spans="1:1">
      <c r="A30708" s="4">
        <v>33544</v>
      </c>
    </row>
    <row r="30709" spans="1:1">
      <c r="A30709" s="4">
        <v>33545</v>
      </c>
    </row>
    <row r="30710" spans="1:1">
      <c r="A30710" s="4">
        <v>33546</v>
      </c>
    </row>
    <row r="30711" spans="1:1">
      <c r="A30711" s="4">
        <v>33547</v>
      </c>
    </row>
    <row r="30712" spans="1:1">
      <c r="A30712" s="4">
        <v>33548</v>
      </c>
    </row>
    <row r="30713" spans="1:1">
      <c r="A30713" s="4">
        <v>33549</v>
      </c>
    </row>
    <row r="30714" spans="1:1">
      <c r="A30714" s="4">
        <v>33550</v>
      </c>
    </row>
    <row r="30715" spans="1:1">
      <c r="A30715" s="4">
        <v>33551</v>
      </c>
    </row>
    <row r="30716" spans="1:1">
      <c r="A30716" s="4">
        <v>33552</v>
      </c>
    </row>
    <row r="30717" spans="1:1">
      <c r="A30717" s="4">
        <v>33553</v>
      </c>
    </row>
    <row r="30718" spans="1:1">
      <c r="A30718" s="4">
        <v>33554</v>
      </c>
    </row>
    <row r="30719" spans="1:1">
      <c r="A30719" s="4">
        <v>33555</v>
      </c>
    </row>
    <row r="30720" spans="1:1">
      <c r="A30720" s="4">
        <v>33556</v>
      </c>
    </row>
    <row r="30721" spans="1:1">
      <c r="A30721" s="4">
        <v>33557</v>
      </c>
    </row>
    <row r="30722" spans="1:1">
      <c r="A30722" s="4">
        <v>33558</v>
      </c>
    </row>
    <row r="30723" spans="1:1">
      <c r="A30723" s="4">
        <v>33559</v>
      </c>
    </row>
    <row r="30724" spans="1:1">
      <c r="A30724" s="4">
        <v>33560</v>
      </c>
    </row>
    <row r="30725" spans="1:1">
      <c r="A30725" s="4">
        <v>33561</v>
      </c>
    </row>
    <row r="30726" spans="1:1">
      <c r="A30726" s="4">
        <v>33562</v>
      </c>
    </row>
    <row r="30727" spans="1:1">
      <c r="A30727" s="4">
        <v>33563</v>
      </c>
    </row>
    <row r="30728" spans="1:1">
      <c r="A30728" s="4">
        <v>33564</v>
      </c>
    </row>
    <row r="30729" spans="1:1">
      <c r="A30729" s="4">
        <v>33565</v>
      </c>
    </row>
    <row r="30730" spans="1:1">
      <c r="A30730" s="4">
        <v>33566</v>
      </c>
    </row>
    <row r="30731" spans="1:1">
      <c r="A30731" s="4">
        <v>33567</v>
      </c>
    </row>
    <row r="30732" spans="1:1">
      <c r="A30732" s="4">
        <v>33568</v>
      </c>
    </row>
    <row r="30733" spans="1:1">
      <c r="A30733" s="4">
        <v>33569</v>
      </c>
    </row>
    <row r="30734" spans="1:1">
      <c r="A30734" s="4">
        <v>33570</v>
      </c>
    </row>
    <row r="30735" spans="1:1">
      <c r="A30735" s="4">
        <v>33571</v>
      </c>
    </row>
    <row r="30736" spans="1:1">
      <c r="A30736" s="4">
        <v>33572</v>
      </c>
    </row>
    <row r="30737" spans="1:1">
      <c r="A30737" s="4">
        <v>33573</v>
      </c>
    </row>
    <row r="30738" spans="1:1">
      <c r="A30738" s="4">
        <v>33574</v>
      </c>
    </row>
    <row r="30739" spans="1:1">
      <c r="A30739" s="4">
        <v>33575</v>
      </c>
    </row>
    <row r="30740" spans="1:1">
      <c r="A30740" s="4">
        <v>33576</v>
      </c>
    </row>
    <row r="30741" spans="1:1">
      <c r="A30741" s="4">
        <v>33577</v>
      </c>
    </row>
    <row r="30742" spans="1:1">
      <c r="A30742" s="4">
        <v>33578</v>
      </c>
    </row>
    <row r="30743" spans="1:1">
      <c r="A30743" s="4">
        <v>33579</v>
      </c>
    </row>
    <row r="30744" spans="1:1">
      <c r="A30744" s="4">
        <v>33580</v>
      </c>
    </row>
    <row r="30745" spans="1:1">
      <c r="A30745" s="4">
        <v>33581</v>
      </c>
    </row>
    <row r="30746" spans="1:1">
      <c r="A30746" s="4">
        <v>33582</v>
      </c>
    </row>
    <row r="30747" spans="1:1">
      <c r="A30747" s="4">
        <v>33583</v>
      </c>
    </row>
    <row r="30748" spans="1:1">
      <c r="A30748" s="4">
        <v>33584</v>
      </c>
    </row>
    <row r="30749" spans="1:1">
      <c r="A30749" s="4">
        <v>33585</v>
      </c>
    </row>
    <row r="30750" spans="1:1">
      <c r="A30750" s="4">
        <v>33586</v>
      </c>
    </row>
    <row r="30751" spans="1:1">
      <c r="A30751" s="4">
        <v>33587</v>
      </c>
    </row>
    <row r="30752" spans="1:1">
      <c r="A30752" s="4">
        <v>33588</v>
      </c>
    </row>
    <row r="30753" spans="1:1">
      <c r="A30753" s="4">
        <v>33589</v>
      </c>
    </row>
    <row r="30754" spans="1:1">
      <c r="A30754" s="4">
        <v>33590</v>
      </c>
    </row>
    <row r="30755" spans="1:1">
      <c r="A30755" s="4">
        <v>33591</v>
      </c>
    </row>
    <row r="30756" spans="1:1">
      <c r="A30756" s="4">
        <v>33592</v>
      </c>
    </row>
    <row r="30757" spans="1:1">
      <c r="A30757" s="4">
        <v>33593</v>
      </c>
    </row>
    <row r="30758" spans="1:1">
      <c r="A30758" s="4">
        <v>33594</v>
      </c>
    </row>
    <row r="30759" spans="1:1">
      <c r="A30759" s="4">
        <v>33595</v>
      </c>
    </row>
    <row r="30760" spans="1:1">
      <c r="A30760" s="4">
        <v>33596</v>
      </c>
    </row>
    <row r="30761" spans="1:1">
      <c r="A30761" s="4">
        <v>33597</v>
      </c>
    </row>
    <row r="30762" spans="1:1">
      <c r="A30762" s="4">
        <v>33598</v>
      </c>
    </row>
    <row r="30763" spans="1:1">
      <c r="A30763" s="4">
        <v>33599</v>
      </c>
    </row>
    <row r="30764" spans="1:1">
      <c r="A30764" s="4">
        <v>33600</v>
      </c>
    </row>
    <row r="30765" spans="1:1">
      <c r="A30765" s="4">
        <v>33601</v>
      </c>
    </row>
    <row r="30766" spans="1:1">
      <c r="A30766" s="4">
        <v>33602</v>
      </c>
    </row>
    <row r="30767" spans="1:1">
      <c r="A30767" s="4">
        <v>33603</v>
      </c>
    </row>
    <row r="30768" spans="1:1">
      <c r="A30768" s="4">
        <v>33604</v>
      </c>
    </row>
    <row r="30769" spans="1:1">
      <c r="A30769" s="4">
        <v>33605</v>
      </c>
    </row>
    <row r="30770" spans="1:1">
      <c r="A30770" s="4">
        <v>33606</v>
      </c>
    </row>
    <row r="30771" spans="1:1">
      <c r="A30771" s="4">
        <v>33607</v>
      </c>
    </row>
    <row r="30772" spans="1:1">
      <c r="A30772" s="4">
        <v>33608</v>
      </c>
    </row>
    <row r="30773" spans="1:1">
      <c r="A30773" s="4">
        <v>33609</v>
      </c>
    </row>
    <row r="30774" spans="1:1">
      <c r="A30774" s="4">
        <v>33610</v>
      </c>
    </row>
    <row r="30775" spans="1:1">
      <c r="A30775" s="4">
        <v>33611</v>
      </c>
    </row>
    <row r="30776" spans="1:1">
      <c r="A30776" s="4">
        <v>33612</v>
      </c>
    </row>
    <row r="30777" spans="1:1">
      <c r="A30777" s="4">
        <v>33613</v>
      </c>
    </row>
    <row r="30778" spans="1:1">
      <c r="A30778" s="4">
        <v>33614</v>
      </c>
    </row>
    <row r="30779" spans="1:1">
      <c r="A30779" s="4">
        <v>33615</v>
      </c>
    </row>
    <row r="30780" spans="1:1">
      <c r="A30780" s="4">
        <v>33616</v>
      </c>
    </row>
    <row r="30781" spans="1:1">
      <c r="A30781" s="4">
        <v>33617</v>
      </c>
    </row>
    <row r="30782" spans="1:1">
      <c r="A30782" s="4">
        <v>33618</v>
      </c>
    </row>
    <row r="30783" spans="1:1">
      <c r="A30783" s="4">
        <v>33619</v>
      </c>
    </row>
    <row r="30784" spans="1:1">
      <c r="A30784" s="4">
        <v>33620</v>
      </c>
    </row>
    <row r="30785" spans="1:1">
      <c r="A30785" s="4">
        <v>33621</v>
      </c>
    </row>
    <row r="30786" spans="1:1">
      <c r="A30786" s="4">
        <v>33622</v>
      </c>
    </row>
    <row r="30787" spans="1:1">
      <c r="A30787" s="4">
        <v>33623</v>
      </c>
    </row>
    <row r="30788" spans="1:1">
      <c r="A30788" s="4">
        <v>33624</v>
      </c>
    </row>
    <row r="30789" spans="1:1">
      <c r="A30789" s="4">
        <v>33625</v>
      </c>
    </row>
    <row r="30790" spans="1:1">
      <c r="A30790" s="4">
        <v>33626</v>
      </c>
    </row>
    <row r="30791" spans="1:1">
      <c r="A30791" s="4">
        <v>33627</v>
      </c>
    </row>
    <row r="30792" spans="1:1">
      <c r="A30792" s="4">
        <v>33628</v>
      </c>
    </row>
    <row r="30793" spans="1:1">
      <c r="A30793" s="4">
        <v>33629</v>
      </c>
    </row>
    <row r="30794" spans="1:1">
      <c r="A30794" s="4">
        <v>33630</v>
      </c>
    </row>
    <row r="30795" spans="1:1">
      <c r="A30795" s="4">
        <v>33631</v>
      </c>
    </row>
    <row r="30796" spans="1:1">
      <c r="A30796" s="4">
        <v>33632</v>
      </c>
    </row>
    <row r="30797" spans="1:1">
      <c r="A30797" s="4">
        <v>33633</v>
      </c>
    </row>
    <row r="30798" spans="1:1">
      <c r="A30798" s="4">
        <v>33634</v>
      </c>
    </row>
    <row r="30799" spans="1:1">
      <c r="A30799" s="4">
        <v>33635</v>
      </c>
    </row>
    <row r="30800" spans="1:1">
      <c r="A30800" s="4">
        <v>33636</v>
      </c>
    </row>
    <row r="30801" spans="1:1">
      <c r="A30801" s="4">
        <v>33637</v>
      </c>
    </row>
    <row r="30802" spans="1:1">
      <c r="A30802" s="4">
        <v>33638</v>
      </c>
    </row>
    <row r="30803" spans="1:1">
      <c r="A30803" s="4">
        <v>33639</v>
      </c>
    </row>
    <row r="30804" spans="1:1">
      <c r="A30804" s="4">
        <v>33640</v>
      </c>
    </row>
    <row r="30805" spans="1:1">
      <c r="A30805" s="4">
        <v>33641</v>
      </c>
    </row>
    <row r="30806" spans="1:1">
      <c r="A30806" s="4">
        <v>33642</v>
      </c>
    </row>
    <row r="30807" spans="1:1">
      <c r="A30807" s="4">
        <v>33643</v>
      </c>
    </row>
    <row r="30808" spans="1:1">
      <c r="A30808" s="4">
        <v>33644</v>
      </c>
    </row>
    <row r="30809" spans="1:1">
      <c r="A30809" s="4">
        <v>33645</v>
      </c>
    </row>
    <row r="30810" spans="1:1">
      <c r="A30810" s="4">
        <v>33646</v>
      </c>
    </row>
    <row r="30811" spans="1:1">
      <c r="A30811" s="4">
        <v>33647</v>
      </c>
    </row>
    <row r="30812" spans="1:1">
      <c r="A30812" s="4">
        <v>33648</v>
      </c>
    </row>
    <row r="30813" spans="1:1">
      <c r="A30813" s="4">
        <v>33649</v>
      </c>
    </row>
    <row r="30814" spans="1:1">
      <c r="A30814" s="4">
        <v>33650</v>
      </c>
    </row>
    <row r="30815" spans="1:1">
      <c r="A30815" s="4">
        <v>33651</v>
      </c>
    </row>
    <row r="30816" spans="1:1">
      <c r="A30816" s="4">
        <v>33652</v>
      </c>
    </row>
    <row r="30817" spans="1:1">
      <c r="A30817" s="4">
        <v>33653</v>
      </c>
    </row>
    <row r="30818" spans="1:1">
      <c r="A30818" s="4">
        <v>33654</v>
      </c>
    </row>
    <row r="30819" spans="1:1">
      <c r="A30819" s="4">
        <v>33655</v>
      </c>
    </row>
    <row r="30820" spans="1:1">
      <c r="A30820" s="4">
        <v>33656</v>
      </c>
    </row>
    <row r="30821" spans="1:1">
      <c r="A30821" s="4">
        <v>33657</v>
      </c>
    </row>
    <row r="30822" spans="1:1">
      <c r="A30822" s="4">
        <v>33658</v>
      </c>
    </row>
    <row r="30823" spans="1:1">
      <c r="A30823" s="4">
        <v>33659</v>
      </c>
    </row>
    <row r="30824" spans="1:1">
      <c r="A30824" s="4">
        <v>33660</v>
      </c>
    </row>
    <row r="30825" spans="1:1">
      <c r="A30825" s="4">
        <v>33661</v>
      </c>
    </row>
    <row r="30826" spans="1:1">
      <c r="A30826" s="4">
        <v>33662</v>
      </c>
    </row>
    <row r="30827" spans="1:1">
      <c r="A30827" s="4">
        <v>33663</v>
      </c>
    </row>
    <row r="30828" spans="1:1">
      <c r="A30828" s="4">
        <v>33664</v>
      </c>
    </row>
    <row r="30829" spans="1:1">
      <c r="A30829" s="4">
        <v>33665</v>
      </c>
    </row>
    <row r="30830" spans="1:1">
      <c r="A30830" s="4">
        <v>33666</v>
      </c>
    </row>
    <row r="30831" spans="1:1">
      <c r="A30831" s="4">
        <v>33667</v>
      </c>
    </row>
    <row r="30832" spans="1:1">
      <c r="A30832" s="4">
        <v>33668</v>
      </c>
    </row>
    <row r="30833" spans="1:1">
      <c r="A30833" s="4">
        <v>33669</v>
      </c>
    </row>
    <row r="30834" spans="1:1">
      <c r="A30834" s="4">
        <v>33670</v>
      </c>
    </row>
    <row r="30835" spans="1:1">
      <c r="A30835" s="4">
        <v>33671</v>
      </c>
    </row>
    <row r="30836" spans="1:1">
      <c r="A30836" s="4">
        <v>33672</v>
      </c>
    </row>
    <row r="30837" spans="1:1">
      <c r="A30837" s="4">
        <v>33673</v>
      </c>
    </row>
    <row r="30838" spans="1:1">
      <c r="A30838" s="4">
        <v>33674</v>
      </c>
    </row>
    <row r="30839" spans="1:1">
      <c r="A30839" s="4">
        <v>33675</v>
      </c>
    </row>
    <row r="30840" spans="1:1">
      <c r="A30840" s="4">
        <v>33676</v>
      </c>
    </row>
    <row r="30841" spans="1:1">
      <c r="A30841" s="4">
        <v>33677</v>
      </c>
    </row>
    <row r="30842" spans="1:1">
      <c r="A30842" s="4">
        <v>33678</v>
      </c>
    </row>
    <row r="30843" spans="1:1">
      <c r="A30843" s="4">
        <v>33679</v>
      </c>
    </row>
    <row r="30844" spans="1:1">
      <c r="A30844" s="4">
        <v>33680</v>
      </c>
    </row>
    <row r="30845" spans="1:1">
      <c r="A30845" s="4">
        <v>33681</v>
      </c>
    </row>
    <row r="30846" spans="1:1">
      <c r="A30846" s="4">
        <v>33682</v>
      </c>
    </row>
    <row r="30847" spans="1:1">
      <c r="A30847" s="4">
        <v>33683</v>
      </c>
    </row>
    <row r="30848" spans="1:1">
      <c r="A30848" s="4">
        <v>33684</v>
      </c>
    </row>
    <row r="30849" spans="1:1">
      <c r="A30849" s="4">
        <v>33685</v>
      </c>
    </row>
    <row r="30850" spans="1:1">
      <c r="A30850" s="4">
        <v>33686</v>
      </c>
    </row>
    <row r="30851" spans="1:1">
      <c r="A30851" s="4">
        <v>33687</v>
      </c>
    </row>
    <row r="30852" spans="1:1">
      <c r="A30852" s="4">
        <v>33688</v>
      </c>
    </row>
    <row r="30853" spans="1:1">
      <c r="A30853" s="4">
        <v>33689</v>
      </c>
    </row>
    <row r="30854" spans="1:1">
      <c r="A30854" s="4">
        <v>33690</v>
      </c>
    </row>
    <row r="30855" spans="1:1">
      <c r="A30855" s="4">
        <v>33691</v>
      </c>
    </row>
    <row r="30856" spans="1:1">
      <c r="A30856" s="4">
        <v>33692</v>
      </c>
    </row>
    <row r="30857" spans="1:1">
      <c r="A30857" s="4">
        <v>33693</v>
      </c>
    </row>
    <row r="30858" spans="1:1">
      <c r="A30858" s="4">
        <v>33694</v>
      </c>
    </row>
    <row r="30859" spans="1:1">
      <c r="A30859" s="4">
        <v>33695</v>
      </c>
    </row>
    <row r="30860" spans="1:1">
      <c r="A30860" s="4">
        <v>33696</v>
      </c>
    </row>
    <row r="30861" spans="1:1">
      <c r="A30861" s="4">
        <v>33697</v>
      </c>
    </row>
    <row r="30862" spans="1:1">
      <c r="A30862" s="4">
        <v>33698</v>
      </c>
    </row>
    <row r="30863" spans="1:1">
      <c r="A30863" s="4">
        <v>33699</v>
      </c>
    </row>
    <row r="30864" spans="1:1">
      <c r="A30864" s="4">
        <v>33700</v>
      </c>
    </row>
    <row r="30865" spans="1:1">
      <c r="A30865" s="4">
        <v>33701</v>
      </c>
    </row>
    <row r="30866" spans="1:1">
      <c r="A30866" s="4">
        <v>33702</v>
      </c>
    </row>
    <row r="30867" spans="1:1">
      <c r="A30867" s="4">
        <v>33703</v>
      </c>
    </row>
    <row r="30868" spans="1:1">
      <c r="A30868" s="4">
        <v>33704</v>
      </c>
    </row>
    <row r="30869" spans="1:1">
      <c r="A30869" s="4">
        <v>33705</v>
      </c>
    </row>
    <row r="30870" spans="1:1">
      <c r="A30870" s="4">
        <v>33706</v>
      </c>
    </row>
    <row r="30871" spans="1:1">
      <c r="A30871" s="4">
        <v>33707</v>
      </c>
    </row>
    <row r="30872" spans="1:1">
      <c r="A30872" s="4">
        <v>33708</v>
      </c>
    </row>
    <row r="30873" spans="1:1">
      <c r="A30873" s="4">
        <v>33709</v>
      </c>
    </row>
    <row r="30874" spans="1:1">
      <c r="A30874" s="4">
        <v>33710</v>
      </c>
    </row>
    <row r="30875" spans="1:1">
      <c r="A30875" s="4">
        <v>33711</v>
      </c>
    </row>
    <row r="30876" spans="1:1">
      <c r="A30876" s="4">
        <v>33712</v>
      </c>
    </row>
    <row r="30877" spans="1:1">
      <c r="A30877" s="4">
        <v>33713</v>
      </c>
    </row>
    <row r="30878" spans="1:1">
      <c r="A30878" s="4">
        <v>33714</v>
      </c>
    </row>
    <row r="30879" spans="1:1">
      <c r="A30879" s="4">
        <v>33715</v>
      </c>
    </row>
    <row r="30880" spans="1:1">
      <c r="A30880" s="4">
        <v>33716</v>
      </c>
    </row>
    <row r="30881" spans="1:1">
      <c r="A30881" s="4">
        <v>33717</v>
      </c>
    </row>
    <row r="30882" spans="1:1">
      <c r="A30882" s="4">
        <v>33718</v>
      </c>
    </row>
    <row r="30883" spans="1:1">
      <c r="A30883" s="4">
        <v>33719</v>
      </c>
    </row>
    <row r="30884" spans="1:1">
      <c r="A30884" s="4">
        <v>33720</v>
      </c>
    </row>
    <row r="30885" spans="1:1">
      <c r="A30885" s="4">
        <v>33721</v>
      </c>
    </row>
    <row r="30886" spans="1:1">
      <c r="A30886" s="4">
        <v>33722</v>
      </c>
    </row>
    <row r="30887" spans="1:1">
      <c r="A30887" s="4">
        <v>33723</v>
      </c>
    </row>
    <row r="30888" spans="1:1">
      <c r="A30888" s="4">
        <v>33724</v>
      </c>
    </row>
    <row r="30889" spans="1:1">
      <c r="A30889" s="4">
        <v>33725</v>
      </c>
    </row>
    <row r="30890" spans="1:1">
      <c r="A30890" s="4">
        <v>33726</v>
      </c>
    </row>
    <row r="30891" spans="1:1">
      <c r="A30891" s="4">
        <v>33727</v>
      </c>
    </row>
    <row r="30892" spans="1:1">
      <c r="A30892" s="4">
        <v>33728</v>
      </c>
    </row>
    <row r="30893" spans="1:1">
      <c r="A30893" s="4">
        <v>33729</v>
      </c>
    </row>
    <row r="30894" spans="1:1">
      <c r="A30894" s="4">
        <v>33730</v>
      </c>
    </row>
    <row r="30895" spans="1:1">
      <c r="A30895" s="4">
        <v>33731</v>
      </c>
    </row>
    <row r="30896" spans="1:1">
      <c r="A30896" s="4">
        <v>33732</v>
      </c>
    </row>
    <row r="30897" spans="1:1">
      <c r="A30897" s="4">
        <v>33733</v>
      </c>
    </row>
    <row r="30898" spans="1:1">
      <c r="A30898" s="4">
        <v>33734</v>
      </c>
    </row>
    <row r="30899" spans="1:1">
      <c r="A30899" s="4">
        <v>33735</v>
      </c>
    </row>
    <row r="30900" spans="1:1">
      <c r="A30900" s="4">
        <v>33736</v>
      </c>
    </row>
    <row r="30901" spans="1:1">
      <c r="A30901" s="4">
        <v>33737</v>
      </c>
    </row>
    <row r="30902" spans="1:1">
      <c r="A30902" s="4">
        <v>33738</v>
      </c>
    </row>
    <row r="30903" spans="1:1">
      <c r="A30903" s="4">
        <v>33739</v>
      </c>
    </row>
    <row r="30904" spans="1:1">
      <c r="A30904" s="4">
        <v>33740</v>
      </c>
    </row>
    <row r="30905" spans="1:1">
      <c r="A30905" s="4">
        <v>33741</v>
      </c>
    </row>
    <row r="30906" spans="1:1">
      <c r="A30906" s="4">
        <v>33742</v>
      </c>
    </row>
    <row r="30907" spans="1:1">
      <c r="A30907" s="4">
        <v>33743</v>
      </c>
    </row>
    <row r="30908" spans="1:1">
      <c r="A30908" s="4">
        <v>33744</v>
      </c>
    </row>
    <row r="30909" spans="1:1">
      <c r="A30909" s="4">
        <v>33745</v>
      </c>
    </row>
    <row r="30910" spans="1:1">
      <c r="A30910" s="4">
        <v>33746</v>
      </c>
    </row>
    <row r="30911" spans="1:1">
      <c r="A30911" s="4">
        <v>33747</v>
      </c>
    </row>
    <row r="30912" spans="1:1">
      <c r="A30912" s="4">
        <v>33748</v>
      </c>
    </row>
    <row r="30913" spans="1:1">
      <c r="A30913" s="4">
        <v>33749</v>
      </c>
    </row>
    <row r="30914" spans="1:1">
      <c r="A30914" s="4">
        <v>33750</v>
      </c>
    </row>
    <row r="30915" spans="1:1">
      <c r="A30915" s="4">
        <v>33751</v>
      </c>
    </row>
    <row r="30916" spans="1:1">
      <c r="A30916" s="4">
        <v>33752</v>
      </c>
    </row>
    <row r="30917" spans="1:1">
      <c r="A30917" s="4">
        <v>33753</v>
      </c>
    </row>
    <row r="30918" spans="1:1">
      <c r="A30918" s="4">
        <v>33754</v>
      </c>
    </row>
    <row r="30919" spans="1:1">
      <c r="A30919" s="4">
        <v>33755</v>
      </c>
    </row>
    <row r="30920" spans="1:1">
      <c r="A30920" s="4">
        <v>33756</v>
      </c>
    </row>
    <row r="30921" spans="1:1">
      <c r="A30921" s="4">
        <v>33757</v>
      </c>
    </row>
    <row r="30922" spans="1:1">
      <c r="A30922" s="4">
        <v>33758</v>
      </c>
    </row>
    <row r="30923" spans="1:1">
      <c r="A30923" s="4">
        <v>33759</v>
      </c>
    </row>
    <row r="30924" spans="1:1">
      <c r="A30924" s="4">
        <v>33760</v>
      </c>
    </row>
    <row r="30925" spans="1:1">
      <c r="A30925" s="4">
        <v>33761</v>
      </c>
    </row>
    <row r="30926" spans="1:1">
      <c r="A30926" s="4">
        <v>33762</v>
      </c>
    </row>
    <row r="30927" spans="1:1">
      <c r="A30927" s="4">
        <v>33763</v>
      </c>
    </row>
    <row r="30928" spans="1:1">
      <c r="A30928" s="4">
        <v>33764</v>
      </c>
    </row>
    <row r="30929" spans="1:1">
      <c r="A30929" s="4">
        <v>33765</v>
      </c>
    </row>
    <row r="30930" spans="1:1">
      <c r="A30930" s="4">
        <v>33766</v>
      </c>
    </row>
    <row r="30931" spans="1:1">
      <c r="A30931" s="4">
        <v>33767</v>
      </c>
    </row>
    <row r="30932" spans="1:1">
      <c r="A30932" s="4">
        <v>33768</v>
      </c>
    </row>
    <row r="30933" spans="1:1">
      <c r="A30933" s="4">
        <v>33769</v>
      </c>
    </row>
    <row r="30934" spans="1:1">
      <c r="A30934" s="4">
        <v>33770</v>
      </c>
    </row>
    <row r="30935" spans="1:1">
      <c r="A30935" s="4">
        <v>33771</v>
      </c>
    </row>
    <row r="30936" spans="1:1">
      <c r="A30936" s="4">
        <v>33772</v>
      </c>
    </row>
    <row r="30937" spans="1:1">
      <c r="A30937" s="4">
        <v>33773</v>
      </c>
    </row>
    <row r="30938" spans="1:1">
      <c r="A30938" s="4">
        <v>33774</v>
      </c>
    </row>
    <row r="30939" spans="1:1">
      <c r="A30939" s="4">
        <v>33775</v>
      </c>
    </row>
    <row r="30940" spans="1:1">
      <c r="A30940" s="4">
        <v>33776</v>
      </c>
    </row>
    <row r="30941" spans="1:1">
      <c r="A30941" s="4">
        <v>33777</v>
      </c>
    </row>
    <row r="30942" spans="1:1">
      <c r="A30942" s="4">
        <v>33778</v>
      </c>
    </row>
    <row r="30943" spans="1:1">
      <c r="A30943" s="4">
        <v>33779</v>
      </c>
    </row>
    <row r="30944" spans="1:1">
      <c r="A30944" s="4">
        <v>33780</v>
      </c>
    </row>
    <row r="30945" spans="1:1">
      <c r="A30945" s="4">
        <v>33781</v>
      </c>
    </row>
    <row r="30946" spans="1:1">
      <c r="A30946" s="4">
        <v>33782</v>
      </c>
    </row>
    <row r="30947" spans="1:1">
      <c r="A30947" s="4">
        <v>33783</v>
      </c>
    </row>
    <row r="30948" spans="1:1">
      <c r="A30948" s="4">
        <v>33784</v>
      </c>
    </row>
    <row r="30949" spans="1:1">
      <c r="A30949" s="4">
        <v>33785</v>
      </c>
    </row>
    <row r="30950" spans="1:1">
      <c r="A30950" s="4">
        <v>33786</v>
      </c>
    </row>
    <row r="30951" spans="1:1">
      <c r="A30951" s="4">
        <v>33787</v>
      </c>
    </row>
    <row r="30952" spans="1:1">
      <c r="A30952" s="4">
        <v>33788</v>
      </c>
    </row>
    <row r="30953" spans="1:1">
      <c r="A30953" s="4">
        <v>33789</v>
      </c>
    </row>
    <row r="30954" spans="1:1">
      <c r="A30954" s="4">
        <v>33790</v>
      </c>
    </row>
    <row r="30955" spans="1:1">
      <c r="A30955" s="4">
        <v>33791</v>
      </c>
    </row>
    <row r="30956" spans="1:1">
      <c r="A30956" s="4">
        <v>33792</v>
      </c>
    </row>
    <row r="30957" spans="1:1">
      <c r="A30957" s="4">
        <v>33793</v>
      </c>
    </row>
    <row r="30958" spans="1:1">
      <c r="A30958" s="4">
        <v>33794</v>
      </c>
    </row>
    <row r="30959" spans="1:1">
      <c r="A30959" s="4">
        <v>33795</v>
      </c>
    </row>
    <row r="30960" spans="1:1">
      <c r="A30960" s="4">
        <v>33796</v>
      </c>
    </row>
    <row r="30961" spans="1:1">
      <c r="A30961" s="4">
        <v>33797</v>
      </c>
    </row>
    <row r="30962" spans="1:1">
      <c r="A30962" s="4">
        <v>33798</v>
      </c>
    </row>
    <row r="30963" spans="1:1">
      <c r="A30963" s="4">
        <v>33799</v>
      </c>
    </row>
    <row r="30964" spans="1:1">
      <c r="A30964" s="4">
        <v>33800</v>
      </c>
    </row>
    <row r="30965" spans="1:1">
      <c r="A30965" s="4">
        <v>33801</v>
      </c>
    </row>
    <row r="30966" spans="1:1">
      <c r="A30966" s="4">
        <v>33802</v>
      </c>
    </row>
    <row r="30967" spans="1:1">
      <c r="A30967" s="4">
        <v>33803</v>
      </c>
    </row>
    <row r="30968" spans="1:1">
      <c r="A30968" s="4">
        <v>33804</v>
      </c>
    </row>
    <row r="30969" spans="1:1">
      <c r="A30969" s="4">
        <v>33805</v>
      </c>
    </row>
    <row r="30970" spans="1:1">
      <c r="A30970" s="4">
        <v>33806</v>
      </c>
    </row>
    <row r="30971" spans="1:1">
      <c r="A30971" s="4">
        <v>33807</v>
      </c>
    </row>
    <row r="30972" spans="1:1">
      <c r="A30972" s="4">
        <v>33808</v>
      </c>
    </row>
    <row r="30973" spans="1:1">
      <c r="A30973" s="4">
        <v>33809</v>
      </c>
    </row>
    <row r="30974" spans="1:1">
      <c r="A30974" s="4">
        <v>33810</v>
      </c>
    </row>
    <row r="30975" spans="1:1">
      <c r="A30975" s="4">
        <v>33811</v>
      </c>
    </row>
    <row r="30976" spans="1:1">
      <c r="A30976" s="4">
        <v>33812</v>
      </c>
    </row>
    <row r="30977" spans="1:1">
      <c r="A30977" s="4">
        <v>33813</v>
      </c>
    </row>
    <row r="30978" spans="1:1">
      <c r="A30978" s="4">
        <v>33814</v>
      </c>
    </row>
    <row r="30979" spans="1:1">
      <c r="A30979" s="4">
        <v>33815</v>
      </c>
    </row>
    <row r="30980" spans="1:1">
      <c r="A30980" s="4">
        <v>33816</v>
      </c>
    </row>
    <row r="30981" spans="1:1">
      <c r="A30981" s="4">
        <v>33817</v>
      </c>
    </row>
    <row r="30982" spans="1:1">
      <c r="A30982" s="4">
        <v>33818</v>
      </c>
    </row>
    <row r="30983" spans="1:1">
      <c r="A30983" s="4">
        <v>33819</v>
      </c>
    </row>
    <row r="30984" spans="1:1">
      <c r="A30984" s="4">
        <v>33820</v>
      </c>
    </row>
    <row r="30985" spans="1:1">
      <c r="A30985" s="4">
        <v>33821</v>
      </c>
    </row>
    <row r="30986" spans="1:1">
      <c r="A30986" s="4">
        <v>33822</v>
      </c>
    </row>
    <row r="30987" spans="1:1">
      <c r="A30987" s="4">
        <v>33823</v>
      </c>
    </row>
    <row r="30988" spans="1:1">
      <c r="A30988" s="4">
        <v>33824</v>
      </c>
    </row>
    <row r="30989" spans="1:1">
      <c r="A30989" s="4">
        <v>33825</v>
      </c>
    </row>
    <row r="30990" spans="1:1">
      <c r="A30990" s="4">
        <v>33826</v>
      </c>
    </row>
    <row r="30991" spans="1:1">
      <c r="A30991" s="4">
        <v>33827</v>
      </c>
    </row>
    <row r="30992" spans="1:1">
      <c r="A30992" s="4">
        <v>33828</v>
      </c>
    </row>
    <row r="30993" spans="1:1">
      <c r="A30993" s="4">
        <v>33829</v>
      </c>
    </row>
    <row r="30994" spans="1:1">
      <c r="A30994" s="4">
        <v>33830</v>
      </c>
    </row>
    <row r="30995" spans="1:1">
      <c r="A30995" s="4">
        <v>33831</v>
      </c>
    </row>
    <row r="30996" spans="1:1">
      <c r="A30996" s="4">
        <v>33832</v>
      </c>
    </row>
    <row r="30997" spans="1:1">
      <c r="A30997" s="4">
        <v>33833</v>
      </c>
    </row>
    <row r="30998" spans="1:1">
      <c r="A30998" s="4">
        <v>33834</v>
      </c>
    </row>
    <row r="30999" spans="1:1">
      <c r="A30999" s="4">
        <v>33835</v>
      </c>
    </row>
    <row r="31000" spans="1:1">
      <c r="A31000" s="4">
        <v>33836</v>
      </c>
    </row>
    <row r="31001" spans="1:1">
      <c r="A31001" s="4">
        <v>33837</v>
      </c>
    </row>
    <row r="31002" spans="1:1">
      <c r="A31002" s="4">
        <v>33838</v>
      </c>
    </row>
    <row r="31003" spans="1:1">
      <c r="A31003" s="4">
        <v>33839</v>
      </c>
    </row>
    <row r="31004" spans="1:1">
      <c r="A31004" s="4">
        <v>33840</v>
      </c>
    </row>
    <row r="31005" spans="1:1">
      <c r="A31005" s="4">
        <v>33841</v>
      </c>
    </row>
    <row r="31006" spans="1:1">
      <c r="A31006" s="4">
        <v>33842</v>
      </c>
    </row>
    <row r="31007" spans="1:1">
      <c r="A31007" s="4">
        <v>33843</v>
      </c>
    </row>
    <row r="31008" spans="1:1">
      <c r="A31008" s="4">
        <v>33844</v>
      </c>
    </row>
    <row r="31009" spans="1:1">
      <c r="A31009" s="4">
        <v>33845</v>
      </c>
    </row>
    <row r="31010" spans="1:1">
      <c r="A31010" s="4">
        <v>33846</v>
      </c>
    </row>
    <row r="31011" spans="1:1">
      <c r="A31011" s="4">
        <v>33847</v>
      </c>
    </row>
    <row r="31012" spans="1:1">
      <c r="A31012" s="4">
        <v>33848</v>
      </c>
    </row>
    <row r="31013" spans="1:1">
      <c r="A31013" s="4">
        <v>33849</v>
      </c>
    </row>
    <row r="31014" spans="1:1">
      <c r="A31014" s="4">
        <v>33850</v>
      </c>
    </row>
    <row r="31015" spans="1:1">
      <c r="A31015" s="4">
        <v>33851</v>
      </c>
    </row>
    <row r="31016" spans="1:1">
      <c r="A31016" s="4">
        <v>33852</v>
      </c>
    </row>
    <row r="31017" spans="1:1">
      <c r="A31017" s="4">
        <v>33853</v>
      </c>
    </row>
    <row r="31018" spans="1:1">
      <c r="A31018" s="4">
        <v>33854</v>
      </c>
    </row>
    <row r="31019" spans="1:1">
      <c r="A31019" s="4">
        <v>33855</v>
      </c>
    </row>
    <row r="31020" spans="1:1">
      <c r="A31020" s="4">
        <v>33856</v>
      </c>
    </row>
    <row r="31021" spans="1:1">
      <c r="A31021" s="4">
        <v>33857</v>
      </c>
    </row>
    <row r="31022" spans="1:1">
      <c r="A31022" s="4">
        <v>33858</v>
      </c>
    </row>
    <row r="31023" spans="1:1">
      <c r="A31023" s="4">
        <v>33859</v>
      </c>
    </row>
    <row r="31024" spans="1:1">
      <c r="A31024" s="4">
        <v>33860</v>
      </c>
    </row>
    <row r="31025" spans="1:1">
      <c r="A31025" s="4">
        <v>33861</v>
      </c>
    </row>
    <row r="31026" spans="1:1">
      <c r="A31026" s="4">
        <v>33862</v>
      </c>
    </row>
    <row r="31027" spans="1:1">
      <c r="A31027" s="4">
        <v>33863</v>
      </c>
    </row>
    <row r="31028" spans="1:1">
      <c r="A31028" s="4">
        <v>33864</v>
      </c>
    </row>
    <row r="31029" spans="1:1">
      <c r="A31029" s="4">
        <v>33865</v>
      </c>
    </row>
    <row r="31030" spans="1:1">
      <c r="A31030" s="4">
        <v>33866</v>
      </c>
    </row>
    <row r="31031" spans="1:1">
      <c r="A31031" s="4">
        <v>33867</v>
      </c>
    </row>
    <row r="31032" spans="1:1">
      <c r="A31032" s="4">
        <v>33868</v>
      </c>
    </row>
    <row r="31033" spans="1:1">
      <c r="A31033" s="4">
        <v>33869</v>
      </c>
    </row>
    <row r="31034" spans="1:1">
      <c r="A31034" s="4">
        <v>33870</v>
      </c>
    </row>
    <row r="31035" spans="1:1">
      <c r="A31035" s="4">
        <v>33871</v>
      </c>
    </row>
    <row r="31036" spans="1:1">
      <c r="A31036" s="4">
        <v>33872</v>
      </c>
    </row>
    <row r="31037" spans="1:1">
      <c r="A31037" s="4">
        <v>33873</v>
      </c>
    </row>
    <row r="31038" spans="1:1">
      <c r="A31038" s="4">
        <v>33874</v>
      </c>
    </row>
    <row r="31039" spans="1:1">
      <c r="A31039" s="4">
        <v>33875</v>
      </c>
    </row>
    <row r="31040" spans="1:1">
      <c r="A31040" s="4">
        <v>33876</v>
      </c>
    </row>
    <row r="31041" spans="1:1">
      <c r="A31041" s="4">
        <v>33877</v>
      </c>
    </row>
    <row r="31042" spans="1:1">
      <c r="A31042" s="4">
        <v>33878</v>
      </c>
    </row>
    <row r="31043" spans="1:1">
      <c r="A31043" s="4">
        <v>33879</v>
      </c>
    </row>
    <row r="31044" spans="1:1">
      <c r="A31044" s="4">
        <v>33880</v>
      </c>
    </row>
    <row r="31045" spans="1:1">
      <c r="A31045" s="4">
        <v>33881</v>
      </c>
    </row>
    <row r="31046" spans="1:1">
      <c r="A31046" s="4">
        <v>33882</v>
      </c>
    </row>
    <row r="31047" spans="1:1">
      <c r="A31047" s="4">
        <v>33883</v>
      </c>
    </row>
    <row r="31048" spans="1:1">
      <c r="A31048" s="4">
        <v>33884</v>
      </c>
    </row>
    <row r="31049" spans="1:1">
      <c r="A31049" s="4">
        <v>33885</v>
      </c>
    </row>
    <row r="31050" spans="1:1">
      <c r="A31050" s="4">
        <v>33886</v>
      </c>
    </row>
    <row r="31051" spans="1:1">
      <c r="A31051" s="4">
        <v>33887</v>
      </c>
    </row>
    <row r="31052" spans="1:1">
      <c r="A31052" s="4">
        <v>33888</v>
      </c>
    </row>
    <row r="31053" spans="1:1">
      <c r="A31053" s="4">
        <v>33889</v>
      </c>
    </row>
    <row r="31054" spans="1:1">
      <c r="A31054" s="4">
        <v>33890</v>
      </c>
    </row>
    <row r="31055" spans="1:1">
      <c r="A31055" s="4">
        <v>33891</v>
      </c>
    </row>
    <row r="31056" spans="1:1">
      <c r="A31056" s="4">
        <v>33892</v>
      </c>
    </row>
    <row r="31057" spans="1:1">
      <c r="A31057" s="4">
        <v>33893</v>
      </c>
    </row>
    <row r="31058" spans="1:1">
      <c r="A31058" s="4">
        <v>33894</v>
      </c>
    </row>
    <row r="31059" spans="1:1">
      <c r="A31059" s="4">
        <v>33895</v>
      </c>
    </row>
    <row r="31060" spans="1:1">
      <c r="A31060" s="4">
        <v>33896</v>
      </c>
    </row>
    <row r="31061" spans="1:1">
      <c r="A31061" s="4">
        <v>33897</v>
      </c>
    </row>
    <row r="31062" spans="1:1">
      <c r="A31062" s="4">
        <v>33898</v>
      </c>
    </row>
    <row r="31063" spans="1:1">
      <c r="A31063" s="4">
        <v>33899</v>
      </c>
    </row>
    <row r="31064" spans="1:1">
      <c r="A31064" s="4">
        <v>33900</v>
      </c>
    </row>
    <row r="31065" spans="1:1">
      <c r="A31065" s="4">
        <v>33901</v>
      </c>
    </row>
    <row r="31066" spans="1:1">
      <c r="A31066" s="4">
        <v>33902</v>
      </c>
    </row>
    <row r="31067" spans="1:1">
      <c r="A31067" s="4">
        <v>33903</v>
      </c>
    </row>
    <row r="31068" spans="1:1">
      <c r="A31068" s="4">
        <v>33904</v>
      </c>
    </row>
    <row r="31069" spans="1:1">
      <c r="A31069" s="4">
        <v>33905</v>
      </c>
    </row>
    <row r="31070" spans="1:1">
      <c r="A31070" s="4">
        <v>33906</v>
      </c>
    </row>
    <row r="31071" spans="1:1">
      <c r="A31071" s="4">
        <v>33907</v>
      </c>
    </row>
    <row r="31072" spans="1:1">
      <c r="A31072" s="4">
        <v>33908</v>
      </c>
    </row>
    <row r="31073" spans="1:1">
      <c r="A31073" s="4">
        <v>33909</v>
      </c>
    </row>
    <row r="31074" spans="1:1">
      <c r="A31074" s="4">
        <v>33910</v>
      </c>
    </row>
    <row r="31075" spans="1:1">
      <c r="A31075" s="4">
        <v>33911</v>
      </c>
    </row>
    <row r="31076" spans="1:1">
      <c r="A31076" s="4">
        <v>33912</v>
      </c>
    </row>
    <row r="31077" spans="1:1">
      <c r="A31077" s="4">
        <v>33913</v>
      </c>
    </row>
    <row r="31078" spans="1:1">
      <c r="A31078" s="4">
        <v>33914</v>
      </c>
    </row>
    <row r="31079" spans="1:1">
      <c r="A31079" s="4">
        <v>33915</v>
      </c>
    </row>
    <row r="31080" spans="1:1">
      <c r="A31080" s="4">
        <v>33916</v>
      </c>
    </row>
    <row r="31081" spans="1:1">
      <c r="A31081" s="4">
        <v>33917</v>
      </c>
    </row>
    <row r="31082" spans="1:1">
      <c r="A31082" s="4">
        <v>33918</v>
      </c>
    </row>
    <row r="31083" spans="1:1">
      <c r="A31083" s="4">
        <v>33919</v>
      </c>
    </row>
    <row r="31084" spans="1:1">
      <c r="A31084" s="4">
        <v>33920</v>
      </c>
    </row>
    <row r="31085" spans="1:1">
      <c r="A31085" s="4">
        <v>33921</v>
      </c>
    </row>
    <row r="31086" spans="1:1">
      <c r="A31086" s="4">
        <v>33922</v>
      </c>
    </row>
    <row r="31087" spans="1:1">
      <c r="A31087" s="4">
        <v>33923</v>
      </c>
    </row>
    <row r="31088" spans="1:1">
      <c r="A31088" s="4">
        <v>33924</v>
      </c>
    </row>
    <row r="31089" spans="1:1">
      <c r="A31089" s="4">
        <v>33925</v>
      </c>
    </row>
    <row r="31090" spans="1:1">
      <c r="A31090" s="4">
        <v>33926</v>
      </c>
    </row>
    <row r="31091" spans="1:1">
      <c r="A31091" s="4">
        <v>33927</v>
      </c>
    </row>
    <row r="31092" spans="1:1">
      <c r="A31092" s="4">
        <v>33928</v>
      </c>
    </row>
    <row r="31093" spans="1:1">
      <c r="A31093" s="4">
        <v>33929</v>
      </c>
    </row>
    <row r="31094" spans="1:1">
      <c r="A31094" s="4">
        <v>33930</v>
      </c>
    </row>
    <row r="31095" spans="1:1">
      <c r="A31095" s="4">
        <v>33931</v>
      </c>
    </row>
    <row r="31096" spans="1:1">
      <c r="A31096" s="4">
        <v>33932</v>
      </c>
    </row>
    <row r="31097" spans="1:1">
      <c r="A31097" s="4">
        <v>33933</v>
      </c>
    </row>
    <row r="31098" spans="1:1">
      <c r="A31098" s="4">
        <v>33934</v>
      </c>
    </row>
    <row r="31099" spans="1:1">
      <c r="A31099" s="4">
        <v>33935</v>
      </c>
    </row>
    <row r="31100" spans="1:1">
      <c r="A31100" s="4">
        <v>33936</v>
      </c>
    </row>
    <row r="31101" spans="1:1">
      <c r="A31101" s="4">
        <v>33937</v>
      </c>
    </row>
    <row r="31102" spans="1:1">
      <c r="A31102" s="4">
        <v>33938</v>
      </c>
    </row>
    <row r="31103" spans="1:1">
      <c r="A31103" s="4">
        <v>33939</v>
      </c>
    </row>
    <row r="31104" spans="1:1">
      <c r="A31104" s="4">
        <v>33940</v>
      </c>
    </row>
    <row r="31105" spans="1:1">
      <c r="A31105" s="4">
        <v>33941</v>
      </c>
    </row>
    <row r="31106" spans="1:1">
      <c r="A31106" s="4">
        <v>33942</v>
      </c>
    </row>
    <row r="31107" spans="1:1">
      <c r="A31107" s="4">
        <v>33943</v>
      </c>
    </row>
    <row r="31108" spans="1:1">
      <c r="A31108" s="4">
        <v>33944</v>
      </c>
    </row>
    <row r="31109" spans="1:1">
      <c r="A31109" s="4">
        <v>33945</v>
      </c>
    </row>
    <row r="31110" spans="1:1">
      <c r="A31110" s="4">
        <v>33946</v>
      </c>
    </row>
    <row r="31111" spans="1:1">
      <c r="A31111" s="4">
        <v>33947</v>
      </c>
    </row>
    <row r="31112" spans="1:1">
      <c r="A31112" s="4">
        <v>33948</v>
      </c>
    </row>
    <row r="31113" spans="1:1">
      <c r="A31113" s="4">
        <v>33949</v>
      </c>
    </row>
    <row r="31114" spans="1:1">
      <c r="A31114" s="4">
        <v>33950</v>
      </c>
    </row>
    <row r="31115" spans="1:1">
      <c r="A31115" s="4">
        <v>33951</v>
      </c>
    </row>
    <row r="31116" spans="1:1">
      <c r="A31116" s="4">
        <v>33952</v>
      </c>
    </row>
    <row r="31117" spans="1:1">
      <c r="A31117" s="4">
        <v>33953</v>
      </c>
    </row>
    <row r="31118" spans="1:1">
      <c r="A31118" s="4">
        <v>33954</v>
      </c>
    </row>
    <row r="31119" spans="1:1">
      <c r="A31119" s="4">
        <v>33955</v>
      </c>
    </row>
    <row r="31120" spans="1:1">
      <c r="A31120" s="4">
        <v>33956</v>
      </c>
    </row>
    <row r="31121" spans="1:1">
      <c r="A31121" s="4">
        <v>33957</v>
      </c>
    </row>
    <row r="31122" spans="1:1">
      <c r="A31122" s="4">
        <v>33958</v>
      </c>
    </row>
    <row r="31123" spans="1:1">
      <c r="A31123" s="4">
        <v>33959</v>
      </c>
    </row>
    <row r="31124" spans="1:1">
      <c r="A31124" s="4">
        <v>33960</v>
      </c>
    </row>
    <row r="31125" spans="1:1">
      <c r="A31125" s="4">
        <v>33961</v>
      </c>
    </row>
    <row r="31126" spans="1:1">
      <c r="A31126" s="4">
        <v>33962</v>
      </c>
    </row>
    <row r="31127" spans="1:1">
      <c r="A31127" s="4">
        <v>33963</v>
      </c>
    </row>
    <row r="31128" spans="1:1">
      <c r="A31128" s="4">
        <v>33964</v>
      </c>
    </row>
    <row r="31129" spans="1:1">
      <c r="A31129" s="4">
        <v>33965</v>
      </c>
    </row>
    <row r="31130" spans="1:1">
      <c r="A31130" s="4">
        <v>33966</v>
      </c>
    </row>
    <row r="31131" spans="1:1">
      <c r="A31131" s="4">
        <v>33967</v>
      </c>
    </row>
    <row r="31132" spans="1:1">
      <c r="A31132" s="4">
        <v>33968</v>
      </c>
    </row>
    <row r="31133" spans="1:1">
      <c r="A31133" s="4">
        <v>33969</v>
      </c>
    </row>
    <row r="31134" spans="1:1">
      <c r="A31134" s="4">
        <v>33970</v>
      </c>
    </row>
    <row r="31135" spans="1:1">
      <c r="A31135" s="4">
        <v>33971</v>
      </c>
    </row>
    <row r="31136" spans="1:1">
      <c r="A31136" s="4">
        <v>33972</v>
      </c>
    </row>
    <row r="31137" spans="1:1">
      <c r="A31137" s="4">
        <v>33973</v>
      </c>
    </row>
    <row r="31138" spans="1:1">
      <c r="A31138" s="4">
        <v>33974</v>
      </c>
    </row>
    <row r="31139" spans="1:1">
      <c r="A31139" s="4">
        <v>33975</v>
      </c>
    </row>
    <row r="31140" spans="1:1">
      <c r="A31140" s="4">
        <v>33976</v>
      </c>
    </row>
    <row r="31141" spans="1:1">
      <c r="A31141" s="4">
        <v>33977</v>
      </c>
    </row>
    <row r="31142" spans="1:1">
      <c r="A31142" s="4">
        <v>33978</v>
      </c>
    </row>
    <row r="31143" spans="1:1">
      <c r="A31143" s="4">
        <v>33979</v>
      </c>
    </row>
    <row r="31144" spans="1:1">
      <c r="A31144" s="4">
        <v>33980</v>
      </c>
    </row>
    <row r="31145" spans="1:1">
      <c r="A31145" s="4">
        <v>33981</v>
      </c>
    </row>
    <row r="31146" spans="1:1">
      <c r="A31146" s="4">
        <v>33982</v>
      </c>
    </row>
    <row r="31147" spans="1:1">
      <c r="A31147" s="4">
        <v>33983</v>
      </c>
    </row>
    <row r="31148" spans="1:1">
      <c r="A31148" s="4">
        <v>33984</v>
      </c>
    </row>
    <row r="31149" spans="1:1">
      <c r="A31149" s="4">
        <v>33985</v>
      </c>
    </row>
    <row r="31150" spans="1:1">
      <c r="A31150" s="4">
        <v>33986</v>
      </c>
    </row>
    <row r="31151" spans="1:1">
      <c r="A31151" s="4">
        <v>33987</v>
      </c>
    </row>
    <row r="31152" spans="1:1">
      <c r="A31152" s="4">
        <v>33988</v>
      </c>
    </row>
    <row r="31153" spans="1:1">
      <c r="A31153" s="4">
        <v>33989</v>
      </c>
    </row>
    <row r="31154" spans="1:1">
      <c r="A31154" s="4">
        <v>33990</v>
      </c>
    </row>
    <row r="31155" spans="1:1">
      <c r="A31155" s="4">
        <v>33991</v>
      </c>
    </row>
    <row r="31156" spans="1:1">
      <c r="A31156" s="4">
        <v>33992</v>
      </c>
    </row>
    <row r="31157" spans="1:1">
      <c r="A31157" s="4">
        <v>33993</v>
      </c>
    </row>
    <row r="31158" spans="1:1">
      <c r="A31158" s="4">
        <v>33994</v>
      </c>
    </row>
    <row r="31159" spans="1:1">
      <c r="A31159" s="4">
        <v>33995</v>
      </c>
    </row>
    <row r="31160" spans="1:1">
      <c r="A31160" s="4">
        <v>33996</v>
      </c>
    </row>
    <row r="31161" spans="1:1">
      <c r="A31161" s="4">
        <v>33997</v>
      </c>
    </row>
    <row r="31162" spans="1:1">
      <c r="A31162" s="4">
        <v>33998</v>
      </c>
    </row>
    <row r="31163" spans="1:1">
      <c r="A31163" s="4">
        <v>33999</v>
      </c>
    </row>
    <row r="31164" spans="1:1">
      <c r="A31164" s="4">
        <v>34000</v>
      </c>
    </row>
    <row r="31165" spans="1:1">
      <c r="A31165" s="4">
        <v>34001</v>
      </c>
    </row>
    <row r="31166" spans="1:1">
      <c r="A31166" s="4">
        <v>34002</v>
      </c>
    </row>
    <row r="31167" spans="1:1">
      <c r="A31167" s="4">
        <v>34003</v>
      </c>
    </row>
    <row r="31168" spans="1:1">
      <c r="A31168" s="4">
        <v>34004</v>
      </c>
    </row>
    <row r="31169" spans="1:1">
      <c r="A31169" s="4">
        <v>34005</v>
      </c>
    </row>
    <row r="31170" spans="1:1">
      <c r="A31170" s="4">
        <v>34006</v>
      </c>
    </row>
    <row r="31171" spans="1:1">
      <c r="A31171" s="4">
        <v>34007</v>
      </c>
    </row>
    <row r="31172" spans="1:1">
      <c r="A31172" s="4">
        <v>34008</v>
      </c>
    </row>
    <row r="31173" spans="1:1">
      <c r="A31173" s="4">
        <v>34009</v>
      </c>
    </row>
    <row r="31174" spans="1:1">
      <c r="A31174" s="4">
        <v>34010</v>
      </c>
    </row>
    <row r="31175" spans="1:1">
      <c r="A31175" s="4">
        <v>34011</v>
      </c>
    </row>
    <row r="31176" spans="1:1">
      <c r="A31176" s="4">
        <v>34012</v>
      </c>
    </row>
    <row r="31177" spans="1:1">
      <c r="A31177" s="4">
        <v>34013</v>
      </c>
    </row>
    <row r="31178" spans="1:1">
      <c r="A31178" s="4">
        <v>34014</v>
      </c>
    </row>
    <row r="31179" spans="1:1">
      <c r="A31179" s="4">
        <v>34015</v>
      </c>
    </row>
    <row r="31180" spans="1:1">
      <c r="A31180" s="4">
        <v>34016</v>
      </c>
    </row>
    <row r="31181" spans="1:1">
      <c r="A31181" s="4">
        <v>34017</v>
      </c>
    </row>
    <row r="31182" spans="1:1">
      <c r="A31182" s="4">
        <v>34018</v>
      </c>
    </row>
    <row r="31183" spans="1:1">
      <c r="A31183" s="4">
        <v>34019</v>
      </c>
    </row>
    <row r="31184" spans="1:1">
      <c r="A31184" s="4">
        <v>34020</v>
      </c>
    </row>
    <row r="31185" spans="1:1">
      <c r="A31185" s="4">
        <v>34021</v>
      </c>
    </row>
    <row r="31186" spans="1:1">
      <c r="A31186" s="4">
        <v>34022</v>
      </c>
    </row>
    <row r="31187" spans="1:1">
      <c r="A31187" s="4">
        <v>34023</v>
      </c>
    </row>
    <row r="31188" spans="1:1">
      <c r="A31188" s="4">
        <v>34024</v>
      </c>
    </row>
    <row r="31189" spans="1:1">
      <c r="A31189" s="4">
        <v>34025</v>
      </c>
    </row>
    <row r="31190" spans="1:1">
      <c r="A31190" s="4">
        <v>34026</v>
      </c>
    </row>
    <row r="31191" spans="1:1">
      <c r="A31191" s="4">
        <v>34027</v>
      </c>
    </row>
    <row r="31192" spans="1:1">
      <c r="A31192" s="4">
        <v>34028</v>
      </c>
    </row>
    <row r="31193" spans="1:1">
      <c r="A31193" s="4">
        <v>34029</v>
      </c>
    </row>
    <row r="31194" spans="1:1">
      <c r="A31194" s="4">
        <v>34030</v>
      </c>
    </row>
    <row r="31195" spans="1:1">
      <c r="A31195" s="4">
        <v>34031</v>
      </c>
    </row>
    <row r="31196" spans="1:1">
      <c r="A31196" s="4">
        <v>34032</v>
      </c>
    </row>
    <row r="31197" spans="1:1">
      <c r="A31197" s="4">
        <v>34033</v>
      </c>
    </row>
    <row r="31198" spans="1:1">
      <c r="A31198" s="4">
        <v>34034</v>
      </c>
    </row>
    <row r="31199" spans="1:1">
      <c r="A31199" s="4">
        <v>34035</v>
      </c>
    </row>
    <row r="31200" spans="1:1">
      <c r="A31200" s="4">
        <v>34036</v>
      </c>
    </row>
    <row r="31201" spans="1:1">
      <c r="A31201" s="4">
        <v>34037</v>
      </c>
    </row>
    <row r="31202" spans="1:1">
      <c r="A31202" s="4">
        <v>34038</v>
      </c>
    </row>
    <row r="31203" spans="1:1">
      <c r="A31203" s="4">
        <v>34039</v>
      </c>
    </row>
    <row r="31204" spans="1:1">
      <c r="A31204" s="4">
        <v>34040</v>
      </c>
    </row>
    <row r="31205" spans="1:1">
      <c r="A31205" s="4">
        <v>34041</v>
      </c>
    </row>
    <row r="31206" spans="1:1">
      <c r="A31206" s="4">
        <v>34042</v>
      </c>
    </row>
    <row r="31207" spans="1:1">
      <c r="A31207" s="4">
        <v>34043</v>
      </c>
    </row>
    <row r="31208" spans="1:1">
      <c r="A31208" s="4">
        <v>34044</v>
      </c>
    </row>
    <row r="31209" spans="1:1">
      <c r="A31209" s="4">
        <v>34045</v>
      </c>
    </row>
    <row r="31210" spans="1:1">
      <c r="A31210" s="4">
        <v>34046</v>
      </c>
    </row>
    <row r="31211" spans="1:1">
      <c r="A31211" s="4">
        <v>34047</v>
      </c>
    </row>
    <row r="31212" spans="1:1">
      <c r="A31212" s="4">
        <v>34048</v>
      </c>
    </row>
    <row r="31213" spans="1:1">
      <c r="A31213" s="4">
        <v>34049</v>
      </c>
    </row>
    <row r="31214" spans="1:1">
      <c r="A31214" s="4">
        <v>34050</v>
      </c>
    </row>
    <row r="31215" spans="1:1">
      <c r="A31215" s="4">
        <v>34051</v>
      </c>
    </row>
    <row r="31216" spans="1:1">
      <c r="A31216" s="4">
        <v>34052</v>
      </c>
    </row>
    <row r="31217" spans="1:1">
      <c r="A31217" s="4">
        <v>34053</v>
      </c>
    </row>
    <row r="31218" spans="1:1">
      <c r="A31218" s="4">
        <v>34054</v>
      </c>
    </row>
    <row r="31219" spans="1:1">
      <c r="A31219" s="4">
        <v>34055</v>
      </c>
    </row>
    <row r="31220" spans="1:1">
      <c r="A31220" s="4">
        <v>34056</v>
      </c>
    </row>
    <row r="31221" spans="1:1">
      <c r="A31221" s="4">
        <v>34057</v>
      </c>
    </row>
    <row r="31222" spans="1:1">
      <c r="A31222" s="4">
        <v>34058</v>
      </c>
    </row>
    <row r="31223" spans="1:1">
      <c r="A31223" s="4">
        <v>34059</v>
      </c>
    </row>
    <row r="31224" spans="1:1">
      <c r="A31224" s="4">
        <v>34060</v>
      </c>
    </row>
    <row r="31225" spans="1:1">
      <c r="A31225" s="4">
        <v>34061</v>
      </c>
    </row>
    <row r="31226" spans="1:1">
      <c r="A31226" s="4">
        <v>34062</v>
      </c>
    </row>
    <row r="31227" spans="1:1">
      <c r="A31227" s="4">
        <v>34063</v>
      </c>
    </row>
    <row r="31228" spans="1:1">
      <c r="A31228" s="4">
        <v>34064</v>
      </c>
    </row>
    <row r="31229" spans="1:1">
      <c r="A31229" s="4">
        <v>34065</v>
      </c>
    </row>
    <row r="31230" spans="1:1">
      <c r="A31230" s="4">
        <v>34066</v>
      </c>
    </row>
    <row r="31231" spans="1:1">
      <c r="A31231" s="4">
        <v>34067</v>
      </c>
    </row>
    <row r="31232" spans="1:1">
      <c r="A31232" s="4">
        <v>34068</v>
      </c>
    </row>
    <row r="31233" spans="1:1">
      <c r="A31233" s="4">
        <v>34069</v>
      </c>
    </row>
    <row r="31234" spans="1:1">
      <c r="A31234" s="4">
        <v>34070</v>
      </c>
    </row>
    <row r="31235" spans="1:1">
      <c r="A31235" s="4">
        <v>34071</v>
      </c>
    </row>
    <row r="31236" spans="1:1">
      <c r="A31236" s="4">
        <v>34072</v>
      </c>
    </row>
    <row r="31237" spans="1:1">
      <c r="A31237" s="4">
        <v>34073</v>
      </c>
    </row>
    <row r="31238" spans="1:1">
      <c r="A31238" s="4">
        <v>34074</v>
      </c>
    </row>
    <row r="31239" spans="1:1">
      <c r="A31239" s="4">
        <v>34075</v>
      </c>
    </row>
    <row r="31240" spans="1:1">
      <c r="A31240" s="4">
        <v>34076</v>
      </c>
    </row>
    <row r="31241" spans="1:1">
      <c r="A31241" s="4">
        <v>34077</v>
      </c>
    </row>
    <row r="31242" spans="1:1">
      <c r="A31242" s="4">
        <v>34078</v>
      </c>
    </row>
    <row r="31243" spans="1:1">
      <c r="A31243" s="4">
        <v>34079</v>
      </c>
    </row>
    <row r="31244" spans="1:1">
      <c r="A31244" s="4">
        <v>34080</v>
      </c>
    </row>
    <row r="31245" spans="1:1">
      <c r="A31245" s="4">
        <v>34081</v>
      </c>
    </row>
    <row r="31246" spans="1:1">
      <c r="A31246" s="4">
        <v>34082</v>
      </c>
    </row>
    <row r="31247" spans="1:1">
      <c r="A31247" s="4">
        <v>34083</v>
      </c>
    </row>
    <row r="31248" spans="1:1">
      <c r="A31248" s="4">
        <v>34084</v>
      </c>
    </row>
    <row r="31249" spans="1:1">
      <c r="A31249" s="4">
        <v>34085</v>
      </c>
    </row>
    <row r="31250" spans="1:1">
      <c r="A31250" s="4">
        <v>34086</v>
      </c>
    </row>
    <row r="31251" spans="1:1">
      <c r="A31251" s="4">
        <v>34087</v>
      </c>
    </row>
    <row r="31252" spans="1:1">
      <c r="A31252" s="4">
        <v>34088</v>
      </c>
    </row>
    <row r="31253" spans="1:1">
      <c r="A31253" s="4">
        <v>34089</v>
      </c>
    </row>
    <row r="31254" spans="1:1">
      <c r="A31254" s="4">
        <v>34090</v>
      </c>
    </row>
    <row r="31255" spans="1:1">
      <c r="A31255" s="4">
        <v>34091</v>
      </c>
    </row>
    <row r="31256" spans="1:1">
      <c r="A31256" s="4">
        <v>34092</v>
      </c>
    </row>
    <row r="31257" spans="1:1">
      <c r="A31257" s="4">
        <v>34093</v>
      </c>
    </row>
    <row r="31258" spans="1:1">
      <c r="A31258" s="4">
        <v>34094</v>
      </c>
    </row>
    <row r="31259" spans="1:1">
      <c r="A31259" s="4">
        <v>34095</v>
      </c>
    </row>
    <row r="31260" spans="1:1">
      <c r="A31260" s="4">
        <v>34096</v>
      </c>
    </row>
    <row r="31261" spans="1:1">
      <c r="A31261" s="4">
        <v>34097</v>
      </c>
    </row>
    <row r="31262" spans="1:1">
      <c r="A31262" s="4">
        <v>34098</v>
      </c>
    </row>
    <row r="31263" spans="1:1">
      <c r="A31263" s="4">
        <v>34099</v>
      </c>
    </row>
    <row r="31264" spans="1:1">
      <c r="A31264" s="4">
        <v>34100</v>
      </c>
    </row>
    <row r="31265" spans="1:1">
      <c r="A31265" s="4">
        <v>34101</v>
      </c>
    </row>
    <row r="31266" spans="1:1">
      <c r="A31266" s="4">
        <v>34102</v>
      </c>
    </row>
    <row r="31267" spans="1:1">
      <c r="A31267" s="4">
        <v>34103</v>
      </c>
    </row>
    <row r="31268" spans="1:1">
      <c r="A31268" s="4">
        <v>34104</v>
      </c>
    </row>
    <row r="31269" spans="1:1">
      <c r="A31269" s="4">
        <v>34105</v>
      </c>
    </row>
    <row r="31270" spans="1:1">
      <c r="A31270" s="4">
        <v>34106</v>
      </c>
    </row>
    <row r="31271" spans="1:1">
      <c r="A31271" s="4">
        <v>34107</v>
      </c>
    </row>
    <row r="31272" spans="1:1">
      <c r="A31272" s="4">
        <v>34108</v>
      </c>
    </row>
    <row r="31273" spans="1:1">
      <c r="A31273" s="4">
        <v>34109</v>
      </c>
    </row>
    <row r="31274" spans="1:1">
      <c r="A31274" s="4">
        <v>34110</v>
      </c>
    </row>
    <row r="31275" spans="1:1">
      <c r="A31275" s="4">
        <v>34111</v>
      </c>
    </row>
    <row r="31276" spans="1:1">
      <c r="A31276" s="4">
        <v>34112</v>
      </c>
    </row>
    <row r="31277" spans="1:1">
      <c r="A31277" s="4">
        <v>34113</v>
      </c>
    </row>
    <row r="31278" spans="1:1">
      <c r="A31278" s="4">
        <v>34114</v>
      </c>
    </row>
    <row r="31279" spans="1:1">
      <c r="A31279" s="4">
        <v>34115</v>
      </c>
    </row>
    <row r="31280" spans="1:1">
      <c r="A31280" s="4">
        <v>34116</v>
      </c>
    </row>
    <row r="31281" spans="1:1">
      <c r="A31281" s="4">
        <v>34117</v>
      </c>
    </row>
    <row r="31282" spans="1:1">
      <c r="A31282" s="4">
        <v>34118</v>
      </c>
    </row>
    <row r="31283" spans="1:1">
      <c r="A31283" s="4">
        <v>34119</v>
      </c>
    </row>
    <row r="31284" spans="1:1">
      <c r="A31284" s="4">
        <v>34120</v>
      </c>
    </row>
    <row r="31285" spans="1:1">
      <c r="A31285" s="4">
        <v>34121</v>
      </c>
    </row>
    <row r="31286" spans="1:1">
      <c r="A31286" s="4">
        <v>34122</v>
      </c>
    </row>
    <row r="31287" spans="1:1">
      <c r="A31287" s="4">
        <v>34123</v>
      </c>
    </row>
    <row r="31288" spans="1:1">
      <c r="A31288" s="4">
        <v>34124</v>
      </c>
    </row>
    <row r="31289" spans="1:1">
      <c r="A31289" s="4">
        <v>34125</v>
      </c>
    </row>
    <row r="31290" spans="1:1">
      <c r="A31290" s="4">
        <v>34126</v>
      </c>
    </row>
    <row r="31291" spans="1:1">
      <c r="A31291" s="4">
        <v>34127</v>
      </c>
    </row>
    <row r="31292" spans="1:1">
      <c r="A31292" s="4">
        <v>34128</v>
      </c>
    </row>
    <row r="31293" spans="1:1">
      <c r="A31293" s="4">
        <v>34129</v>
      </c>
    </row>
    <row r="31294" spans="1:1">
      <c r="A31294" s="4">
        <v>34130</v>
      </c>
    </row>
    <row r="31295" spans="1:1">
      <c r="A31295" s="4">
        <v>34131</v>
      </c>
    </row>
    <row r="31296" spans="1:1">
      <c r="A31296" s="4">
        <v>34132</v>
      </c>
    </row>
    <row r="31297" spans="1:1">
      <c r="A31297" s="4">
        <v>34133</v>
      </c>
    </row>
    <row r="31298" spans="1:1">
      <c r="A31298" s="4">
        <v>34134</v>
      </c>
    </row>
    <row r="31299" spans="1:1">
      <c r="A31299" s="4">
        <v>34135</v>
      </c>
    </row>
    <row r="31300" spans="1:1">
      <c r="A31300" s="4">
        <v>34136</v>
      </c>
    </row>
    <row r="31301" spans="1:1">
      <c r="A31301" s="4">
        <v>34137</v>
      </c>
    </row>
    <row r="31302" spans="1:1">
      <c r="A31302" s="4">
        <v>34138</v>
      </c>
    </row>
    <row r="31303" spans="1:1">
      <c r="A31303" s="4">
        <v>34139</v>
      </c>
    </row>
    <row r="31304" spans="1:1">
      <c r="A31304" s="4">
        <v>34140</v>
      </c>
    </row>
    <row r="31305" spans="1:1">
      <c r="A31305" s="4">
        <v>34141</v>
      </c>
    </row>
    <row r="31306" spans="1:1">
      <c r="A31306" s="4">
        <v>34142</v>
      </c>
    </row>
    <row r="31307" spans="1:1">
      <c r="A31307" s="4">
        <v>34143</v>
      </c>
    </row>
    <row r="31308" spans="1:1">
      <c r="A31308" s="4">
        <v>34144</v>
      </c>
    </row>
    <row r="31309" spans="1:1">
      <c r="A31309" s="4">
        <v>34145</v>
      </c>
    </row>
    <row r="31310" spans="1:1">
      <c r="A31310" s="4">
        <v>34146</v>
      </c>
    </row>
    <row r="31311" spans="1:1">
      <c r="A31311" s="4">
        <v>34147</v>
      </c>
    </row>
    <row r="31312" spans="1:1">
      <c r="A31312" s="4">
        <v>34148</v>
      </c>
    </row>
    <row r="31313" spans="1:1">
      <c r="A31313" s="4">
        <v>34149</v>
      </c>
    </row>
    <row r="31314" spans="1:1">
      <c r="A31314" s="4">
        <v>34150</v>
      </c>
    </row>
    <row r="31315" spans="1:1">
      <c r="A31315" s="4">
        <v>34151</v>
      </c>
    </row>
    <row r="31316" spans="1:1">
      <c r="A31316" s="4">
        <v>34152</v>
      </c>
    </row>
    <row r="31317" spans="1:1">
      <c r="A31317" s="4">
        <v>34153</v>
      </c>
    </row>
    <row r="31318" spans="1:1">
      <c r="A31318" s="4">
        <v>34154</v>
      </c>
    </row>
    <row r="31319" spans="1:1">
      <c r="A31319" s="4">
        <v>34155</v>
      </c>
    </row>
    <row r="31320" spans="1:1">
      <c r="A31320" s="4">
        <v>34156</v>
      </c>
    </row>
    <row r="31321" spans="1:1">
      <c r="A31321" s="4">
        <v>34157</v>
      </c>
    </row>
    <row r="31322" spans="1:1">
      <c r="A31322" s="4">
        <v>34158</v>
      </c>
    </row>
    <row r="31323" spans="1:1">
      <c r="A31323" s="4">
        <v>34159</v>
      </c>
    </row>
    <row r="31324" spans="1:1">
      <c r="A31324" s="4">
        <v>34160</v>
      </c>
    </row>
    <row r="31325" spans="1:1">
      <c r="A31325" s="4">
        <v>34161</v>
      </c>
    </row>
    <row r="31326" spans="1:1">
      <c r="A31326" s="4">
        <v>34162</v>
      </c>
    </row>
    <row r="31327" spans="1:1">
      <c r="A31327" s="4">
        <v>34163</v>
      </c>
    </row>
    <row r="31328" spans="1:1">
      <c r="A31328" s="4">
        <v>34164</v>
      </c>
    </row>
    <row r="31329" spans="1:1">
      <c r="A31329" s="4">
        <v>34165</v>
      </c>
    </row>
    <row r="31330" spans="1:1">
      <c r="A31330" s="4">
        <v>34166</v>
      </c>
    </row>
    <row r="31331" spans="1:1">
      <c r="A31331" s="4">
        <v>34167</v>
      </c>
    </row>
    <row r="31332" spans="1:1">
      <c r="A31332" s="4">
        <v>34168</v>
      </c>
    </row>
    <row r="31333" spans="1:1">
      <c r="A31333" s="4">
        <v>34169</v>
      </c>
    </row>
    <row r="31334" spans="1:1">
      <c r="A31334" s="4">
        <v>34170</v>
      </c>
    </row>
    <row r="31335" spans="1:1">
      <c r="A31335" s="4">
        <v>34171</v>
      </c>
    </row>
    <row r="31336" spans="1:1">
      <c r="A31336" s="4">
        <v>34172</v>
      </c>
    </row>
    <row r="31337" spans="1:1">
      <c r="A31337" s="4">
        <v>34173</v>
      </c>
    </row>
    <row r="31338" spans="1:1">
      <c r="A31338" s="4">
        <v>34174</v>
      </c>
    </row>
    <row r="31339" spans="1:1">
      <c r="A31339" s="4">
        <v>34175</v>
      </c>
    </row>
    <row r="31340" spans="1:1">
      <c r="A31340" s="4">
        <v>34176</v>
      </c>
    </row>
    <row r="31341" spans="1:1">
      <c r="A31341" s="4">
        <v>34177</v>
      </c>
    </row>
    <row r="31342" spans="1:1">
      <c r="A31342" s="4">
        <v>34178</v>
      </c>
    </row>
    <row r="31343" spans="1:1">
      <c r="A31343" s="4">
        <v>34179</v>
      </c>
    </row>
    <row r="31344" spans="1:1">
      <c r="A31344" s="4">
        <v>34180</v>
      </c>
    </row>
    <row r="31345" spans="1:1">
      <c r="A31345" s="4">
        <v>34181</v>
      </c>
    </row>
    <row r="31346" spans="1:1">
      <c r="A31346" s="4">
        <v>34182</v>
      </c>
    </row>
    <row r="31347" spans="1:1">
      <c r="A31347" s="4">
        <v>34183</v>
      </c>
    </row>
    <row r="31348" spans="1:1">
      <c r="A31348" s="4">
        <v>34184</v>
      </c>
    </row>
    <row r="31349" spans="1:1">
      <c r="A31349" s="4">
        <v>34185</v>
      </c>
    </row>
    <row r="31350" spans="1:1">
      <c r="A31350" s="4">
        <v>34186</v>
      </c>
    </row>
    <row r="31351" spans="1:1">
      <c r="A31351" s="4">
        <v>34187</v>
      </c>
    </row>
    <row r="31352" spans="1:1">
      <c r="A31352" s="4">
        <v>34188</v>
      </c>
    </row>
    <row r="31353" spans="1:1">
      <c r="A31353" s="4">
        <v>34189</v>
      </c>
    </row>
    <row r="31354" spans="1:1">
      <c r="A31354" s="4">
        <v>34190</v>
      </c>
    </row>
    <row r="31355" spans="1:1">
      <c r="A31355" s="4">
        <v>34191</v>
      </c>
    </row>
    <row r="31356" spans="1:1">
      <c r="A31356" s="4">
        <v>34192</v>
      </c>
    </row>
    <row r="31357" spans="1:1">
      <c r="A31357" s="4">
        <v>34193</v>
      </c>
    </row>
    <row r="31358" spans="1:1">
      <c r="A31358" s="4">
        <v>34194</v>
      </c>
    </row>
    <row r="31359" spans="1:1">
      <c r="A31359" s="4">
        <v>34195</v>
      </c>
    </row>
    <row r="31360" spans="1:1">
      <c r="A31360" s="4">
        <v>34196</v>
      </c>
    </row>
    <row r="31361" spans="1:1">
      <c r="A31361" s="4">
        <v>34197</v>
      </c>
    </row>
    <row r="31362" spans="1:1">
      <c r="A31362" s="4">
        <v>34198</v>
      </c>
    </row>
    <row r="31363" spans="1:1">
      <c r="A31363" s="4">
        <v>34199</v>
      </c>
    </row>
    <row r="31364" spans="1:1">
      <c r="A31364" s="4">
        <v>34200</v>
      </c>
    </row>
    <row r="31365" spans="1:1">
      <c r="A31365" s="4">
        <v>34201</v>
      </c>
    </row>
    <row r="31366" spans="1:1">
      <c r="A31366" s="4">
        <v>34202</v>
      </c>
    </row>
    <row r="31367" spans="1:1">
      <c r="A31367" s="4">
        <v>34203</v>
      </c>
    </row>
    <row r="31368" spans="1:1">
      <c r="A31368" s="4">
        <v>34204</v>
      </c>
    </row>
    <row r="31369" spans="1:1">
      <c r="A31369" s="4">
        <v>34205</v>
      </c>
    </row>
    <row r="31370" spans="1:1">
      <c r="A31370" s="4">
        <v>34206</v>
      </c>
    </row>
    <row r="31371" spans="1:1">
      <c r="A31371" s="4">
        <v>34207</v>
      </c>
    </row>
    <row r="31372" spans="1:1">
      <c r="A31372" s="4">
        <v>34208</v>
      </c>
    </row>
    <row r="31373" spans="1:1">
      <c r="A31373" s="4">
        <v>34209</v>
      </c>
    </row>
    <row r="31374" spans="1:1">
      <c r="A31374" s="4">
        <v>34210</v>
      </c>
    </row>
    <row r="31375" spans="1:1">
      <c r="A31375" s="4">
        <v>34211</v>
      </c>
    </row>
    <row r="31376" spans="1:1">
      <c r="A31376" s="4">
        <v>34212</v>
      </c>
    </row>
    <row r="31377" spans="1:1">
      <c r="A31377" s="4">
        <v>34213</v>
      </c>
    </row>
    <row r="31378" spans="1:1">
      <c r="A31378" s="4">
        <v>34214</v>
      </c>
    </row>
    <row r="31379" spans="1:1">
      <c r="A31379" s="4">
        <v>34215</v>
      </c>
    </row>
    <row r="31380" spans="1:1">
      <c r="A31380" s="4">
        <v>34216</v>
      </c>
    </row>
    <row r="31381" spans="1:1">
      <c r="A31381" s="4">
        <v>34217</v>
      </c>
    </row>
    <row r="31382" spans="1:1">
      <c r="A31382" s="4">
        <v>34218</v>
      </c>
    </row>
    <row r="31383" spans="1:1">
      <c r="A31383" s="4">
        <v>34219</v>
      </c>
    </row>
    <row r="31384" spans="1:1">
      <c r="A31384" s="4">
        <v>34220</v>
      </c>
    </row>
    <row r="31385" spans="1:1">
      <c r="A31385" s="4">
        <v>34221</v>
      </c>
    </row>
    <row r="31386" spans="1:1">
      <c r="A31386" s="4">
        <v>34222</v>
      </c>
    </row>
    <row r="31387" spans="1:1">
      <c r="A31387" s="4">
        <v>34223</v>
      </c>
    </row>
    <row r="31388" spans="1:1">
      <c r="A31388" s="4">
        <v>34224</v>
      </c>
    </row>
    <row r="31389" spans="1:1">
      <c r="A31389" s="4">
        <v>34225</v>
      </c>
    </row>
    <row r="31390" spans="1:1">
      <c r="A31390" s="4">
        <v>34226</v>
      </c>
    </row>
    <row r="31391" spans="1:1">
      <c r="A31391" s="4">
        <v>34227</v>
      </c>
    </row>
    <row r="31392" spans="1:1">
      <c r="A31392" s="4">
        <v>34228</v>
      </c>
    </row>
    <row r="31393" spans="1:1">
      <c r="A31393" s="4">
        <v>34229</v>
      </c>
    </row>
    <row r="31394" spans="1:1">
      <c r="A31394" s="4">
        <v>34230</v>
      </c>
    </row>
    <row r="31395" spans="1:1">
      <c r="A31395" s="4">
        <v>34231</v>
      </c>
    </row>
    <row r="31396" spans="1:1">
      <c r="A31396" s="4">
        <v>34232</v>
      </c>
    </row>
    <row r="31397" spans="1:1">
      <c r="A31397" s="4">
        <v>34233</v>
      </c>
    </row>
    <row r="31398" spans="1:1">
      <c r="A31398" s="4">
        <v>34234</v>
      </c>
    </row>
    <row r="31399" spans="1:1">
      <c r="A31399" s="4">
        <v>34235</v>
      </c>
    </row>
    <row r="31400" spans="1:1">
      <c r="A31400" s="4">
        <v>34236</v>
      </c>
    </row>
    <row r="31401" spans="1:1">
      <c r="A31401" s="4">
        <v>34237</v>
      </c>
    </row>
    <row r="31402" spans="1:1">
      <c r="A31402" s="4">
        <v>34238</v>
      </c>
    </row>
    <row r="31403" spans="1:1">
      <c r="A31403" s="4">
        <v>34239</v>
      </c>
    </row>
    <row r="31404" spans="1:1">
      <c r="A31404" s="4">
        <v>34240</v>
      </c>
    </row>
    <row r="31405" spans="1:1">
      <c r="A31405" s="4">
        <v>34241</v>
      </c>
    </row>
    <row r="31406" spans="1:1">
      <c r="A31406" s="4">
        <v>34242</v>
      </c>
    </row>
    <row r="31407" spans="1:1">
      <c r="A31407" s="4">
        <v>34243</v>
      </c>
    </row>
    <row r="31408" spans="1:1">
      <c r="A31408" s="4">
        <v>34244</v>
      </c>
    </row>
    <row r="31409" spans="1:1">
      <c r="A31409" s="4">
        <v>34245</v>
      </c>
    </row>
    <row r="31410" spans="1:1">
      <c r="A31410" s="4">
        <v>34246</v>
      </c>
    </row>
    <row r="31411" spans="1:1">
      <c r="A31411" s="4">
        <v>34247</v>
      </c>
    </row>
    <row r="31412" spans="1:1">
      <c r="A31412" s="4">
        <v>34248</v>
      </c>
    </row>
    <row r="31413" spans="1:1">
      <c r="A31413" s="4">
        <v>34249</v>
      </c>
    </row>
    <row r="31414" spans="1:1">
      <c r="A31414" s="4">
        <v>34250</v>
      </c>
    </row>
    <row r="31415" spans="1:1">
      <c r="A31415" s="4">
        <v>34251</v>
      </c>
    </row>
    <row r="31416" spans="1:1">
      <c r="A31416" s="4">
        <v>34252</v>
      </c>
    </row>
    <row r="31417" spans="1:1">
      <c r="A31417" s="4">
        <v>34253</v>
      </c>
    </row>
    <row r="31418" spans="1:1">
      <c r="A31418" s="4">
        <v>34254</v>
      </c>
    </row>
    <row r="31419" spans="1:1">
      <c r="A31419" s="4">
        <v>34255</v>
      </c>
    </row>
    <row r="31420" spans="1:1">
      <c r="A31420" s="4">
        <v>34256</v>
      </c>
    </row>
    <row r="31421" spans="1:1">
      <c r="A31421" s="4">
        <v>34257</v>
      </c>
    </row>
    <row r="31422" spans="1:1">
      <c r="A31422" s="4">
        <v>34258</v>
      </c>
    </row>
    <row r="31423" spans="1:1">
      <c r="A31423" s="4">
        <v>34259</v>
      </c>
    </row>
    <row r="31424" spans="1:1">
      <c r="A31424" s="4">
        <v>34260</v>
      </c>
    </row>
    <row r="31425" spans="1:1">
      <c r="A31425" s="4">
        <v>34261</v>
      </c>
    </row>
    <row r="31426" spans="1:1">
      <c r="A31426" s="4">
        <v>34262</v>
      </c>
    </row>
    <row r="31427" spans="1:1">
      <c r="A31427" s="4">
        <v>34263</v>
      </c>
    </row>
    <row r="31428" spans="1:1">
      <c r="A31428" s="4">
        <v>34264</v>
      </c>
    </row>
    <row r="31429" spans="1:1">
      <c r="A31429" s="4">
        <v>34265</v>
      </c>
    </row>
    <row r="31430" spans="1:1">
      <c r="A31430" s="4">
        <v>34266</v>
      </c>
    </row>
    <row r="31431" spans="1:1">
      <c r="A31431" s="4">
        <v>34267</v>
      </c>
    </row>
    <row r="31432" spans="1:1">
      <c r="A31432" s="4">
        <v>34268</v>
      </c>
    </row>
    <row r="31433" spans="1:1">
      <c r="A31433" s="4">
        <v>34269</v>
      </c>
    </row>
    <row r="31434" spans="1:1">
      <c r="A31434" s="4">
        <v>34270</v>
      </c>
    </row>
    <row r="31435" spans="1:1">
      <c r="A31435" s="4">
        <v>34271</v>
      </c>
    </row>
    <row r="31436" spans="1:1">
      <c r="A31436" s="4">
        <v>34272</v>
      </c>
    </row>
    <row r="31437" spans="1:1">
      <c r="A31437" s="4">
        <v>34273</v>
      </c>
    </row>
    <row r="31438" spans="1:1">
      <c r="A31438" s="4">
        <v>34274</v>
      </c>
    </row>
    <row r="31439" spans="1:1">
      <c r="A31439" s="4">
        <v>34275</v>
      </c>
    </row>
    <row r="31440" spans="1:1">
      <c r="A31440" s="4">
        <v>34276</v>
      </c>
    </row>
    <row r="31441" spans="1:1">
      <c r="A31441" s="4">
        <v>34277</v>
      </c>
    </row>
    <row r="31442" spans="1:1">
      <c r="A31442" s="4">
        <v>34278</v>
      </c>
    </row>
    <row r="31443" spans="1:1">
      <c r="A31443" s="4">
        <v>34279</v>
      </c>
    </row>
    <row r="31444" spans="1:1">
      <c r="A31444" s="4">
        <v>34280</v>
      </c>
    </row>
    <row r="31445" spans="1:1">
      <c r="A31445" s="4">
        <v>34281</v>
      </c>
    </row>
    <row r="31446" spans="1:1">
      <c r="A31446" s="4">
        <v>34282</v>
      </c>
    </row>
    <row r="31447" spans="1:1">
      <c r="A31447" s="4">
        <v>34283</v>
      </c>
    </row>
    <row r="31448" spans="1:1">
      <c r="A31448" s="4">
        <v>34284</v>
      </c>
    </row>
    <row r="31449" spans="1:1">
      <c r="A31449" s="4">
        <v>34285</v>
      </c>
    </row>
    <row r="31450" spans="1:1">
      <c r="A31450" s="4">
        <v>34286</v>
      </c>
    </row>
    <row r="31451" spans="1:1">
      <c r="A31451" s="4">
        <v>34287</v>
      </c>
    </row>
    <row r="31452" spans="1:1">
      <c r="A31452" s="4">
        <v>34288</v>
      </c>
    </row>
    <row r="31453" spans="1:1">
      <c r="A31453" s="4">
        <v>34289</v>
      </c>
    </row>
    <row r="31454" spans="1:1">
      <c r="A31454" s="4">
        <v>34290</v>
      </c>
    </row>
    <row r="31455" spans="1:1">
      <c r="A31455" s="4">
        <v>34291</v>
      </c>
    </row>
    <row r="31456" spans="1:1">
      <c r="A31456" s="4">
        <v>34292</v>
      </c>
    </row>
    <row r="31457" spans="1:1">
      <c r="A31457" s="4">
        <v>34293</v>
      </c>
    </row>
    <row r="31458" spans="1:1">
      <c r="A31458" s="4">
        <v>34294</v>
      </c>
    </row>
    <row r="31459" spans="1:1">
      <c r="A31459" s="4">
        <v>34295</v>
      </c>
    </row>
    <row r="31460" spans="1:1">
      <c r="A31460" s="4">
        <v>34296</v>
      </c>
    </row>
    <row r="31461" spans="1:1">
      <c r="A31461" s="4">
        <v>34297</v>
      </c>
    </row>
    <row r="31462" spans="1:1">
      <c r="A31462" s="4">
        <v>34298</v>
      </c>
    </row>
    <row r="31463" spans="1:1">
      <c r="A31463" s="4">
        <v>34299</v>
      </c>
    </row>
    <row r="31464" spans="1:1">
      <c r="A31464" s="4">
        <v>34300</v>
      </c>
    </row>
    <row r="31465" spans="1:1">
      <c r="A31465" s="4">
        <v>34301</v>
      </c>
    </row>
    <row r="31466" spans="1:1">
      <c r="A31466" s="4">
        <v>34302</v>
      </c>
    </row>
    <row r="31467" spans="1:1">
      <c r="A31467" s="4">
        <v>34303</v>
      </c>
    </row>
    <row r="31468" spans="1:1">
      <c r="A31468" s="4">
        <v>34304</v>
      </c>
    </row>
    <row r="31469" spans="1:1">
      <c r="A31469" s="4">
        <v>34305</v>
      </c>
    </row>
    <row r="31470" spans="1:1">
      <c r="A31470" s="4">
        <v>34306</v>
      </c>
    </row>
    <row r="31471" spans="1:1">
      <c r="A31471" s="4">
        <v>34307</v>
      </c>
    </row>
    <row r="31472" spans="1:1">
      <c r="A31472" s="4">
        <v>34308</v>
      </c>
    </row>
    <row r="31473" spans="1:1">
      <c r="A31473" s="4">
        <v>34309</v>
      </c>
    </row>
    <row r="31474" spans="1:1">
      <c r="A31474" s="4">
        <v>34310</v>
      </c>
    </row>
    <row r="31475" spans="1:1">
      <c r="A31475" s="4">
        <v>34311</v>
      </c>
    </row>
    <row r="31476" spans="1:1">
      <c r="A31476" s="4">
        <v>34312</v>
      </c>
    </row>
    <row r="31477" spans="1:1">
      <c r="A31477" s="4">
        <v>34313</v>
      </c>
    </row>
    <row r="31478" spans="1:1">
      <c r="A31478" s="4">
        <v>34314</v>
      </c>
    </row>
    <row r="31479" spans="1:1">
      <c r="A31479" s="4">
        <v>34315</v>
      </c>
    </row>
    <row r="31480" spans="1:1">
      <c r="A31480" s="4">
        <v>34316</v>
      </c>
    </row>
    <row r="31481" spans="1:1">
      <c r="A31481" s="4">
        <v>34317</v>
      </c>
    </row>
    <row r="31482" spans="1:1">
      <c r="A31482" s="4">
        <v>34318</v>
      </c>
    </row>
    <row r="31483" spans="1:1">
      <c r="A31483" s="4">
        <v>34319</v>
      </c>
    </row>
    <row r="31484" spans="1:1">
      <c r="A31484" s="4">
        <v>34320</v>
      </c>
    </row>
    <row r="31485" spans="1:1">
      <c r="A31485" s="4">
        <v>34321</v>
      </c>
    </row>
    <row r="31486" spans="1:1">
      <c r="A31486" s="4">
        <v>34322</v>
      </c>
    </row>
    <row r="31487" spans="1:1">
      <c r="A31487" s="4">
        <v>34323</v>
      </c>
    </row>
    <row r="31488" spans="1:1">
      <c r="A31488" s="4">
        <v>34324</v>
      </c>
    </row>
    <row r="31489" spans="1:1">
      <c r="A31489" s="4">
        <v>34325</v>
      </c>
    </row>
    <row r="31490" spans="1:1">
      <c r="A31490" s="4">
        <v>34326</v>
      </c>
    </row>
    <row r="31491" spans="1:1">
      <c r="A31491" s="4">
        <v>34327</v>
      </c>
    </row>
    <row r="31492" spans="1:1">
      <c r="A31492" s="4">
        <v>34328</v>
      </c>
    </row>
    <row r="31493" spans="1:1">
      <c r="A31493" s="4">
        <v>34329</v>
      </c>
    </row>
    <row r="31494" spans="1:1">
      <c r="A31494" s="4">
        <v>34330</v>
      </c>
    </row>
    <row r="31495" spans="1:1">
      <c r="A31495" s="4">
        <v>34331</v>
      </c>
    </row>
    <row r="31496" spans="1:1">
      <c r="A31496" s="4">
        <v>34332</v>
      </c>
    </row>
    <row r="31497" spans="1:1">
      <c r="A31497" s="4">
        <v>34333</v>
      </c>
    </row>
    <row r="31498" spans="1:1">
      <c r="A31498" s="4">
        <v>34334</v>
      </c>
    </row>
    <row r="31499" spans="1:1">
      <c r="A31499" s="4">
        <v>34335</v>
      </c>
    </row>
    <row r="31500" spans="1:1">
      <c r="A31500" s="4">
        <v>34336</v>
      </c>
    </row>
    <row r="31501" spans="1:1">
      <c r="A31501" s="4">
        <v>34337</v>
      </c>
    </row>
    <row r="31502" spans="1:1">
      <c r="A31502" s="4">
        <v>34338</v>
      </c>
    </row>
    <row r="31503" spans="1:1">
      <c r="A31503" s="4">
        <v>34339</v>
      </c>
    </row>
    <row r="31504" spans="1:1">
      <c r="A31504" s="4">
        <v>34340</v>
      </c>
    </row>
    <row r="31505" spans="1:1">
      <c r="A31505" s="4">
        <v>34341</v>
      </c>
    </row>
    <row r="31506" spans="1:1">
      <c r="A31506" s="4">
        <v>34342</v>
      </c>
    </row>
    <row r="31507" spans="1:1">
      <c r="A31507" s="4">
        <v>34343</v>
      </c>
    </row>
    <row r="31508" spans="1:1">
      <c r="A31508" s="4">
        <v>34344</v>
      </c>
    </row>
    <row r="31509" spans="1:1">
      <c r="A31509" s="4">
        <v>34345</v>
      </c>
    </row>
    <row r="31510" spans="1:1">
      <c r="A31510" s="4">
        <v>34346</v>
      </c>
    </row>
    <row r="31511" spans="1:1">
      <c r="A31511" s="4">
        <v>34347</v>
      </c>
    </row>
    <row r="31512" spans="1:1">
      <c r="A31512" s="4">
        <v>34348</v>
      </c>
    </row>
    <row r="31513" spans="1:1">
      <c r="A31513" s="4">
        <v>34349</v>
      </c>
    </row>
    <row r="31514" spans="1:1">
      <c r="A31514" s="4">
        <v>34350</v>
      </c>
    </row>
    <row r="31515" spans="1:1">
      <c r="A31515" s="4">
        <v>34351</v>
      </c>
    </row>
    <row r="31516" spans="1:1">
      <c r="A31516" s="4">
        <v>34352</v>
      </c>
    </row>
    <row r="31517" spans="1:1">
      <c r="A31517" s="4">
        <v>34353</v>
      </c>
    </row>
    <row r="31518" spans="1:1">
      <c r="A31518" s="4">
        <v>34354</v>
      </c>
    </row>
    <row r="31519" spans="1:1">
      <c r="A31519" s="4">
        <v>34355</v>
      </c>
    </row>
    <row r="31520" spans="1:1">
      <c r="A31520" s="4">
        <v>34356</v>
      </c>
    </row>
    <row r="31521" spans="1:1">
      <c r="A31521" s="4">
        <v>34357</v>
      </c>
    </row>
    <row r="31522" spans="1:1">
      <c r="A31522" s="4">
        <v>34358</v>
      </c>
    </row>
    <row r="31523" spans="1:1">
      <c r="A31523" s="4">
        <v>34359</v>
      </c>
    </row>
    <row r="31524" spans="1:1">
      <c r="A31524" s="4">
        <v>34360</v>
      </c>
    </row>
    <row r="31525" spans="1:1">
      <c r="A31525" s="4">
        <v>34361</v>
      </c>
    </row>
    <row r="31526" spans="1:1">
      <c r="A31526" s="4">
        <v>34362</v>
      </c>
    </row>
    <row r="31527" spans="1:1">
      <c r="A31527" s="4">
        <v>34363</v>
      </c>
    </row>
    <row r="31528" spans="1:1">
      <c r="A31528" s="4">
        <v>34364</v>
      </c>
    </row>
    <row r="31529" spans="1:1">
      <c r="A31529" s="4">
        <v>34365</v>
      </c>
    </row>
    <row r="31530" spans="1:1">
      <c r="A31530" s="4">
        <v>34366</v>
      </c>
    </row>
    <row r="31531" spans="1:1">
      <c r="A31531" s="4">
        <v>34367</v>
      </c>
    </row>
    <row r="31532" spans="1:1">
      <c r="A31532" s="4">
        <v>34368</v>
      </c>
    </row>
    <row r="31533" spans="1:1">
      <c r="A31533" s="4">
        <v>34369</v>
      </c>
    </row>
    <row r="31534" spans="1:1">
      <c r="A31534" s="4">
        <v>34370</v>
      </c>
    </row>
    <row r="31535" spans="1:1">
      <c r="A31535" s="4">
        <v>34371</v>
      </c>
    </row>
    <row r="31536" spans="1:1">
      <c r="A31536" s="4">
        <v>34372</v>
      </c>
    </row>
    <row r="31537" spans="1:1">
      <c r="A31537" s="4">
        <v>34373</v>
      </c>
    </row>
    <row r="31538" spans="1:1">
      <c r="A31538" s="4">
        <v>34374</v>
      </c>
    </row>
    <row r="31539" spans="1:1">
      <c r="A31539" s="4">
        <v>34375</v>
      </c>
    </row>
    <row r="31540" spans="1:1">
      <c r="A31540" s="4">
        <v>34376</v>
      </c>
    </row>
    <row r="31541" spans="1:1">
      <c r="A31541" s="4">
        <v>34377</v>
      </c>
    </row>
    <row r="31542" spans="1:1">
      <c r="A31542" s="4">
        <v>34378</v>
      </c>
    </row>
    <row r="31543" spans="1:1">
      <c r="A31543" s="4">
        <v>34379</v>
      </c>
    </row>
    <row r="31544" spans="1:1">
      <c r="A31544" s="4">
        <v>34380</v>
      </c>
    </row>
    <row r="31545" spans="1:1">
      <c r="A31545" s="4">
        <v>34381</v>
      </c>
    </row>
    <row r="31546" spans="1:1">
      <c r="A31546" s="4">
        <v>34382</v>
      </c>
    </row>
    <row r="31547" spans="1:1">
      <c r="A31547" s="4">
        <v>34383</v>
      </c>
    </row>
    <row r="31548" spans="1:1">
      <c r="A31548" s="4">
        <v>34384</v>
      </c>
    </row>
    <row r="31549" spans="1:1">
      <c r="A31549" s="4">
        <v>34385</v>
      </c>
    </row>
    <row r="31550" spans="1:1">
      <c r="A31550" s="4">
        <v>34386</v>
      </c>
    </row>
    <row r="31551" spans="1:1">
      <c r="A31551" s="4">
        <v>34387</v>
      </c>
    </row>
    <row r="31552" spans="1:1">
      <c r="A31552" s="4">
        <v>34388</v>
      </c>
    </row>
    <row r="31553" spans="1:1">
      <c r="A31553" s="4">
        <v>34389</v>
      </c>
    </row>
    <row r="31554" spans="1:1">
      <c r="A31554" s="4">
        <v>34390</v>
      </c>
    </row>
    <row r="31555" spans="1:1">
      <c r="A31555" s="4">
        <v>34391</v>
      </c>
    </row>
    <row r="31556" spans="1:1">
      <c r="A31556" s="4">
        <v>34392</v>
      </c>
    </row>
    <row r="31557" spans="1:1">
      <c r="A31557" s="4">
        <v>34393</v>
      </c>
    </row>
    <row r="31558" spans="1:1">
      <c r="A31558" s="4">
        <v>34394</v>
      </c>
    </row>
    <row r="31559" spans="1:1">
      <c r="A31559" s="4">
        <v>34395</v>
      </c>
    </row>
    <row r="31560" spans="1:1">
      <c r="A31560" s="4">
        <v>34396</v>
      </c>
    </row>
    <row r="31561" spans="1:1">
      <c r="A31561" s="4">
        <v>34397</v>
      </c>
    </row>
    <row r="31562" spans="1:1">
      <c r="A31562" s="4">
        <v>34398</v>
      </c>
    </row>
    <row r="31563" spans="1:1">
      <c r="A31563" s="4">
        <v>34399</v>
      </c>
    </row>
    <row r="31564" spans="1:1">
      <c r="A31564" s="4">
        <v>34400</v>
      </c>
    </row>
    <row r="31565" spans="1:1">
      <c r="A31565" s="4">
        <v>34401</v>
      </c>
    </row>
    <row r="31566" spans="1:1">
      <c r="A31566" s="4">
        <v>34402</v>
      </c>
    </row>
    <row r="31567" spans="1:1">
      <c r="A31567" s="4">
        <v>34403</v>
      </c>
    </row>
    <row r="31568" spans="1:1">
      <c r="A31568" s="4">
        <v>34404</v>
      </c>
    </row>
    <row r="31569" spans="1:1">
      <c r="A31569" s="4">
        <v>34405</v>
      </c>
    </row>
    <row r="31570" spans="1:1">
      <c r="A31570" s="4">
        <v>34406</v>
      </c>
    </row>
    <row r="31571" spans="1:1">
      <c r="A31571" s="4">
        <v>34407</v>
      </c>
    </row>
    <row r="31572" spans="1:1">
      <c r="A31572" s="4">
        <v>34408</v>
      </c>
    </row>
    <row r="31573" spans="1:1">
      <c r="A31573" s="4">
        <v>34409</v>
      </c>
    </row>
    <row r="31574" spans="1:1">
      <c r="A31574" s="4">
        <v>34410</v>
      </c>
    </row>
    <row r="31575" spans="1:1">
      <c r="A31575" s="4">
        <v>34411</v>
      </c>
    </row>
    <row r="31576" spans="1:1">
      <c r="A31576" s="4">
        <v>34412</v>
      </c>
    </row>
    <row r="31577" spans="1:1">
      <c r="A31577" s="4">
        <v>34413</v>
      </c>
    </row>
    <row r="31578" spans="1:1">
      <c r="A31578" s="4">
        <v>34414</v>
      </c>
    </row>
    <row r="31579" spans="1:1">
      <c r="A31579" s="4">
        <v>34415</v>
      </c>
    </row>
    <row r="31580" spans="1:1">
      <c r="A31580" s="4">
        <v>34416</v>
      </c>
    </row>
    <row r="31581" spans="1:1">
      <c r="A31581" s="4">
        <v>34417</v>
      </c>
    </row>
    <row r="31582" spans="1:1">
      <c r="A31582" s="4">
        <v>34418</v>
      </c>
    </row>
    <row r="31583" spans="1:1">
      <c r="A31583" s="4">
        <v>34419</v>
      </c>
    </row>
    <row r="31584" spans="1:1">
      <c r="A31584" s="4">
        <v>34420</v>
      </c>
    </row>
    <row r="31585" spans="1:1">
      <c r="A31585" s="4">
        <v>34421</v>
      </c>
    </row>
    <row r="31586" spans="1:1">
      <c r="A31586" s="4">
        <v>34422</v>
      </c>
    </row>
    <row r="31587" spans="1:1">
      <c r="A31587" s="4">
        <v>34423</v>
      </c>
    </row>
    <row r="31588" spans="1:1">
      <c r="A31588" s="4">
        <v>34424</v>
      </c>
    </row>
    <row r="31589" spans="1:1">
      <c r="A31589" s="4">
        <v>34425</v>
      </c>
    </row>
    <row r="31590" spans="1:1">
      <c r="A31590" s="4">
        <v>34426</v>
      </c>
    </row>
    <row r="31591" spans="1:1">
      <c r="A31591" s="4">
        <v>34427</v>
      </c>
    </row>
    <row r="31592" spans="1:1">
      <c r="A31592" s="4">
        <v>34428</v>
      </c>
    </row>
    <row r="31593" spans="1:1">
      <c r="A31593" s="4">
        <v>34429</v>
      </c>
    </row>
    <row r="31594" spans="1:1">
      <c r="A31594" s="4">
        <v>34430</v>
      </c>
    </row>
    <row r="31595" spans="1:1">
      <c r="A31595" s="4">
        <v>34431</v>
      </c>
    </row>
    <row r="31596" spans="1:1">
      <c r="A31596" s="4">
        <v>34432</v>
      </c>
    </row>
    <row r="31597" spans="1:1">
      <c r="A31597" s="4">
        <v>34433</v>
      </c>
    </row>
    <row r="31598" spans="1:1">
      <c r="A31598" s="4">
        <v>34434</v>
      </c>
    </row>
    <row r="31599" spans="1:1">
      <c r="A31599" s="4">
        <v>34435</v>
      </c>
    </row>
    <row r="31600" spans="1:1">
      <c r="A31600" s="4">
        <v>34436</v>
      </c>
    </row>
    <row r="31601" spans="1:1">
      <c r="A31601" s="4">
        <v>34437</v>
      </c>
    </row>
    <row r="31602" spans="1:1">
      <c r="A31602" s="4">
        <v>34438</v>
      </c>
    </row>
    <row r="31603" spans="1:1">
      <c r="A31603" s="4">
        <v>34439</v>
      </c>
    </row>
    <row r="31604" spans="1:1">
      <c r="A31604" s="4">
        <v>34440</v>
      </c>
    </row>
    <row r="31605" spans="1:1">
      <c r="A31605" s="4">
        <v>34441</v>
      </c>
    </row>
    <row r="31606" spans="1:1">
      <c r="A31606" s="4">
        <v>34442</v>
      </c>
    </row>
    <row r="31607" spans="1:1">
      <c r="A31607" s="4">
        <v>34443</v>
      </c>
    </row>
    <row r="31608" spans="1:1">
      <c r="A31608" s="4">
        <v>34444</v>
      </c>
    </row>
    <row r="31609" spans="1:1">
      <c r="A31609" s="4">
        <v>34445</v>
      </c>
    </row>
    <row r="31610" spans="1:1">
      <c r="A31610" s="4">
        <v>34446</v>
      </c>
    </row>
    <row r="31611" spans="1:1">
      <c r="A31611" s="4">
        <v>34447</v>
      </c>
    </row>
    <row r="31612" spans="1:1">
      <c r="A31612" s="4">
        <v>34448</v>
      </c>
    </row>
    <row r="31613" spans="1:1">
      <c r="A31613" s="4">
        <v>34449</v>
      </c>
    </row>
    <row r="31614" spans="1:1">
      <c r="A31614" s="4">
        <v>34450</v>
      </c>
    </row>
    <row r="31615" spans="1:1">
      <c r="A31615" s="4">
        <v>34451</v>
      </c>
    </row>
    <row r="31616" spans="1:1">
      <c r="A31616" s="4">
        <v>34452</v>
      </c>
    </row>
    <row r="31617" spans="1:1">
      <c r="A31617" s="4">
        <v>34453</v>
      </c>
    </row>
    <row r="31618" spans="1:1">
      <c r="A31618" s="4">
        <v>34454</v>
      </c>
    </row>
    <row r="31619" spans="1:1">
      <c r="A31619" s="4">
        <v>34455</v>
      </c>
    </row>
    <row r="31620" spans="1:1">
      <c r="A31620" s="4">
        <v>34456</v>
      </c>
    </row>
    <row r="31621" spans="1:1">
      <c r="A31621" s="4">
        <v>34457</v>
      </c>
    </row>
    <row r="31622" spans="1:1">
      <c r="A31622" s="4">
        <v>34458</v>
      </c>
    </row>
    <row r="31623" spans="1:1">
      <c r="A31623" s="4">
        <v>34459</v>
      </c>
    </row>
    <row r="31624" spans="1:1">
      <c r="A31624" s="4">
        <v>34460</v>
      </c>
    </row>
    <row r="31625" spans="1:1">
      <c r="A31625" s="4">
        <v>34461</v>
      </c>
    </row>
    <row r="31626" spans="1:1">
      <c r="A31626" s="4">
        <v>34462</v>
      </c>
    </row>
    <row r="31627" spans="1:1">
      <c r="A31627" s="4">
        <v>34463</v>
      </c>
    </row>
    <row r="31628" spans="1:1">
      <c r="A31628" s="4">
        <v>34464</v>
      </c>
    </row>
    <row r="31629" spans="1:1">
      <c r="A31629" s="4">
        <v>34465</v>
      </c>
    </row>
    <row r="31630" spans="1:1">
      <c r="A31630" s="4">
        <v>34466</v>
      </c>
    </row>
    <row r="31631" spans="1:1">
      <c r="A31631" s="4">
        <v>34467</v>
      </c>
    </row>
    <row r="31632" spans="1:1">
      <c r="A31632" s="4">
        <v>34468</v>
      </c>
    </row>
    <row r="31633" spans="1:1">
      <c r="A31633" s="4">
        <v>34469</v>
      </c>
    </row>
    <row r="31634" spans="1:1">
      <c r="A31634" s="4">
        <v>34470</v>
      </c>
    </row>
    <row r="31635" spans="1:1">
      <c r="A31635" s="4">
        <v>34471</v>
      </c>
    </row>
    <row r="31636" spans="1:1">
      <c r="A31636" s="4">
        <v>34472</v>
      </c>
    </row>
    <row r="31637" spans="1:1">
      <c r="A31637" s="4">
        <v>34473</v>
      </c>
    </row>
    <row r="31638" spans="1:1">
      <c r="A31638" s="4">
        <v>34474</v>
      </c>
    </row>
    <row r="31639" spans="1:1">
      <c r="A31639" s="4">
        <v>34475</v>
      </c>
    </row>
    <row r="31640" spans="1:1">
      <c r="A31640" s="4">
        <v>34476</v>
      </c>
    </row>
    <row r="31641" spans="1:1">
      <c r="A31641" s="4">
        <v>34477</v>
      </c>
    </row>
    <row r="31642" spans="1:1">
      <c r="A31642" s="4">
        <v>34478</v>
      </c>
    </row>
    <row r="31643" spans="1:1">
      <c r="A31643" s="4">
        <v>34479</v>
      </c>
    </row>
    <row r="31644" spans="1:1">
      <c r="A31644" s="4">
        <v>34480</v>
      </c>
    </row>
    <row r="31645" spans="1:1">
      <c r="A31645" s="4">
        <v>34481</v>
      </c>
    </row>
    <row r="31646" spans="1:1">
      <c r="A31646" s="4">
        <v>34482</v>
      </c>
    </row>
    <row r="31647" spans="1:1">
      <c r="A31647" s="4">
        <v>34483</v>
      </c>
    </row>
    <row r="31648" spans="1:1">
      <c r="A31648" s="4">
        <v>34484</v>
      </c>
    </row>
    <row r="31649" spans="1:1">
      <c r="A31649" s="4">
        <v>34485</v>
      </c>
    </row>
    <row r="31650" spans="1:1">
      <c r="A31650" s="4">
        <v>34486</v>
      </c>
    </row>
    <row r="31651" spans="1:1">
      <c r="A31651" s="4">
        <v>34487</v>
      </c>
    </row>
    <row r="31652" spans="1:1">
      <c r="A31652" s="4">
        <v>34488</v>
      </c>
    </row>
    <row r="31653" spans="1:1">
      <c r="A31653" s="4">
        <v>34489</v>
      </c>
    </row>
    <row r="31654" spans="1:1">
      <c r="A31654" s="4">
        <v>34490</v>
      </c>
    </row>
    <row r="31655" spans="1:1">
      <c r="A31655" s="4">
        <v>34491</v>
      </c>
    </row>
    <row r="31656" spans="1:1">
      <c r="A31656" s="4">
        <v>34492</v>
      </c>
    </row>
    <row r="31657" spans="1:1">
      <c r="A31657" s="4">
        <v>34493</v>
      </c>
    </row>
    <row r="31658" spans="1:1">
      <c r="A31658" s="4">
        <v>34494</v>
      </c>
    </row>
    <row r="31659" spans="1:1">
      <c r="A31659" s="4">
        <v>34495</v>
      </c>
    </row>
    <row r="31660" spans="1:1">
      <c r="A31660" s="4">
        <v>34496</v>
      </c>
    </row>
    <row r="31661" spans="1:1">
      <c r="A31661" s="4">
        <v>34497</v>
      </c>
    </row>
    <row r="31662" spans="1:1">
      <c r="A31662" s="4">
        <v>34498</v>
      </c>
    </row>
    <row r="31663" spans="1:1">
      <c r="A31663" s="4">
        <v>34499</v>
      </c>
    </row>
    <row r="31664" spans="1:1">
      <c r="A31664" s="4">
        <v>34500</v>
      </c>
    </row>
    <row r="31665" spans="1:1">
      <c r="A31665" s="4">
        <v>34501</v>
      </c>
    </row>
    <row r="31666" spans="1:1">
      <c r="A31666" s="4">
        <v>34502</v>
      </c>
    </row>
    <row r="31667" spans="1:1">
      <c r="A31667" s="4">
        <v>34503</v>
      </c>
    </row>
    <row r="31668" spans="1:1">
      <c r="A31668" s="4">
        <v>34504</v>
      </c>
    </row>
    <row r="31669" spans="1:1">
      <c r="A31669" s="4">
        <v>34505</v>
      </c>
    </row>
    <row r="31670" spans="1:1">
      <c r="A31670" s="4">
        <v>34506</v>
      </c>
    </row>
    <row r="31671" spans="1:1">
      <c r="A31671" s="4">
        <v>34507</v>
      </c>
    </row>
    <row r="31672" spans="1:1">
      <c r="A31672" s="4">
        <v>34508</v>
      </c>
    </row>
    <row r="31673" spans="1:1">
      <c r="A31673" s="4">
        <v>34509</v>
      </c>
    </row>
    <row r="31674" spans="1:1">
      <c r="A31674" s="4">
        <v>34510</v>
      </c>
    </row>
    <row r="31675" spans="1:1">
      <c r="A31675" s="4">
        <v>34511</v>
      </c>
    </row>
    <row r="31676" spans="1:1">
      <c r="A31676" s="4">
        <v>34512</v>
      </c>
    </row>
    <row r="31677" spans="1:1">
      <c r="A31677" s="4">
        <v>34513</v>
      </c>
    </row>
    <row r="31678" spans="1:1">
      <c r="A31678" s="4">
        <v>34514</v>
      </c>
    </row>
    <row r="31679" spans="1:1">
      <c r="A31679" s="4">
        <v>34515</v>
      </c>
    </row>
    <row r="31680" spans="1:1">
      <c r="A31680" s="4">
        <v>34516</v>
      </c>
    </row>
    <row r="31681" spans="1:1">
      <c r="A31681" s="4">
        <v>34517</v>
      </c>
    </row>
    <row r="31682" spans="1:1">
      <c r="A31682" s="4">
        <v>34518</v>
      </c>
    </row>
    <row r="31683" spans="1:1">
      <c r="A31683" s="4">
        <v>34519</v>
      </c>
    </row>
    <row r="31684" spans="1:1">
      <c r="A31684" s="4">
        <v>34520</v>
      </c>
    </row>
    <row r="31685" spans="1:1">
      <c r="A31685" s="4">
        <v>34521</v>
      </c>
    </row>
    <row r="31686" spans="1:1">
      <c r="A31686" s="4">
        <v>34522</v>
      </c>
    </row>
    <row r="31687" spans="1:1">
      <c r="A31687" s="4">
        <v>34523</v>
      </c>
    </row>
    <row r="31688" spans="1:1">
      <c r="A31688" s="4">
        <v>34524</v>
      </c>
    </row>
    <row r="31689" spans="1:1">
      <c r="A31689" s="4">
        <v>34525</v>
      </c>
    </row>
    <row r="31690" spans="1:1">
      <c r="A31690" s="4">
        <v>34526</v>
      </c>
    </row>
    <row r="31691" spans="1:1">
      <c r="A31691" s="4">
        <v>34527</v>
      </c>
    </row>
    <row r="31692" spans="1:1">
      <c r="A31692" s="4">
        <v>34528</v>
      </c>
    </row>
    <row r="31693" spans="1:1">
      <c r="A31693" s="4">
        <v>34529</v>
      </c>
    </row>
    <row r="31694" spans="1:1">
      <c r="A31694" s="4">
        <v>34530</v>
      </c>
    </row>
    <row r="31695" spans="1:1">
      <c r="A31695" s="4">
        <v>34531</v>
      </c>
    </row>
    <row r="31696" spans="1:1">
      <c r="A31696" s="4">
        <v>34532</v>
      </c>
    </row>
    <row r="31697" spans="1:1">
      <c r="A31697" s="4">
        <v>34533</v>
      </c>
    </row>
    <row r="31698" spans="1:1">
      <c r="A31698" s="4">
        <v>34534</v>
      </c>
    </row>
    <row r="31699" spans="1:1">
      <c r="A31699" s="4">
        <v>34535</v>
      </c>
    </row>
    <row r="31700" spans="1:1">
      <c r="A31700" s="4">
        <v>34536</v>
      </c>
    </row>
    <row r="31701" spans="1:1">
      <c r="A31701" s="4">
        <v>34537</v>
      </c>
    </row>
    <row r="31702" spans="1:1">
      <c r="A31702" s="4">
        <v>34538</v>
      </c>
    </row>
    <row r="31703" spans="1:1">
      <c r="A31703" s="4">
        <v>34539</v>
      </c>
    </row>
    <row r="31704" spans="1:1">
      <c r="A31704" s="4">
        <v>34540</v>
      </c>
    </row>
    <row r="31705" spans="1:1">
      <c r="A31705" s="4">
        <v>34541</v>
      </c>
    </row>
    <row r="31706" spans="1:1">
      <c r="A31706" s="4">
        <v>34542</v>
      </c>
    </row>
    <row r="31707" spans="1:1">
      <c r="A31707" s="4">
        <v>34543</v>
      </c>
    </row>
    <row r="31708" spans="1:1">
      <c r="A31708" s="4">
        <v>34544</v>
      </c>
    </row>
    <row r="31709" spans="1:1">
      <c r="A31709" s="4">
        <v>34545</v>
      </c>
    </row>
    <row r="31710" spans="1:1">
      <c r="A31710" s="4">
        <v>34546</v>
      </c>
    </row>
    <row r="31711" spans="1:1">
      <c r="A31711" s="4">
        <v>34547</v>
      </c>
    </row>
    <row r="31712" spans="1:1">
      <c r="A31712" s="4">
        <v>34548</v>
      </c>
    </row>
    <row r="31713" spans="1:1">
      <c r="A31713" s="4">
        <v>34549</v>
      </c>
    </row>
    <row r="31714" spans="1:1">
      <c r="A31714" s="4">
        <v>34550</v>
      </c>
    </row>
    <row r="31715" spans="1:1">
      <c r="A31715" s="4">
        <v>34551</v>
      </c>
    </row>
    <row r="31716" spans="1:1">
      <c r="A31716" s="4">
        <v>34552</v>
      </c>
    </row>
    <row r="31717" spans="1:1">
      <c r="A31717" s="4">
        <v>34553</v>
      </c>
    </row>
    <row r="31718" spans="1:1">
      <c r="A31718" s="4">
        <v>34554</v>
      </c>
    </row>
    <row r="31719" spans="1:1">
      <c r="A31719" s="4">
        <v>34555</v>
      </c>
    </row>
    <row r="31720" spans="1:1">
      <c r="A31720" s="4">
        <v>34556</v>
      </c>
    </row>
    <row r="31721" spans="1:1">
      <c r="A31721" s="4">
        <v>34557</v>
      </c>
    </row>
    <row r="31722" spans="1:1">
      <c r="A31722" s="4">
        <v>34558</v>
      </c>
    </row>
    <row r="31723" spans="1:1">
      <c r="A31723" s="4">
        <v>34559</v>
      </c>
    </row>
    <row r="31724" spans="1:1">
      <c r="A31724" s="4">
        <v>34560</v>
      </c>
    </row>
    <row r="31725" spans="1:1">
      <c r="A31725" s="4">
        <v>34561</v>
      </c>
    </row>
    <row r="31726" spans="1:1">
      <c r="A31726" s="4">
        <v>34562</v>
      </c>
    </row>
    <row r="31727" spans="1:1">
      <c r="A31727" s="4">
        <v>34563</v>
      </c>
    </row>
    <row r="31728" spans="1:1">
      <c r="A31728" s="4">
        <v>34564</v>
      </c>
    </row>
    <row r="31729" spans="1:1">
      <c r="A31729" s="4">
        <v>34565</v>
      </c>
    </row>
    <row r="31730" spans="1:1">
      <c r="A31730" s="4">
        <v>34566</v>
      </c>
    </row>
    <row r="31731" spans="1:1">
      <c r="A31731" s="4">
        <v>34567</v>
      </c>
    </row>
    <row r="31732" spans="1:1">
      <c r="A31732" s="4">
        <v>34568</v>
      </c>
    </row>
    <row r="31733" spans="1:1">
      <c r="A31733" s="4">
        <v>34569</v>
      </c>
    </row>
    <row r="31734" spans="1:1">
      <c r="A31734" s="4">
        <v>34570</v>
      </c>
    </row>
    <row r="31735" spans="1:1">
      <c r="A31735" s="4">
        <v>34571</v>
      </c>
    </row>
    <row r="31736" spans="1:1">
      <c r="A31736" s="4">
        <v>34572</v>
      </c>
    </row>
    <row r="31737" spans="1:1">
      <c r="A31737" s="4">
        <v>34573</v>
      </c>
    </row>
    <row r="31738" spans="1:1">
      <c r="A31738" s="4">
        <v>34574</v>
      </c>
    </row>
    <row r="31739" spans="1:1">
      <c r="A31739" s="4">
        <v>34575</v>
      </c>
    </row>
    <row r="31740" spans="1:1">
      <c r="A31740" s="4">
        <v>34576</v>
      </c>
    </row>
    <row r="31741" spans="1:1">
      <c r="A31741" s="4">
        <v>34577</v>
      </c>
    </row>
    <row r="31742" spans="1:1">
      <c r="A31742" s="4">
        <v>34578</v>
      </c>
    </row>
    <row r="31743" spans="1:1">
      <c r="A31743" s="4">
        <v>34579</v>
      </c>
    </row>
    <row r="31744" spans="1:1">
      <c r="A31744" s="4">
        <v>34580</v>
      </c>
    </row>
    <row r="31745" spans="1:1">
      <c r="A31745" s="4">
        <v>34581</v>
      </c>
    </row>
    <row r="31746" spans="1:1">
      <c r="A31746" s="4">
        <v>34582</v>
      </c>
    </row>
    <row r="31747" spans="1:1">
      <c r="A31747" s="4">
        <v>34583</v>
      </c>
    </row>
    <row r="31748" spans="1:1">
      <c r="A31748" s="4">
        <v>34584</v>
      </c>
    </row>
    <row r="31749" spans="1:1">
      <c r="A31749" s="4">
        <v>34585</v>
      </c>
    </row>
    <row r="31750" spans="1:1">
      <c r="A31750" s="4">
        <v>34586</v>
      </c>
    </row>
    <row r="31751" spans="1:1">
      <c r="A31751" s="4">
        <v>34587</v>
      </c>
    </row>
    <row r="31752" spans="1:1">
      <c r="A31752" s="4">
        <v>34588</v>
      </c>
    </row>
    <row r="31753" spans="1:1">
      <c r="A31753" s="4">
        <v>34589</v>
      </c>
    </row>
    <row r="31754" spans="1:1">
      <c r="A31754" s="4">
        <v>34590</v>
      </c>
    </row>
    <row r="31755" spans="1:1">
      <c r="A31755" s="4">
        <v>34591</v>
      </c>
    </row>
    <row r="31756" spans="1:1">
      <c r="A31756" s="4">
        <v>34592</v>
      </c>
    </row>
    <row r="31757" spans="1:1">
      <c r="A31757" s="4">
        <v>34593</v>
      </c>
    </row>
    <row r="31758" spans="1:1">
      <c r="A31758" s="4">
        <v>34594</v>
      </c>
    </row>
    <row r="31759" spans="1:1">
      <c r="A31759" s="4">
        <v>34595</v>
      </c>
    </row>
    <row r="31760" spans="1:1">
      <c r="A31760" s="4">
        <v>34596</v>
      </c>
    </row>
    <row r="31761" spans="1:1">
      <c r="A31761" s="4">
        <v>34597</v>
      </c>
    </row>
    <row r="31762" spans="1:1">
      <c r="A31762" s="4">
        <v>34598</v>
      </c>
    </row>
    <row r="31763" spans="1:1">
      <c r="A31763" s="4">
        <v>34599</v>
      </c>
    </row>
    <row r="31764" spans="1:1">
      <c r="A31764" s="4">
        <v>34600</v>
      </c>
    </row>
    <row r="31765" spans="1:1">
      <c r="A31765" s="4">
        <v>34601</v>
      </c>
    </row>
    <row r="31766" spans="1:1">
      <c r="A31766" s="4">
        <v>34602</v>
      </c>
    </row>
    <row r="31767" spans="1:1">
      <c r="A31767" s="4">
        <v>34603</v>
      </c>
    </row>
    <row r="31768" spans="1:1">
      <c r="A31768" s="4">
        <v>34604</v>
      </c>
    </row>
    <row r="31769" spans="1:1">
      <c r="A31769" s="4">
        <v>34605</v>
      </c>
    </row>
    <row r="31770" spans="1:1">
      <c r="A31770" s="4">
        <v>34606</v>
      </c>
    </row>
    <row r="31771" spans="1:1">
      <c r="A31771" s="4">
        <v>34607</v>
      </c>
    </row>
    <row r="31772" spans="1:1">
      <c r="A31772" s="4">
        <v>34608</v>
      </c>
    </row>
    <row r="31773" spans="1:1">
      <c r="A31773" s="4">
        <v>34609</v>
      </c>
    </row>
    <row r="31774" spans="1:1">
      <c r="A31774" s="4">
        <v>34610</v>
      </c>
    </row>
    <row r="31775" spans="1:1">
      <c r="A31775" s="4">
        <v>34611</v>
      </c>
    </row>
    <row r="31776" spans="1:1">
      <c r="A31776" s="4">
        <v>34612</v>
      </c>
    </row>
    <row r="31777" spans="1:1">
      <c r="A31777" s="4">
        <v>34613</v>
      </c>
    </row>
    <row r="31778" spans="1:1">
      <c r="A31778" s="4">
        <v>34614</v>
      </c>
    </row>
    <row r="31779" spans="1:1">
      <c r="A31779" s="4">
        <v>34615</v>
      </c>
    </row>
    <row r="31780" spans="1:1">
      <c r="A31780" s="4">
        <v>34616</v>
      </c>
    </row>
    <row r="31781" spans="1:1">
      <c r="A31781" s="4">
        <v>34617</v>
      </c>
    </row>
    <row r="31782" spans="1:1">
      <c r="A31782" s="4">
        <v>34618</v>
      </c>
    </row>
    <row r="31783" spans="1:1">
      <c r="A31783" s="4">
        <v>34619</v>
      </c>
    </row>
    <row r="31784" spans="1:1">
      <c r="A31784" s="4">
        <v>34620</v>
      </c>
    </row>
    <row r="31785" spans="1:1">
      <c r="A31785" s="4">
        <v>34621</v>
      </c>
    </row>
    <row r="31786" spans="1:1">
      <c r="A31786" s="4">
        <v>34622</v>
      </c>
    </row>
    <row r="31787" spans="1:1">
      <c r="A31787" s="4">
        <v>34623</v>
      </c>
    </row>
    <row r="31788" spans="1:1">
      <c r="A31788" s="4">
        <v>34624</v>
      </c>
    </row>
    <row r="31789" spans="1:1">
      <c r="A31789" s="4">
        <v>34625</v>
      </c>
    </row>
    <row r="31790" spans="1:1">
      <c r="A31790" s="4">
        <v>34626</v>
      </c>
    </row>
    <row r="31791" spans="1:1">
      <c r="A31791" s="4">
        <v>34627</v>
      </c>
    </row>
    <row r="31792" spans="1:1">
      <c r="A31792" s="4">
        <v>34628</v>
      </c>
    </row>
    <row r="31793" spans="1:1">
      <c r="A31793" s="4">
        <v>34629</v>
      </c>
    </row>
    <row r="31794" spans="1:1">
      <c r="A31794" s="4">
        <v>34630</v>
      </c>
    </row>
    <row r="31795" spans="1:1">
      <c r="A31795" s="4">
        <v>34631</v>
      </c>
    </row>
    <row r="31796" spans="1:1">
      <c r="A31796" s="4">
        <v>34632</v>
      </c>
    </row>
    <row r="31797" spans="1:1">
      <c r="A31797" s="4">
        <v>34633</v>
      </c>
    </row>
    <row r="31798" spans="1:1">
      <c r="A31798" s="4">
        <v>34634</v>
      </c>
    </row>
    <row r="31799" spans="1:1">
      <c r="A31799" s="4">
        <v>34635</v>
      </c>
    </row>
    <row r="31800" spans="1:1">
      <c r="A31800" s="4">
        <v>34636</v>
      </c>
    </row>
    <row r="31801" spans="1:1">
      <c r="A31801" s="4">
        <v>34637</v>
      </c>
    </row>
    <row r="31802" spans="1:1">
      <c r="A31802" s="4">
        <v>34638</v>
      </c>
    </row>
    <row r="31803" spans="1:1">
      <c r="A31803" s="4">
        <v>34639</v>
      </c>
    </row>
    <row r="31804" spans="1:1">
      <c r="A31804" s="4">
        <v>34640</v>
      </c>
    </row>
    <row r="31805" spans="1:1">
      <c r="A31805" s="4">
        <v>34641</v>
      </c>
    </row>
    <row r="31806" spans="1:1">
      <c r="A31806" s="4">
        <v>34642</v>
      </c>
    </row>
    <row r="31807" spans="1:1">
      <c r="A31807" s="4">
        <v>34643</v>
      </c>
    </row>
    <row r="31808" spans="1:1">
      <c r="A31808" s="4">
        <v>34644</v>
      </c>
    </row>
    <row r="31809" spans="1:1">
      <c r="A31809" s="4">
        <v>34645</v>
      </c>
    </row>
    <row r="31810" spans="1:1">
      <c r="A31810" s="4">
        <v>34646</v>
      </c>
    </row>
    <row r="31811" spans="1:1">
      <c r="A31811" s="4">
        <v>34647</v>
      </c>
    </row>
    <row r="31812" spans="1:1">
      <c r="A31812" s="4">
        <v>34648</v>
      </c>
    </row>
    <row r="31813" spans="1:1">
      <c r="A31813" s="4">
        <v>34649</v>
      </c>
    </row>
    <row r="31814" spans="1:1">
      <c r="A31814" s="4">
        <v>34650</v>
      </c>
    </row>
    <row r="31815" spans="1:1">
      <c r="A31815" s="4">
        <v>34651</v>
      </c>
    </row>
    <row r="31816" spans="1:1">
      <c r="A31816" s="4">
        <v>34652</v>
      </c>
    </row>
    <row r="31817" spans="1:1">
      <c r="A31817" s="4">
        <v>34653</v>
      </c>
    </row>
    <row r="31818" spans="1:1">
      <c r="A31818" s="4">
        <v>34654</v>
      </c>
    </row>
    <row r="31819" spans="1:1">
      <c r="A31819" s="4">
        <v>34655</v>
      </c>
    </row>
    <row r="31820" spans="1:1">
      <c r="A31820" s="4">
        <v>34656</v>
      </c>
    </row>
    <row r="31821" spans="1:1">
      <c r="A31821" s="4">
        <v>34657</v>
      </c>
    </row>
    <row r="31822" spans="1:1">
      <c r="A31822" s="4">
        <v>34658</v>
      </c>
    </row>
    <row r="31823" spans="1:1">
      <c r="A31823" s="4">
        <v>34659</v>
      </c>
    </row>
    <row r="31824" spans="1:1">
      <c r="A31824" s="4">
        <v>34660</v>
      </c>
    </row>
    <row r="31825" spans="1:1">
      <c r="A31825" s="4">
        <v>34661</v>
      </c>
    </row>
    <row r="31826" spans="1:1">
      <c r="A31826" s="4">
        <v>34662</v>
      </c>
    </row>
    <row r="31827" spans="1:1">
      <c r="A31827" s="4">
        <v>34663</v>
      </c>
    </row>
    <row r="31828" spans="1:1">
      <c r="A31828" s="4">
        <v>34664</v>
      </c>
    </row>
    <row r="31829" spans="1:1">
      <c r="A31829" s="4">
        <v>34665</v>
      </c>
    </row>
    <row r="31830" spans="1:1">
      <c r="A31830" s="4">
        <v>34666</v>
      </c>
    </row>
    <row r="31831" spans="1:1">
      <c r="A31831" s="4">
        <v>34667</v>
      </c>
    </row>
    <row r="31832" spans="1:1">
      <c r="A31832" s="4">
        <v>34668</v>
      </c>
    </row>
    <row r="31833" spans="1:1">
      <c r="A31833" s="4">
        <v>34669</v>
      </c>
    </row>
    <row r="31834" spans="1:1">
      <c r="A31834" s="4">
        <v>34670</v>
      </c>
    </row>
    <row r="31835" spans="1:1">
      <c r="A31835" s="4">
        <v>34671</v>
      </c>
    </row>
    <row r="31836" spans="1:1">
      <c r="A31836" s="4">
        <v>34672</v>
      </c>
    </row>
    <row r="31837" spans="1:1">
      <c r="A31837" s="4">
        <v>34673</v>
      </c>
    </row>
    <row r="31838" spans="1:1">
      <c r="A31838" s="4">
        <v>34674</v>
      </c>
    </row>
    <row r="31839" spans="1:1">
      <c r="A31839" s="4">
        <v>34675</v>
      </c>
    </row>
    <row r="31840" spans="1:1">
      <c r="A31840" s="4">
        <v>34676</v>
      </c>
    </row>
    <row r="31841" spans="1:1">
      <c r="A31841" s="4">
        <v>34677</v>
      </c>
    </row>
    <row r="31842" spans="1:1">
      <c r="A31842" s="4">
        <v>34678</v>
      </c>
    </row>
    <row r="31843" spans="1:1">
      <c r="A31843" s="4">
        <v>34679</v>
      </c>
    </row>
    <row r="31844" spans="1:1">
      <c r="A31844" s="4">
        <v>34680</v>
      </c>
    </row>
    <row r="31845" spans="1:1">
      <c r="A31845" s="4">
        <v>34681</v>
      </c>
    </row>
    <row r="31846" spans="1:1">
      <c r="A31846" s="4">
        <v>34682</v>
      </c>
    </row>
    <row r="31847" spans="1:1">
      <c r="A31847" s="4">
        <v>34683</v>
      </c>
    </row>
    <row r="31848" spans="1:1">
      <c r="A31848" s="4">
        <v>34684</v>
      </c>
    </row>
    <row r="31849" spans="1:1">
      <c r="A31849" s="4">
        <v>34685</v>
      </c>
    </row>
    <row r="31850" spans="1:1">
      <c r="A31850" s="4">
        <v>34686</v>
      </c>
    </row>
    <row r="31851" spans="1:1">
      <c r="A31851" s="4">
        <v>34687</v>
      </c>
    </row>
    <row r="31852" spans="1:1">
      <c r="A31852" s="4">
        <v>34688</v>
      </c>
    </row>
    <row r="31853" spans="1:1">
      <c r="A31853" s="4">
        <v>34689</v>
      </c>
    </row>
    <row r="31854" spans="1:1">
      <c r="A31854" s="4">
        <v>34690</v>
      </c>
    </row>
    <row r="31855" spans="1:1">
      <c r="A31855" s="4">
        <v>34691</v>
      </c>
    </row>
    <row r="31856" spans="1:1">
      <c r="A31856" s="4">
        <v>34692</v>
      </c>
    </row>
    <row r="31857" spans="1:1">
      <c r="A31857" s="4">
        <v>34693</v>
      </c>
    </row>
    <row r="31858" spans="1:1">
      <c r="A31858" s="4">
        <v>34694</v>
      </c>
    </row>
    <row r="31859" spans="1:1">
      <c r="A31859" s="4">
        <v>34695</v>
      </c>
    </row>
    <row r="31860" spans="1:1">
      <c r="A31860" s="4">
        <v>34696</v>
      </c>
    </row>
    <row r="31861" spans="1:1">
      <c r="A31861" s="4">
        <v>34697</v>
      </c>
    </row>
    <row r="31862" spans="1:1">
      <c r="A31862" s="4">
        <v>34698</v>
      </c>
    </row>
    <row r="31863" spans="1:1">
      <c r="A31863" s="4">
        <v>34699</v>
      </c>
    </row>
    <row r="31864" spans="1:1">
      <c r="A31864" s="4">
        <v>34700</v>
      </c>
    </row>
    <row r="31865" spans="1:1">
      <c r="A31865" s="4">
        <v>34701</v>
      </c>
    </row>
    <row r="31866" spans="1:1">
      <c r="A31866" s="4">
        <v>34702</v>
      </c>
    </row>
    <row r="31867" spans="1:1">
      <c r="A31867" s="4">
        <v>34703</v>
      </c>
    </row>
    <row r="31868" spans="1:1">
      <c r="A31868" s="4">
        <v>34704</v>
      </c>
    </row>
    <row r="31869" spans="1:1">
      <c r="A31869" s="4">
        <v>34705</v>
      </c>
    </row>
    <row r="31870" spans="1:1">
      <c r="A31870" s="4">
        <v>34706</v>
      </c>
    </row>
    <row r="31871" spans="1:1">
      <c r="A31871" s="4">
        <v>34707</v>
      </c>
    </row>
    <row r="31872" spans="1:1">
      <c r="A31872" s="4">
        <v>34708</v>
      </c>
    </row>
    <row r="31873" spans="1:1">
      <c r="A31873" s="4">
        <v>34709</v>
      </c>
    </row>
    <row r="31874" spans="1:1">
      <c r="A31874" s="4">
        <v>34710</v>
      </c>
    </row>
    <row r="31875" spans="1:1">
      <c r="A31875" s="4">
        <v>34711</v>
      </c>
    </row>
    <row r="31876" spans="1:1">
      <c r="A31876" s="4">
        <v>34712</v>
      </c>
    </row>
    <row r="31877" spans="1:1">
      <c r="A31877" s="4">
        <v>34713</v>
      </c>
    </row>
    <row r="31878" spans="1:1">
      <c r="A31878" s="4">
        <v>34714</v>
      </c>
    </row>
    <row r="31879" spans="1:1">
      <c r="A31879" s="4">
        <v>34715</v>
      </c>
    </row>
    <row r="31880" spans="1:1">
      <c r="A31880" s="4">
        <v>34716</v>
      </c>
    </row>
    <row r="31881" spans="1:1">
      <c r="A31881" s="4">
        <v>34717</v>
      </c>
    </row>
    <row r="31882" spans="1:1">
      <c r="A31882" s="4">
        <v>34718</v>
      </c>
    </row>
    <row r="31883" spans="1:1">
      <c r="A31883" s="4">
        <v>34719</v>
      </c>
    </row>
    <row r="31884" spans="1:1">
      <c r="A31884" s="4">
        <v>34720</v>
      </c>
    </row>
    <row r="31885" spans="1:1">
      <c r="A31885" s="4">
        <v>34721</v>
      </c>
    </row>
    <row r="31886" spans="1:1">
      <c r="A31886" s="4">
        <v>34722</v>
      </c>
    </row>
    <row r="31887" spans="1:1">
      <c r="A31887" s="4">
        <v>34723</v>
      </c>
    </row>
    <row r="31888" spans="1:1">
      <c r="A31888" s="4">
        <v>34724</v>
      </c>
    </row>
    <row r="31889" spans="1:1">
      <c r="A31889" s="4">
        <v>34725</v>
      </c>
    </row>
    <row r="31890" spans="1:1">
      <c r="A31890" s="4">
        <v>34726</v>
      </c>
    </row>
    <row r="31891" spans="1:1">
      <c r="A31891" s="4">
        <v>34727</v>
      </c>
    </row>
    <row r="31892" spans="1:1">
      <c r="A31892" s="4">
        <v>34728</v>
      </c>
    </row>
    <row r="31893" spans="1:1">
      <c r="A31893" s="4">
        <v>34729</v>
      </c>
    </row>
    <row r="31894" spans="1:1">
      <c r="A31894" s="4">
        <v>34730</v>
      </c>
    </row>
    <row r="31895" spans="1:1">
      <c r="A31895" s="4">
        <v>34731</v>
      </c>
    </row>
    <row r="31896" spans="1:1">
      <c r="A31896" s="4">
        <v>34732</v>
      </c>
    </row>
    <row r="31897" spans="1:1">
      <c r="A31897" s="4">
        <v>34733</v>
      </c>
    </row>
    <row r="31898" spans="1:1">
      <c r="A31898" s="4">
        <v>34734</v>
      </c>
    </row>
    <row r="31899" spans="1:1">
      <c r="A31899" s="4">
        <v>34735</v>
      </c>
    </row>
    <row r="31900" spans="1:1">
      <c r="A31900" s="4">
        <v>34736</v>
      </c>
    </row>
    <row r="31901" spans="1:1">
      <c r="A31901" s="4">
        <v>34737</v>
      </c>
    </row>
    <row r="31902" spans="1:1">
      <c r="A31902" s="4">
        <v>34738</v>
      </c>
    </row>
    <row r="31903" spans="1:1">
      <c r="A31903" s="4">
        <v>34739</v>
      </c>
    </row>
    <row r="31904" spans="1:1">
      <c r="A31904" s="4">
        <v>34740</v>
      </c>
    </row>
    <row r="31905" spans="1:1">
      <c r="A31905" s="4">
        <v>34741</v>
      </c>
    </row>
    <row r="31906" spans="1:1">
      <c r="A31906" s="4">
        <v>34742</v>
      </c>
    </row>
    <row r="31907" spans="1:1">
      <c r="A31907" s="4">
        <v>34743</v>
      </c>
    </row>
    <row r="31908" spans="1:1">
      <c r="A31908" s="4">
        <v>34744</v>
      </c>
    </row>
    <row r="31909" spans="1:1">
      <c r="A31909" s="4">
        <v>34745</v>
      </c>
    </row>
    <row r="31910" spans="1:1">
      <c r="A31910" s="4">
        <v>34746</v>
      </c>
    </row>
    <row r="31911" spans="1:1">
      <c r="A31911" s="4">
        <v>34747</v>
      </c>
    </row>
    <row r="31912" spans="1:1">
      <c r="A31912" s="4">
        <v>34748</v>
      </c>
    </row>
    <row r="31913" spans="1:1">
      <c r="A31913" s="4">
        <v>34749</v>
      </c>
    </row>
    <row r="31914" spans="1:1">
      <c r="A31914" s="4">
        <v>34750</v>
      </c>
    </row>
    <row r="31915" spans="1:1">
      <c r="A31915" s="4">
        <v>34751</v>
      </c>
    </row>
    <row r="31916" spans="1:1">
      <c r="A31916" s="4">
        <v>34752</v>
      </c>
    </row>
    <row r="31917" spans="1:1">
      <c r="A31917" s="4">
        <v>34753</v>
      </c>
    </row>
    <row r="31918" spans="1:1">
      <c r="A31918" s="4">
        <v>34754</v>
      </c>
    </row>
    <row r="31919" spans="1:1">
      <c r="A31919" s="4">
        <v>34755</v>
      </c>
    </row>
    <row r="31920" spans="1:1">
      <c r="A31920" s="4">
        <v>34756</v>
      </c>
    </row>
    <row r="31921" spans="1:1">
      <c r="A31921" s="4">
        <v>34757</v>
      </c>
    </row>
    <row r="31922" spans="1:1">
      <c r="A31922" s="4">
        <v>34758</v>
      </c>
    </row>
    <row r="31923" spans="1:1">
      <c r="A31923" s="4">
        <v>34759</v>
      </c>
    </row>
    <row r="31924" spans="1:1">
      <c r="A31924" s="4">
        <v>34760</v>
      </c>
    </row>
    <row r="31925" spans="1:1">
      <c r="A31925" s="4">
        <v>34761</v>
      </c>
    </row>
    <row r="31926" spans="1:1">
      <c r="A31926" s="4">
        <v>34762</v>
      </c>
    </row>
    <row r="31927" spans="1:1">
      <c r="A31927" s="4">
        <v>34763</v>
      </c>
    </row>
    <row r="31928" spans="1:1">
      <c r="A31928" s="4">
        <v>34764</v>
      </c>
    </row>
    <row r="31929" spans="1:1">
      <c r="A31929" s="4">
        <v>34765</v>
      </c>
    </row>
    <row r="31930" spans="1:1">
      <c r="A31930" s="4">
        <v>34766</v>
      </c>
    </row>
    <row r="31931" spans="1:1">
      <c r="A31931" s="4">
        <v>34767</v>
      </c>
    </row>
    <row r="31932" spans="1:1">
      <c r="A31932" s="4">
        <v>34768</v>
      </c>
    </row>
    <row r="31933" spans="1:1">
      <c r="A31933" s="4">
        <v>34769</v>
      </c>
    </row>
    <row r="31934" spans="1:1">
      <c r="A31934" s="4">
        <v>34770</v>
      </c>
    </row>
    <row r="31935" spans="1:1">
      <c r="A31935" s="4">
        <v>34771</v>
      </c>
    </row>
    <row r="31936" spans="1:1">
      <c r="A31936" s="4">
        <v>34772</v>
      </c>
    </row>
    <row r="31937" spans="1:1">
      <c r="A31937" s="4">
        <v>34773</v>
      </c>
    </row>
    <row r="31938" spans="1:1">
      <c r="A31938" s="4">
        <v>34774</v>
      </c>
    </row>
    <row r="31939" spans="1:1">
      <c r="A31939" s="4">
        <v>34775</v>
      </c>
    </row>
    <row r="31940" spans="1:1">
      <c r="A31940" s="4">
        <v>34776</v>
      </c>
    </row>
    <row r="31941" spans="1:1">
      <c r="A31941" s="4">
        <v>34777</v>
      </c>
    </row>
    <row r="31942" spans="1:1">
      <c r="A31942" s="4">
        <v>34778</v>
      </c>
    </row>
    <row r="31943" spans="1:1">
      <c r="A31943" s="4">
        <v>34779</v>
      </c>
    </row>
    <row r="31944" spans="1:1">
      <c r="A31944" s="4">
        <v>34780</v>
      </c>
    </row>
    <row r="31945" spans="1:1">
      <c r="A31945" s="4">
        <v>34781</v>
      </c>
    </row>
    <row r="31946" spans="1:1">
      <c r="A31946" s="4">
        <v>34782</v>
      </c>
    </row>
    <row r="31947" spans="1:1">
      <c r="A31947" s="4">
        <v>34783</v>
      </c>
    </row>
    <row r="31948" spans="1:1">
      <c r="A31948" s="4">
        <v>34784</v>
      </c>
    </row>
    <row r="31949" spans="1:1">
      <c r="A31949" s="4">
        <v>34785</v>
      </c>
    </row>
    <row r="31950" spans="1:1">
      <c r="A31950" s="4">
        <v>34786</v>
      </c>
    </row>
    <row r="31951" spans="1:1">
      <c r="A31951" s="4">
        <v>34787</v>
      </c>
    </row>
    <row r="31952" spans="1:1">
      <c r="A31952" s="4">
        <v>34788</v>
      </c>
    </row>
    <row r="31953" spans="1:1">
      <c r="A31953" s="4">
        <v>34789</v>
      </c>
    </row>
    <row r="31954" spans="1:1">
      <c r="A31954" s="4">
        <v>34790</v>
      </c>
    </row>
    <row r="31955" spans="1:1">
      <c r="A31955" s="4">
        <v>34791</v>
      </c>
    </row>
    <row r="31956" spans="1:1">
      <c r="A31956" s="4">
        <v>34792</v>
      </c>
    </row>
    <row r="31957" spans="1:1">
      <c r="A31957" s="4">
        <v>34793</v>
      </c>
    </row>
    <row r="31958" spans="1:1">
      <c r="A31958" s="4">
        <v>34794</v>
      </c>
    </row>
    <row r="31959" spans="1:1">
      <c r="A31959" s="4">
        <v>34795</v>
      </c>
    </row>
    <row r="31960" spans="1:1">
      <c r="A31960" s="4">
        <v>34796</v>
      </c>
    </row>
    <row r="31961" spans="1:1">
      <c r="A31961" s="4">
        <v>34797</v>
      </c>
    </row>
    <row r="31962" spans="1:1">
      <c r="A31962" s="4">
        <v>34798</v>
      </c>
    </row>
    <row r="31963" spans="1:1">
      <c r="A31963" s="4">
        <v>34799</v>
      </c>
    </row>
    <row r="31964" spans="1:1">
      <c r="A31964" s="4">
        <v>34800</v>
      </c>
    </row>
    <row r="31965" spans="1:1">
      <c r="A31965" s="4">
        <v>34801</v>
      </c>
    </row>
    <row r="31966" spans="1:1">
      <c r="A31966" s="4">
        <v>34802</v>
      </c>
    </row>
    <row r="31967" spans="1:1">
      <c r="A31967" s="4">
        <v>34803</v>
      </c>
    </row>
    <row r="31968" spans="1:1">
      <c r="A31968" s="4">
        <v>34804</v>
      </c>
    </row>
    <row r="31969" spans="1:1">
      <c r="A31969" s="4">
        <v>34805</v>
      </c>
    </row>
    <row r="31970" spans="1:1">
      <c r="A31970" s="4">
        <v>34806</v>
      </c>
    </row>
    <row r="31971" spans="1:1">
      <c r="A31971" s="4">
        <v>34807</v>
      </c>
    </row>
    <row r="31972" spans="1:1">
      <c r="A31972" s="4">
        <v>34808</v>
      </c>
    </row>
    <row r="31973" spans="1:1">
      <c r="A31973" s="4">
        <v>34809</v>
      </c>
    </row>
    <row r="31974" spans="1:1">
      <c r="A31974" s="4">
        <v>34810</v>
      </c>
    </row>
    <row r="31975" spans="1:1">
      <c r="A31975" s="4">
        <v>34811</v>
      </c>
    </row>
    <row r="31976" spans="1:1">
      <c r="A31976" s="4">
        <v>34812</v>
      </c>
    </row>
    <row r="31977" spans="1:1">
      <c r="A31977" s="4">
        <v>34813</v>
      </c>
    </row>
    <row r="31978" spans="1:1">
      <c r="A31978" s="4">
        <v>34814</v>
      </c>
    </row>
    <row r="31979" spans="1:1">
      <c r="A31979" s="4">
        <v>34815</v>
      </c>
    </row>
    <row r="31980" spans="1:1">
      <c r="A31980" s="4">
        <v>34816</v>
      </c>
    </row>
    <row r="31981" spans="1:1">
      <c r="A31981" s="4">
        <v>34817</v>
      </c>
    </row>
    <row r="31982" spans="1:1">
      <c r="A31982" s="4">
        <v>34818</v>
      </c>
    </row>
    <row r="31983" spans="1:1">
      <c r="A31983" s="4">
        <v>34819</v>
      </c>
    </row>
    <row r="31984" spans="1:1">
      <c r="A31984" s="4">
        <v>34820</v>
      </c>
    </row>
    <row r="31985" spans="1:1">
      <c r="A31985" s="4">
        <v>34821</v>
      </c>
    </row>
    <row r="31986" spans="1:1">
      <c r="A31986" s="4">
        <v>34822</v>
      </c>
    </row>
    <row r="31987" spans="1:1">
      <c r="A31987" s="4">
        <v>34823</v>
      </c>
    </row>
    <row r="31988" spans="1:1">
      <c r="A31988" s="4">
        <v>34824</v>
      </c>
    </row>
    <row r="31989" spans="1:1">
      <c r="A31989" s="4">
        <v>34825</v>
      </c>
    </row>
    <row r="31990" spans="1:1">
      <c r="A31990" s="4">
        <v>34826</v>
      </c>
    </row>
    <row r="31991" spans="1:1">
      <c r="A31991" s="4">
        <v>34827</v>
      </c>
    </row>
    <row r="31992" spans="1:1">
      <c r="A31992" s="4">
        <v>34828</v>
      </c>
    </row>
    <row r="31993" spans="1:1">
      <c r="A31993" s="4">
        <v>34829</v>
      </c>
    </row>
    <row r="31994" spans="1:1">
      <c r="A31994" s="4">
        <v>34830</v>
      </c>
    </row>
    <row r="31995" spans="1:1">
      <c r="A31995" s="4">
        <v>34831</v>
      </c>
    </row>
    <row r="31996" spans="1:1">
      <c r="A31996" s="4">
        <v>34832</v>
      </c>
    </row>
    <row r="31997" spans="1:1">
      <c r="A31997" s="4">
        <v>34833</v>
      </c>
    </row>
    <row r="31998" spans="1:1">
      <c r="A31998" s="4">
        <v>34834</v>
      </c>
    </row>
    <row r="31999" spans="1:1">
      <c r="A31999" s="4">
        <v>34835</v>
      </c>
    </row>
    <row r="32000" spans="1:1">
      <c r="A32000" s="4">
        <v>34836</v>
      </c>
    </row>
    <row r="32001" spans="1:1">
      <c r="A32001" s="4">
        <v>34837</v>
      </c>
    </row>
    <row r="32002" spans="1:1">
      <c r="A32002" s="4">
        <v>34838</v>
      </c>
    </row>
    <row r="32003" spans="1:1">
      <c r="A32003" s="4">
        <v>34839</v>
      </c>
    </row>
    <row r="32004" spans="1:1">
      <c r="A32004" s="4">
        <v>34840</v>
      </c>
    </row>
    <row r="32005" spans="1:1">
      <c r="A32005" s="4">
        <v>34841</v>
      </c>
    </row>
    <row r="32006" spans="1:1">
      <c r="A32006" s="4">
        <v>34842</v>
      </c>
    </row>
    <row r="32007" spans="1:1">
      <c r="A32007" s="4">
        <v>34843</v>
      </c>
    </row>
    <row r="32008" spans="1:1">
      <c r="A32008" s="4">
        <v>34844</v>
      </c>
    </row>
    <row r="32009" spans="1:1">
      <c r="A32009" s="4">
        <v>34845</v>
      </c>
    </row>
    <row r="32010" spans="1:1">
      <c r="A32010" s="4">
        <v>34846</v>
      </c>
    </row>
    <row r="32011" spans="1:1">
      <c r="A32011" s="4">
        <v>34847</v>
      </c>
    </row>
    <row r="32012" spans="1:1">
      <c r="A32012" s="4">
        <v>34848</v>
      </c>
    </row>
    <row r="32013" spans="1:1">
      <c r="A32013" s="4">
        <v>34849</v>
      </c>
    </row>
    <row r="32014" spans="1:1">
      <c r="A32014" s="4">
        <v>34850</v>
      </c>
    </row>
    <row r="32015" spans="1:1">
      <c r="A32015" s="4">
        <v>34851</v>
      </c>
    </row>
    <row r="32016" spans="1:1">
      <c r="A32016" s="4">
        <v>34852</v>
      </c>
    </row>
    <row r="32017" spans="1:1">
      <c r="A32017" s="4">
        <v>34853</v>
      </c>
    </row>
    <row r="32018" spans="1:1">
      <c r="A32018" s="4">
        <v>34854</v>
      </c>
    </row>
    <row r="32019" spans="1:1">
      <c r="A32019" s="4">
        <v>34855</v>
      </c>
    </row>
    <row r="32020" spans="1:1">
      <c r="A32020" s="4">
        <v>34856</v>
      </c>
    </row>
    <row r="32021" spans="1:1">
      <c r="A32021" s="4">
        <v>34857</v>
      </c>
    </row>
    <row r="32022" spans="1:1">
      <c r="A32022" s="4">
        <v>34858</v>
      </c>
    </row>
    <row r="32023" spans="1:1">
      <c r="A32023" s="4">
        <v>34859</v>
      </c>
    </row>
    <row r="32024" spans="1:1">
      <c r="A32024" s="4">
        <v>34860</v>
      </c>
    </row>
    <row r="32025" spans="1:1">
      <c r="A32025" s="4">
        <v>34861</v>
      </c>
    </row>
    <row r="32026" spans="1:1">
      <c r="A32026" s="4">
        <v>34862</v>
      </c>
    </row>
    <row r="32027" spans="1:1">
      <c r="A32027" s="4">
        <v>34863</v>
      </c>
    </row>
    <row r="32028" spans="1:1">
      <c r="A32028" s="4">
        <v>34864</v>
      </c>
    </row>
    <row r="32029" spans="1:1">
      <c r="A32029" s="4">
        <v>34865</v>
      </c>
    </row>
    <row r="32030" spans="1:1">
      <c r="A32030" s="4">
        <v>34866</v>
      </c>
    </row>
    <row r="32031" spans="1:1">
      <c r="A32031" s="4">
        <v>34867</v>
      </c>
    </row>
    <row r="32032" spans="1:1">
      <c r="A32032" s="4">
        <v>34868</v>
      </c>
    </row>
    <row r="32033" spans="1:1">
      <c r="A32033" s="4">
        <v>34869</v>
      </c>
    </row>
    <row r="32034" spans="1:1">
      <c r="A32034" s="4">
        <v>34870</v>
      </c>
    </row>
    <row r="32035" spans="1:1">
      <c r="A32035" s="4">
        <v>34871</v>
      </c>
    </row>
    <row r="32036" spans="1:1">
      <c r="A32036" s="4">
        <v>34872</v>
      </c>
    </row>
    <row r="32037" spans="1:1">
      <c r="A32037" s="4">
        <v>34873</v>
      </c>
    </row>
    <row r="32038" spans="1:1">
      <c r="A32038" s="4">
        <v>34874</v>
      </c>
    </row>
    <row r="32039" spans="1:1">
      <c r="A32039" s="4">
        <v>34875</v>
      </c>
    </row>
    <row r="32040" spans="1:1">
      <c r="A32040" s="4">
        <v>34876</v>
      </c>
    </row>
    <row r="32041" spans="1:1">
      <c r="A32041" s="4">
        <v>34877</v>
      </c>
    </row>
    <row r="32042" spans="1:1">
      <c r="A32042" s="4">
        <v>34878</v>
      </c>
    </row>
    <row r="32043" spans="1:1">
      <c r="A32043" s="4">
        <v>34879</v>
      </c>
    </row>
    <row r="32044" spans="1:1">
      <c r="A32044" s="4">
        <v>34880</v>
      </c>
    </row>
    <row r="32045" spans="1:1">
      <c r="A32045" s="4">
        <v>34881</v>
      </c>
    </row>
    <row r="32046" spans="1:1">
      <c r="A32046" s="4">
        <v>34882</v>
      </c>
    </row>
    <row r="32047" spans="1:1">
      <c r="A32047" s="4">
        <v>34883</v>
      </c>
    </row>
    <row r="32048" spans="1:1">
      <c r="A32048" s="4">
        <v>34884</v>
      </c>
    </row>
    <row r="32049" spans="1:1">
      <c r="A32049" s="4">
        <v>34885</v>
      </c>
    </row>
    <row r="32050" spans="1:1">
      <c r="A32050" s="4">
        <v>34886</v>
      </c>
    </row>
    <row r="32051" spans="1:1">
      <c r="A32051" s="4">
        <v>34887</v>
      </c>
    </row>
    <row r="32052" spans="1:1">
      <c r="A32052" s="4">
        <v>34888</v>
      </c>
    </row>
    <row r="32053" spans="1:1">
      <c r="A32053" s="4">
        <v>34889</v>
      </c>
    </row>
    <row r="32054" spans="1:1">
      <c r="A32054" s="4">
        <v>34890</v>
      </c>
    </row>
    <row r="32055" spans="1:1">
      <c r="A32055" s="4">
        <v>34891</v>
      </c>
    </row>
    <row r="32056" spans="1:1">
      <c r="A32056" s="4">
        <v>34892</v>
      </c>
    </row>
    <row r="32057" spans="1:1">
      <c r="A32057" s="4">
        <v>34893</v>
      </c>
    </row>
    <row r="32058" spans="1:1">
      <c r="A32058" s="4">
        <v>34894</v>
      </c>
    </row>
    <row r="32059" spans="1:1">
      <c r="A32059" s="4">
        <v>34895</v>
      </c>
    </row>
    <row r="32060" spans="1:1">
      <c r="A32060" s="4">
        <v>34896</v>
      </c>
    </row>
    <row r="32061" spans="1:1">
      <c r="A32061" s="4">
        <v>34897</v>
      </c>
    </row>
    <row r="32062" spans="1:1">
      <c r="A32062" s="4">
        <v>34898</v>
      </c>
    </row>
    <row r="32063" spans="1:1">
      <c r="A32063" s="4">
        <v>34899</v>
      </c>
    </row>
    <row r="32064" spans="1:1">
      <c r="A32064" s="4">
        <v>34900</v>
      </c>
    </row>
    <row r="32065" spans="1:1">
      <c r="A32065" s="4">
        <v>34901</v>
      </c>
    </row>
    <row r="32066" spans="1:1">
      <c r="A32066" s="4">
        <v>34902</v>
      </c>
    </row>
    <row r="32067" spans="1:1">
      <c r="A32067" s="4">
        <v>34903</v>
      </c>
    </row>
    <row r="32068" spans="1:1">
      <c r="A32068" s="4">
        <v>34904</v>
      </c>
    </row>
    <row r="32069" spans="1:1">
      <c r="A32069" s="4">
        <v>34905</v>
      </c>
    </row>
    <row r="32070" spans="1:1">
      <c r="A32070" s="4">
        <v>34906</v>
      </c>
    </row>
    <row r="32071" spans="1:1">
      <c r="A32071" s="4">
        <v>34907</v>
      </c>
    </row>
    <row r="32072" spans="1:1">
      <c r="A32072" s="4">
        <v>34908</v>
      </c>
    </row>
    <row r="32073" spans="1:1">
      <c r="A32073" s="4">
        <v>34909</v>
      </c>
    </row>
    <row r="32074" spans="1:1">
      <c r="A32074" s="4">
        <v>34910</v>
      </c>
    </row>
    <row r="32075" spans="1:1">
      <c r="A32075" s="4">
        <v>34911</v>
      </c>
    </row>
    <row r="32076" spans="1:1">
      <c r="A32076" s="4">
        <v>34912</v>
      </c>
    </row>
    <row r="32077" spans="1:1">
      <c r="A32077" s="4">
        <v>34913</v>
      </c>
    </row>
    <row r="32078" spans="1:1">
      <c r="A32078" s="4">
        <v>34914</v>
      </c>
    </row>
    <row r="32079" spans="1:1">
      <c r="A32079" s="4">
        <v>34915</v>
      </c>
    </row>
    <row r="32080" spans="1:1">
      <c r="A32080" s="4">
        <v>34916</v>
      </c>
    </row>
    <row r="32081" spans="1:1">
      <c r="A32081" s="4">
        <v>34917</v>
      </c>
    </row>
    <row r="32082" spans="1:1">
      <c r="A32082" s="4">
        <v>34918</v>
      </c>
    </row>
    <row r="32083" spans="1:1">
      <c r="A32083" s="4">
        <v>34919</v>
      </c>
    </row>
    <row r="32084" spans="1:1">
      <c r="A32084" s="4">
        <v>34920</v>
      </c>
    </row>
    <row r="32085" spans="1:1">
      <c r="A32085" s="4">
        <v>34921</v>
      </c>
    </row>
    <row r="32086" spans="1:1">
      <c r="A32086" s="4">
        <v>34922</v>
      </c>
    </row>
    <row r="32087" spans="1:1">
      <c r="A32087" s="4">
        <v>34923</v>
      </c>
    </row>
    <row r="32088" spans="1:1">
      <c r="A32088" s="4">
        <v>34924</v>
      </c>
    </row>
    <row r="32089" spans="1:1">
      <c r="A32089" s="4">
        <v>34925</v>
      </c>
    </row>
    <row r="32090" spans="1:1">
      <c r="A32090" s="4">
        <v>34926</v>
      </c>
    </row>
    <row r="32091" spans="1:1">
      <c r="A32091" s="4">
        <v>34927</v>
      </c>
    </row>
    <row r="32092" spans="1:1">
      <c r="A32092" s="4">
        <v>34928</v>
      </c>
    </row>
    <row r="32093" spans="1:1">
      <c r="A32093" s="4">
        <v>34929</v>
      </c>
    </row>
    <row r="32094" spans="1:1">
      <c r="A32094" s="4">
        <v>34930</v>
      </c>
    </row>
    <row r="32095" spans="1:1">
      <c r="A32095" s="4">
        <v>34931</v>
      </c>
    </row>
    <row r="32096" spans="1:1">
      <c r="A32096" s="4">
        <v>34932</v>
      </c>
    </row>
    <row r="32097" spans="1:1">
      <c r="A32097" s="4">
        <v>34933</v>
      </c>
    </row>
    <row r="32098" spans="1:1">
      <c r="A32098" s="4">
        <v>34934</v>
      </c>
    </row>
    <row r="32099" spans="1:1">
      <c r="A32099" s="4">
        <v>34935</v>
      </c>
    </row>
    <row r="32100" spans="1:1">
      <c r="A32100" s="4">
        <v>34936</v>
      </c>
    </row>
    <row r="32101" spans="1:1">
      <c r="A32101" s="4">
        <v>34937</v>
      </c>
    </row>
    <row r="32102" spans="1:1">
      <c r="A32102" s="4">
        <v>34938</v>
      </c>
    </row>
    <row r="32103" spans="1:1">
      <c r="A32103" s="4">
        <v>34939</v>
      </c>
    </row>
    <row r="32104" spans="1:1">
      <c r="A32104" s="4">
        <v>34940</v>
      </c>
    </row>
    <row r="32105" spans="1:1">
      <c r="A32105" s="4">
        <v>34941</v>
      </c>
    </row>
    <row r="32106" spans="1:1">
      <c r="A32106" s="4">
        <v>34942</v>
      </c>
    </row>
    <row r="32107" spans="1:1">
      <c r="A32107" s="4">
        <v>34943</v>
      </c>
    </row>
    <row r="32108" spans="1:1">
      <c r="A32108" s="4">
        <v>34944</v>
      </c>
    </row>
    <row r="32109" spans="1:1">
      <c r="A32109" s="4">
        <v>34945</v>
      </c>
    </row>
    <row r="32110" spans="1:1">
      <c r="A32110" s="4">
        <v>34946</v>
      </c>
    </row>
    <row r="32111" spans="1:1">
      <c r="A32111" s="4">
        <v>34947</v>
      </c>
    </row>
    <row r="32112" spans="1:1">
      <c r="A32112" s="4">
        <v>34948</v>
      </c>
    </row>
    <row r="32113" spans="1:1">
      <c r="A32113" s="4">
        <v>34949</v>
      </c>
    </row>
    <row r="32114" spans="1:1">
      <c r="A32114" s="4">
        <v>34950</v>
      </c>
    </row>
    <row r="32115" spans="1:1">
      <c r="A32115" s="4">
        <v>34951</v>
      </c>
    </row>
    <row r="32116" spans="1:1">
      <c r="A32116" s="4">
        <v>34952</v>
      </c>
    </row>
    <row r="32117" spans="1:1">
      <c r="A32117" s="4">
        <v>34953</v>
      </c>
    </row>
    <row r="32118" spans="1:1">
      <c r="A32118" s="4">
        <v>34954</v>
      </c>
    </row>
    <row r="32119" spans="1:1">
      <c r="A32119" s="4">
        <v>34955</v>
      </c>
    </row>
    <row r="32120" spans="1:1">
      <c r="A32120" s="4">
        <v>34956</v>
      </c>
    </row>
    <row r="32121" spans="1:1">
      <c r="A32121" s="4">
        <v>34957</v>
      </c>
    </row>
    <row r="32122" spans="1:1">
      <c r="A32122" s="4">
        <v>34958</v>
      </c>
    </row>
    <row r="32123" spans="1:1">
      <c r="A32123" s="4">
        <v>34959</v>
      </c>
    </row>
    <row r="32124" spans="1:1">
      <c r="A32124" s="4">
        <v>34960</v>
      </c>
    </row>
    <row r="32125" spans="1:1">
      <c r="A32125" s="4">
        <v>34961</v>
      </c>
    </row>
    <row r="32126" spans="1:1">
      <c r="A32126" s="4">
        <v>34962</v>
      </c>
    </row>
    <row r="32127" spans="1:1">
      <c r="A32127" s="4">
        <v>34963</v>
      </c>
    </row>
    <row r="32128" spans="1:1">
      <c r="A32128" s="4">
        <v>34964</v>
      </c>
    </row>
    <row r="32129" spans="1:1">
      <c r="A32129" s="4">
        <v>34965</v>
      </c>
    </row>
    <row r="32130" spans="1:1">
      <c r="A32130" s="4">
        <v>34966</v>
      </c>
    </row>
    <row r="32131" spans="1:1">
      <c r="A32131" s="4">
        <v>34967</v>
      </c>
    </row>
    <row r="32132" spans="1:1">
      <c r="A32132" s="4">
        <v>34968</v>
      </c>
    </row>
    <row r="32133" spans="1:1">
      <c r="A32133" s="4">
        <v>34969</v>
      </c>
    </row>
    <row r="32134" spans="1:1">
      <c r="A32134" s="4">
        <v>34970</v>
      </c>
    </row>
    <row r="32135" spans="1:1">
      <c r="A32135" s="4">
        <v>34971</v>
      </c>
    </row>
    <row r="32136" spans="1:1">
      <c r="A32136" s="4">
        <v>34972</v>
      </c>
    </row>
    <row r="32137" spans="1:1">
      <c r="A32137" s="4">
        <v>34973</v>
      </c>
    </row>
    <row r="32138" spans="1:1">
      <c r="A32138" s="4">
        <v>34974</v>
      </c>
    </row>
    <row r="32139" spans="1:1">
      <c r="A32139" s="4">
        <v>34975</v>
      </c>
    </row>
    <row r="32140" spans="1:1">
      <c r="A32140" s="4">
        <v>34976</v>
      </c>
    </row>
    <row r="32141" spans="1:1">
      <c r="A32141" s="4">
        <v>34977</v>
      </c>
    </row>
    <row r="32142" spans="1:1">
      <c r="A32142" s="4">
        <v>34978</v>
      </c>
    </row>
    <row r="32143" spans="1:1">
      <c r="A32143" s="4">
        <v>34979</v>
      </c>
    </row>
    <row r="32144" spans="1:1">
      <c r="A32144" s="4">
        <v>34980</v>
      </c>
    </row>
    <row r="32145" spans="1:1">
      <c r="A32145" s="4">
        <v>34981</v>
      </c>
    </row>
    <row r="32146" spans="1:1">
      <c r="A32146" s="4">
        <v>34982</v>
      </c>
    </row>
    <row r="32147" spans="1:1">
      <c r="A32147" s="4">
        <v>34983</v>
      </c>
    </row>
    <row r="32148" spans="1:1">
      <c r="A32148" s="4">
        <v>34984</v>
      </c>
    </row>
    <row r="32149" spans="1:1">
      <c r="A32149" s="4">
        <v>34985</v>
      </c>
    </row>
    <row r="32150" spans="1:1">
      <c r="A32150" s="4">
        <v>34986</v>
      </c>
    </row>
    <row r="32151" spans="1:1">
      <c r="A32151" s="4">
        <v>34987</v>
      </c>
    </row>
    <row r="32152" spans="1:1">
      <c r="A32152" s="4">
        <v>34988</v>
      </c>
    </row>
    <row r="32153" spans="1:1">
      <c r="A32153" s="4">
        <v>34989</v>
      </c>
    </row>
    <row r="32154" spans="1:1">
      <c r="A32154" s="4">
        <v>34990</v>
      </c>
    </row>
    <row r="32155" spans="1:1">
      <c r="A32155" s="4">
        <v>34991</v>
      </c>
    </row>
    <row r="32156" spans="1:1">
      <c r="A32156" s="4">
        <v>34992</v>
      </c>
    </row>
    <row r="32157" spans="1:1">
      <c r="A32157" s="4">
        <v>34993</v>
      </c>
    </row>
    <row r="32158" spans="1:1">
      <c r="A32158" s="4">
        <v>34994</v>
      </c>
    </row>
    <row r="32159" spans="1:1">
      <c r="A32159" s="4">
        <v>34995</v>
      </c>
    </row>
    <row r="32160" spans="1:1">
      <c r="A32160" s="4">
        <v>34996</v>
      </c>
    </row>
    <row r="32161" spans="1:1">
      <c r="A32161" s="4">
        <v>34997</v>
      </c>
    </row>
    <row r="32162" spans="1:1">
      <c r="A32162" s="4">
        <v>34998</v>
      </c>
    </row>
    <row r="32163" spans="1:1">
      <c r="A32163" s="4">
        <v>34999</v>
      </c>
    </row>
    <row r="32164" spans="1:1">
      <c r="A32164" s="4">
        <v>35000</v>
      </c>
    </row>
    <row r="32165" spans="1:1">
      <c r="A32165" s="4">
        <v>35001</v>
      </c>
    </row>
    <row r="32166" spans="1:1">
      <c r="A32166" s="4">
        <v>35002</v>
      </c>
    </row>
    <row r="32167" spans="1:1">
      <c r="A32167" s="4">
        <v>35003</v>
      </c>
    </row>
    <row r="32168" spans="1:1">
      <c r="A32168" s="4">
        <v>35004</v>
      </c>
    </row>
    <row r="32169" spans="1:1">
      <c r="A32169" s="4">
        <v>35005</v>
      </c>
    </row>
    <row r="32170" spans="1:1">
      <c r="A32170" s="4">
        <v>35006</v>
      </c>
    </row>
    <row r="32171" spans="1:1">
      <c r="A32171" s="4">
        <v>35007</v>
      </c>
    </row>
    <row r="32172" spans="1:1">
      <c r="A32172" s="4">
        <v>35008</v>
      </c>
    </row>
    <row r="32173" spans="1:1">
      <c r="A32173" s="4">
        <v>35009</v>
      </c>
    </row>
    <row r="32174" spans="1:1">
      <c r="A32174" s="4">
        <v>35010</v>
      </c>
    </row>
    <row r="32175" spans="1:1">
      <c r="A32175" s="4">
        <v>35011</v>
      </c>
    </row>
    <row r="32176" spans="1:1">
      <c r="A32176" s="4">
        <v>35012</v>
      </c>
    </row>
    <row r="32177" spans="1:1">
      <c r="A32177" s="4">
        <v>35013</v>
      </c>
    </row>
    <row r="32178" spans="1:1">
      <c r="A32178" s="4">
        <v>35014</v>
      </c>
    </row>
    <row r="32179" spans="1:1">
      <c r="A32179" s="4">
        <v>35015</v>
      </c>
    </row>
    <row r="32180" spans="1:1">
      <c r="A32180" s="4">
        <v>35016</v>
      </c>
    </row>
    <row r="32181" spans="1:1">
      <c r="A32181" s="4">
        <v>35017</v>
      </c>
    </row>
    <row r="32182" spans="1:1">
      <c r="A32182" s="4">
        <v>35018</v>
      </c>
    </row>
    <row r="32183" spans="1:1">
      <c r="A32183" s="4">
        <v>35019</v>
      </c>
    </row>
    <row r="32184" spans="1:1">
      <c r="A32184" s="4">
        <v>35020</v>
      </c>
    </row>
    <row r="32185" spans="1:1">
      <c r="A32185" s="4">
        <v>35021</v>
      </c>
    </row>
    <row r="32186" spans="1:1">
      <c r="A32186" s="4">
        <v>35022</v>
      </c>
    </row>
    <row r="32187" spans="1:1">
      <c r="A32187" s="4">
        <v>35023</v>
      </c>
    </row>
    <row r="32188" spans="1:1">
      <c r="A32188" s="4">
        <v>35024</v>
      </c>
    </row>
    <row r="32189" spans="1:1">
      <c r="A32189" s="4">
        <v>35025</v>
      </c>
    </row>
    <row r="32190" spans="1:1">
      <c r="A32190" s="4">
        <v>35026</v>
      </c>
    </row>
    <row r="32191" spans="1:1">
      <c r="A32191" s="4">
        <v>35027</v>
      </c>
    </row>
    <row r="32192" spans="1:1">
      <c r="A32192" s="4">
        <v>35028</v>
      </c>
    </row>
    <row r="32193" spans="1:1">
      <c r="A32193" s="4">
        <v>35029</v>
      </c>
    </row>
    <row r="32194" spans="1:1">
      <c r="A32194" s="4">
        <v>35030</v>
      </c>
    </row>
    <row r="32195" spans="1:1">
      <c r="A32195" s="4">
        <v>35031</v>
      </c>
    </row>
    <row r="32196" spans="1:1">
      <c r="A32196" s="4">
        <v>35032</v>
      </c>
    </row>
    <row r="32197" spans="1:1">
      <c r="A32197" s="4">
        <v>35033</v>
      </c>
    </row>
    <row r="32198" spans="1:1">
      <c r="A32198" s="4">
        <v>35034</v>
      </c>
    </row>
    <row r="32199" spans="1:1">
      <c r="A32199" s="4">
        <v>35035</v>
      </c>
    </row>
    <row r="32200" spans="1:1">
      <c r="A32200" s="4">
        <v>35036</v>
      </c>
    </row>
    <row r="32201" spans="1:1">
      <c r="A32201" s="4">
        <v>35037</v>
      </c>
    </row>
    <row r="32202" spans="1:1">
      <c r="A32202" s="4">
        <v>35038</v>
      </c>
    </row>
    <row r="32203" spans="1:1">
      <c r="A32203" s="4">
        <v>35039</v>
      </c>
    </row>
    <row r="32204" spans="1:1">
      <c r="A32204" s="4">
        <v>35040</v>
      </c>
    </row>
    <row r="32205" spans="1:1">
      <c r="A32205" s="4">
        <v>35041</v>
      </c>
    </row>
    <row r="32206" spans="1:1">
      <c r="A32206" s="4">
        <v>35042</v>
      </c>
    </row>
    <row r="32207" spans="1:1">
      <c r="A32207" s="4">
        <v>35043</v>
      </c>
    </row>
    <row r="32208" spans="1:1">
      <c r="A32208" s="4">
        <v>35044</v>
      </c>
    </row>
    <row r="32209" spans="1:1">
      <c r="A32209" s="4">
        <v>35045</v>
      </c>
    </row>
    <row r="32210" spans="1:1">
      <c r="A32210" s="4">
        <v>35046</v>
      </c>
    </row>
    <row r="32211" spans="1:1">
      <c r="A32211" s="4">
        <v>35047</v>
      </c>
    </row>
    <row r="32212" spans="1:1">
      <c r="A32212" s="4">
        <v>35048</v>
      </c>
    </row>
    <row r="32213" spans="1:1">
      <c r="A32213" s="4">
        <v>35049</v>
      </c>
    </row>
    <row r="32214" spans="1:1">
      <c r="A32214" s="4">
        <v>35050</v>
      </c>
    </row>
    <row r="32215" spans="1:1">
      <c r="A32215" s="4">
        <v>35051</v>
      </c>
    </row>
    <row r="32216" spans="1:1">
      <c r="A32216" s="4">
        <v>35052</v>
      </c>
    </row>
    <row r="32217" spans="1:1">
      <c r="A32217" s="4">
        <v>35053</v>
      </c>
    </row>
    <row r="32218" spans="1:1">
      <c r="A32218" s="4">
        <v>35054</v>
      </c>
    </row>
    <row r="32219" spans="1:1">
      <c r="A32219" s="4">
        <v>35055</v>
      </c>
    </row>
    <row r="32220" spans="1:1">
      <c r="A32220" s="4">
        <v>35056</v>
      </c>
    </row>
    <row r="32221" spans="1:1">
      <c r="A32221" s="4">
        <v>35057</v>
      </c>
    </row>
    <row r="32222" spans="1:1">
      <c r="A32222" s="4">
        <v>35058</v>
      </c>
    </row>
    <row r="32223" spans="1:1">
      <c r="A32223" s="4">
        <v>35059</v>
      </c>
    </row>
    <row r="32224" spans="1:1">
      <c r="A32224" s="4">
        <v>35060</v>
      </c>
    </row>
    <row r="32225" spans="1:1">
      <c r="A32225" s="4">
        <v>35061</v>
      </c>
    </row>
    <row r="32226" spans="1:1">
      <c r="A32226" s="4">
        <v>35062</v>
      </c>
    </row>
    <row r="32227" spans="1:1">
      <c r="A32227" s="4">
        <v>35063</v>
      </c>
    </row>
    <row r="32228" spans="1:1">
      <c r="A32228" s="4">
        <v>35064</v>
      </c>
    </row>
    <row r="32229" spans="1:1">
      <c r="A32229" s="4">
        <v>35065</v>
      </c>
    </row>
    <row r="32230" spans="1:1">
      <c r="A32230" s="4">
        <v>35066</v>
      </c>
    </row>
    <row r="32231" spans="1:1">
      <c r="A32231" s="4">
        <v>35067</v>
      </c>
    </row>
    <row r="32232" spans="1:1">
      <c r="A32232" s="4">
        <v>35068</v>
      </c>
    </row>
    <row r="32233" spans="1:1">
      <c r="A32233" s="4">
        <v>35069</v>
      </c>
    </row>
    <row r="32234" spans="1:1">
      <c r="A32234" s="4">
        <v>35070</v>
      </c>
    </row>
    <row r="32235" spans="1:1">
      <c r="A32235" s="4">
        <v>35071</v>
      </c>
    </row>
    <row r="32236" spans="1:1">
      <c r="A32236" s="4">
        <v>35072</v>
      </c>
    </row>
    <row r="32237" spans="1:1">
      <c r="A32237" s="4">
        <v>35073</v>
      </c>
    </row>
    <row r="32238" spans="1:1">
      <c r="A32238" s="4">
        <v>35074</v>
      </c>
    </row>
    <row r="32239" spans="1:1">
      <c r="A32239" s="4">
        <v>35075</v>
      </c>
    </row>
    <row r="32240" spans="1:1">
      <c r="A32240" s="4">
        <v>35076</v>
      </c>
    </row>
    <row r="32241" spans="1:1">
      <c r="A32241" s="4">
        <v>35077</v>
      </c>
    </row>
    <row r="32242" spans="1:1">
      <c r="A32242" s="4">
        <v>35078</v>
      </c>
    </row>
    <row r="32243" spans="1:1">
      <c r="A32243" s="4">
        <v>35079</v>
      </c>
    </row>
    <row r="32244" spans="1:1">
      <c r="A32244" s="4">
        <v>35080</v>
      </c>
    </row>
    <row r="32245" spans="1:1">
      <c r="A32245" s="4">
        <v>35081</v>
      </c>
    </row>
    <row r="32246" spans="1:1">
      <c r="A32246" s="4">
        <v>35082</v>
      </c>
    </row>
    <row r="32247" spans="1:1">
      <c r="A32247" s="4">
        <v>35083</v>
      </c>
    </row>
    <row r="32248" spans="1:1">
      <c r="A32248" s="4">
        <v>35084</v>
      </c>
    </row>
    <row r="32249" spans="1:1">
      <c r="A32249" s="4">
        <v>35085</v>
      </c>
    </row>
    <row r="32250" spans="1:1">
      <c r="A32250" s="4">
        <v>35086</v>
      </c>
    </row>
    <row r="32251" spans="1:1">
      <c r="A32251" s="4">
        <v>35087</v>
      </c>
    </row>
    <row r="32252" spans="1:1">
      <c r="A32252" s="4">
        <v>35088</v>
      </c>
    </row>
    <row r="32253" spans="1:1">
      <c r="A32253" s="4">
        <v>35089</v>
      </c>
    </row>
    <row r="32254" spans="1:1">
      <c r="A32254" s="4">
        <v>35090</v>
      </c>
    </row>
    <row r="32255" spans="1:1">
      <c r="A32255" s="4">
        <v>35091</v>
      </c>
    </row>
    <row r="32256" spans="1:1">
      <c r="A32256" s="4">
        <v>35092</v>
      </c>
    </row>
    <row r="32257" spans="1:1">
      <c r="A32257" s="4">
        <v>35093</v>
      </c>
    </row>
    <row r="32258" spans="1:1">
      <c r="A32258" s="4">
        <v>35094</v>
      </c>
    </row>
    <row r="32259" spans="1:1">
      <c r="A32259" s="4">
        <v>35095</v>
      </c>
    </row>
    <row r="32260" spans="1:1">
      <c r="A32260" s="4">
        <v>35096</v>
      </c>
    </row>
    <row r="32261" spans="1:1">
      <c r="A32261" s="4">
        <v>35097</v>
      </c>
    </row>
    <row r="32262" spans="1:1">
      <c r="A32262" s="4">
        <v>35098</v>
      </c>
    </row>
    <row r="32263" spans="1:1">
      <c r="A32263" s="4">
        <v>35099</v>
      </c>
    </row>
    <row r="32264" spans="1:1">
      <c r="A32264" s="4">
        <v>35100</v>
      </c>
    </row>
    <row r="32265" spans="1:1">
      <c r="A32265" s="4">
        <v>35101</v>
      </c>
    </row>
    <row r="32266" spans="1:1">
      <c r="A32266" s="4">
        <v>35102</v>
      </c>
    </row>
    <row r="32267" spans="1:1">
      <c r="A32267" s="4">
        <v>35103</v>
      </c>
    </row>
    <row r="32268" spans="1:1">
      <c r="A32268" s="4">
        <v>35104</v>
      </c>
    </row>
    <row r="32269" spans="1:1">
      <c r="A32269" s="4">
        <v>35105</v>
      </c>
    </row>
    <row r="32270" spans="1:1">
      <c r="A32270" s="4">
        <v>35106</v>
      </c>
    </row>
    <row r="32271" spans="1:1">
      <c r="A32271" s="4">
        <v>35107</v>
      </c>
    </row>
    <row r="32272" spans="1:1">
      <c r="A32272" s="4">
        <v>35108</v>
      </c>
    </row>
    <row r="32273" spans="1:1">
      <c r="A32273" s="4">
        <v>35109</v>
      </c>
    </row>
    <row r="32274" spans="1:1">
      <c r="A32274" s="4">
        <v>35110</v>
      </c>
    </row>
    <row r="32275" spans="1:1">
      <c r="A32275" s="4">
        <v>35111</v>
      </c>
    </row>
    <row r="32276" spans="1:1">
      <c r="A32276" s="4">
        <v>35112</v>
      </c>
    </row>
    <row r="32277" spans="1:1">
      <c r="A32277" s="4">
        <v>35113</v>
      </c>
    </row>
    <row r="32278" spans="1:1">
      <c r="A32278" s="4">
        <v>35114</v>
      </c>
    </row>
    <row r="32279" spans="1:1">
      <c r="A32279" s="4">
        <v>35115</v>
      </c>
    </row>
    <row r="32280" spans="1:1">
      <c r="A32280" s="4">
        <v>35116</v>
      </c>
    </row>
    <row r="32281" spans="1:1">
      <c r="A32281" s="4">
        <v>35117</v>
      </c>
    </row>
    <row r="32282" spans="1:1">
      <c r="A32282" s="4">
        <v>35118</v>
      </c>
    </row>
    <row r="32283" spans="1:1">
      <c r="A32283" s="4">
        <v>35119</v>
      </c>
    </row>
    <row r="32284" spans="1:1">
      <c r="A32284" s="4">
        <v>35120</v>
      </c>
    </row>
    <row r="32285" spans="1:1">
      <c r="A32285" s="4">
        <v>35121</v>
      </c>
    </row>
    <row r="32286" spans="1:1">
      <c r="A32286" s="4">
        <v>35122</v>
      </c>
    </row>
    <row r="32287" spans="1:1">
      <c r="A32287" s="4">
        <v>35123</v>
      </c>
    </row>
    <row r="32288" spans="1:1">
      <c r="A32288" s="4">
        <v>35124</v>
      </c>
    </row>
    <row r="32289" spans="1:1">
      <c r="A32289" s="4">
        <v>35125</v>
      </c>
    </row>
    <row r="32290" spans="1:1">
      <c r="A32290" s="4">
        <v>35126</v>
      </c>
    </row>
    <row r="32291" spans="1:1">
      <c r="A32291" s="4">
        <v>35127</v>
      </c>
    </row>
    <row r="32292" spans="1:1">
      <c r="A32292" s="4">
        <v>35128</v>
      </c>
    </row>
    <row r="32293" spans="1:1">
      <c r="A32293" s="4">
        <v>35129</v>
      </c>
    </row>
    <row r="32294" spans="1:1">
      <c r="A32294" s="4">
        <v>35130</v>
      </c>
    </row>
    <row r="32295" spans="1:1">
      <c r="A32295" s="4">
        <v>35131</v>
      </c>
    </row>
    <row r="32296" spans="1:1">
      <c r="A32296" s="4">
        <v>35132</v>
      </c>
    </row>
    <row r="32297" spans="1:1">
      <c r="A32297" s="4">
        <v>35133</v>
      </c>
    </row>
    <row r="32298" spans="1:1">
      <c r="A32298" s="4">
        <v>35134</v>
      </c>
    </row>
    <row r="32299" spans="1:1">
      <c r="A32299" s="4">
        <v>35135</v>
      </c>
    </row>
    <row r="32300" spans="1:1">
      <c r="A32300" s="4">
        <v>35136</v>
      </c>
    </row>
    <row r="32301" spans="1:1">
      <c r="A32301" s="4">
        <v>35137</v>
      </c>
    </row>
    <row r="32302" spans="1:1">
      <c r="A32302" s="4">
        <v>35138</v>
      </c>
    </row>
    <row r="32303" spans="1:1">
      <c r="A32303" s="4">
        <v>35139</v>
      </c>
    </row>
    <row r="32304" spans="1:1">
      <c r="A32304" s="4">
        <v>35140</v>
      </c>
    </row>
    <row r="32305" spans="1:1">
      <c r="A32305" s="4">
        <v>35141</v>
      </c>
    </row>
    <row r="32306" spans="1:1">
      <c r="A32306" s="4">
        <v>35142</v>
      </c>
    </row>
    <row r="32307" spans="1:1">
      <c r="A32307" s="4">
        <v>35143</v>
      </c>
    </row>
    <row r="32308" spans="1:1">
      <c r="A32308" s="4">
        <v>35144</v>
      </c>
    </row>
    <row r="32309" spans="1:1">
      <c r="A32309" s="4">
        <v>35145</v>
      </c>
    </row>
    <row r="32310" spans="1:1">
      <c r="A32310" s="4">
        <v>35146</v>
      </c>
    </row>
    <row r="32311" spans="1:1">
      <c r="A32311" s="4">
        <v>35147</v>
      </c>
    </row>
    <row r="32312" spans="1:1">
      <c r="A32312" s="4">
        <v>35148</v>
      </c>
    </row>
    <row r="32313" spans="1:1">
      <c r="A32313" s="4">
        <v>35149</v>
      </c>
    </row>
    <row r="32314" spans="1:1">
      <c r="A32314" s="4">
        <v>35150</v>
      </c>
    </row>
    <row r="32315" spans="1:1">
      <c r="A32315" s="4">
        <v>35151</v>
      </c>
    </row>
    <row r="32316" spans="1:1">
      <c r="A32316" s="4">
        <v>35152</v>
      </c>
    </row>
    <row r="32317" spans="1:1">
      <c r="A32317" s="4">
        <v>35153</v>
      </c>
    </row>
    <row r="32318" spans="1:1">
      <c r="A32318" s="4">
        <v>35154</v>
      </c>
    </row>
    <row r="32319" spans="1:1">
      <c r="A32319" s="4">
        <v>35155</v>
      </c>
    </row>
    <row r="32320" spans="1:1">
      <c r="A32320" s="4">
        <v>35156</v>
      </c>
    </row>
    <row r="32321" spans="1:1">
      <c r="A32321" s="4">
        <v>35157</v>
      </c>
    </row>
    <row r="32322" spans="1:1">
      <c r="A32322" s="4">
        <v>35158</v>
      </c>
    </row>
    <row r="32323" spans="1:1">
      <c r="A32323" s="4">
        <v>35159</v>
      </c>
    </row>
    <row r="32324" spans="1:1">
      <c r="A32324" s="4">
        <v>35160</v>
      </c>
    </row>
    <row r="32325" spans="1:1">
      <c r="A32325" s="4">
        <v>35161</v>
      </c>
    </row>
    <row r="32326" spans="1:1">
      <c r="A32326" s="4">
        <v>35162</v>
      </c>
    </row>
    <row r="32327" spans="1:1">
      <c r="A32327" s="4">
        <v>35163</v>
      </c>
    </row>
    <row r="32328" spans="1:1">
      <c r="A32328" s="4">
        <v>35164</v>
      </c>
    </row>
    <row r="32329" spans="1:1">
      <c r="A32329" s="4">
        <v>35165</v>
      </c>
    </row>
    <row r="32330" spans="1:1">
      <c r="A32330" s="4">
        <v>35166</v>
      </c>
    </row>
    <row r="32331" spans="1:1">
      <c r="A32331" s="4">
        <v>35167</v>
      </c>
    </row>
    <row r="32332" spans="1:1">
      <c r="A32332" s="4">
        <v>35168</v>
      </c>
    </row>
    <row r="32333" spans="1:1">
      <c r="A32333" s="4">
        <v>35169</v>
      </c>
    </row>
    <row r="32334" spans="1:1">
      <c r="A32334" s="4">
        <v>35170</v>
      </c>
    </row>
    <row r="32335" spans="1:1">
      <c r="A32335" s="4">
        <v>35171</v>
      </c>
    </row>
    <row r="32336" spans="1:1">
      <c r="A32336" s="4">
        <v>35172</v>
      </c>
    </row>
    <row r="32337" spans="1:1">
      <c r="A32337" s="4">
        <v>35173</v>
      </c>
    </row>
    <row r="32338" spans="1:1">
      <c r="A32338" s="4">
        <v>35174</v>
      </c>
    </row>
    <row r="32339" spans="1:1">
      <c r="A32339" s="4">
        <v>35175</v>
      </c>
    </row>
    <row r="32340" spans="1:1">
      <c r="A32340" s="4">
        <v>35176</v>
      </c>
    </row>
    <row r="32341" spans="1:1">
      <c r="A32341" s="4">
        <v>35177</v>
      </c>
    </row>
    <row r="32342" spans="1:1">
      <c r="A32342" s="4">
        <v>35178</v>
      </c>
    </row>
    <row r="32343" spans="1:1">
      <c r="A32343" s="4">
        <v>35179</v>
      </c>
    </row>
    <row r="32344" spans="1:1">
      <c r="A32344" s="4">
        <v>35180</v>
      </c>
    </row>
    <row r="32345" spans="1:1">
      <c r="A32345" s="4">
        <v>35181</v>
      </c>
    </row>
    <row r="32346" spans="1:1">
      <c r="A32346" s="4">
        <v>35182</v>
      </c>
    </row>
    <row r="32347" spans="1:1">
      <c r="A32347" s="4">
        <v>35183</v>
      </c>
    </row>
    <row r="32348" spans="1:1">
      <c r="A32348" s="4">
        <v>35184</v>
      </c>
    </row>
    <row r="32349" spans="1:1">
      <c r="A32349" s="4">
        <v>35185</v>
      </c>
    </row>
    <row r="32350" spans="1:1">
      <c r="A32350" s="4">
        <v>35186</v>
      </c>
    </row>
    <row r="32351" spans="1:1">
      <c r="A32351" s="4">
        <v>35187</v>
      </c>
    </row>
    <row r="32352" spans="1:1">
      <c r="A32352" s="4">
        <v>35188</v>
      </c>
    </row>
    <row r="32353" spans="1:1">
      <c r="A32353" s="4">
        <v>35189</v>
      </c>
    </row>
    <row r="32354" spans="1:1">
      <c r="A32354" s="4">
        <v>35190</v>
      </c>
    </row>
    <row r="32355" spans="1:1">
      <c r="A32355" s="4">
        <v>35191</v>
      </c>
    </row>
    <row r="32356" spans="1:1">
      <c r="A32356" s="4">
        <v>35192</v>
      </c>
    </row>
    <row r="32357" spans="1:1">
      <c r="A32357" s="4">
        <v>35193</v>
      </c>
    </row>
    <row r="32358" spans="1:1">
      <c r="A32358" s="4">
        <v>35194</v>
      </c>
    </row>
    <row r="32359" spans="1:1">
      <c r="A32359" s="4">
        <v>35195</v>
      </c>
    </row>
    <row r="32360" spans="1:1">
      <c r="A32360" s="4">
        <v>35196</v>
      </c>
    </row>
    <row r="32361" spans="1:1">
      <c r="A32361" s="4">
        <v>35197</v>
      </c>
    </row>
    <row r="32362" spans="1:1">
      <c r="A32362" s="4">
        <v>35198</v>
      </c>
    </row>
    <row r="32363" spans="1:1">
      <c r="A32363" s="4">
        <v>35199</v>
      </c>
    </row>
    <row r="32364" spans="1:1">
      <c r="A32364" s="4">
        <v>35200</v>
      </c>
    </row>
    <row r="32365" spans="1:1">
      <c r="A32365" s="4">
        <v>35201</v>
      </c>
    </row>
    <row r="32366" spans="1:1">
      <c r="A32366" s="4">
        <v>35202</v>
      </c>
    </row>
    <row r="32367" spans="1:1">
      <c r="A32367" s="4">
        <v>35203</v>
      </c>
    </row>
    <row r="32368" spans="1:1">
      <c r="A32368" s="4">
        <v>35204</v>
      </c>
    </row>
    <row r="32369" spans="1:1">
      <c r="A32369" s="4">
        <v>35205</v>
      </c>
    </row>
    <row r="32370" spans="1:1">
      <c r="A32370" s="4">
        <v>35206</v>
      </c>
    </row>
    <row r="32371" spans="1:1">
      <c r="A32371" s="4">
        <v>35207</v>
      </c>
    </row>
    <row r="32372" spans="1:1">
      <c r="A32372" s="4">
        <v>35208</v>
      </c>
    </row>
    <row r="32373" spans="1:1">
      <c r="A32373" s="4">
        <v>35209</v>
      </c>
    </row>
    <row r="32374" spans="1:1">
      <c r="A32374" s="4">
        <v>35210</v>
      </c>
    </row>
    <row r="32375" spans="1:1">
      <c r="A32375" s="4">
        <v>35211</v>
      </c>
    </row>
    <row r="32376" spans="1:1">
      <c r="A32376" s="4">
        <v>35212</v>
      </c>
    </row>
    <row r="32377" spans="1:1">
      <c r="A32377" s="4">
        <v>35213</v>
      </c>
    </row>
    <row r="32378" spans="1:1">
      <c r="A32378" s="4">
        <v>35214</v>
      </c>
    </row>
    <row r="32379" spans="1:1">
      <c r="A32379" s="4">
        <v>35215</v>
      </c>
    </row>
    <row r="32380" spans="1:1">
      <c r="A32380" s="4">
        <v>35216</v>
      </c>
    </row>
    <row r="32381" spans="1:1">
      <c r="A32381" s="4">
        <v>35217</v>
      </c>
    </row>
    <row r="32382" spans="1:1">
      <c r="A32382" s="4">
        <v>35218</v>
      </c>
    </row>
    <row r="32383" spans="1:1">
      <c r="A32383" s="4">
        <v>35219</v>
      </c>
    </row>
    <row r="32384" spans="1:1">
      <c r="A32384" s="4">
        <v>35220</v>
      </c>
    </row>
    <row r="32385" spans="1:1">
      <c r="A32385" s="4">
        <v>35221</v>
      </c>
    </row>
    <row r="32386" spans="1:1">
      <c r="A32386" s="4">
        <v>35222</v>
      </c>
    </row>
    <row r="32387" spans="1:1">
      <c r="A32387" s="4">
        <v>35223</v>
      </c>
    </row>
    <row r="32388" spans="1:1">
      <c r="A32388" s="4">
        <v>35224</v>
      </c>
    </row>
    <row r="32389" spans="1:1">
      <c r="A32389" s="4">
        <v>35225</v>
      </c>
    </row>
    <row r="32390" spans="1:1">
      <c r="A32390" s="4">
        <v>35226</v>
      </c>
    </row>
    <row r="32391" spans="1:1">
      <c r="A32391" s="4">
        <v>35227</v>
      </c>
    </row>
    <row r="32392" spans="1:1">
      <c r="A32392" s="4">
        <v>35228</v>
      </c>
    </row>
    <row r="32393" spans="1:1">
      <c r="A32393" s="4">
        <v>35229</v>
      </c>
    </row>
    <row r="32394" spans="1:1">
      <c r="A32394" s="4">
        <v>35230</v>
      </c>
    </row>
    <row r="32395" spans="1:1">
      <c r="A32395" s="4">
        <v>35231</v>
      </c>
    </row>
    <row r="32396" spans="1:1">
      <c r="A32396" s="4">
        <v>35232</v>
      </c>
    </row>
    <row r="32397" spans="1:1">
      <c r="A32397" s="4">
        <v>35233</v>
      </c>
    </row>
    <row r="32398" spans="1:1">
      <c r="A32398" s="4">
        <v>35234</v>
      </c>
    </row>
    <row r="32399" spans="1:1">
      <c r="A32399" s="4">
        <v>35235</v>
      </c>
    </row>
    <row r="32400" spans="1:1">
      <c r="A32400" s="4">
        <v>35236</v>
      </c>
    </row>
    <row r="32401" spans="1:1">
      <c r="A32401" s="4">
        <v>35237</v>
      </c>
    </row>
    <row r="32402" spans="1:1">
      <c r="A32402" s="4">
        <v>35238</v>
      </c>
    </row>
    <row r="32403" spans="1:1">
      <c r="A32403" s="4">
        <v>35239</v>
      </c>
    </row>
    <row r="32404" spans="1:1">
      <c r="A32404" s="4">
        <v>35240</v>
      </c>
    </row>
    <row r="32405" spans="1:1">
      <c r="A32405" s="4">
        <v>35241</v>
      </c>
    </row>
    <row r="32406" spans="1:1">
      <c r="A32406" s="4">
        <v>35242</v>
      </c>
    </row>
    <row r="32407" spans="1:1">
      <c r="A32407" s="4">
        <v>35243</v>
      </c>
    </row>
    <row r="32408" spans="1:1">
      <c r="A32408" s="4">
        <v>35244</v>
      </c>
    </row>
    <row r="32409" spans="1:1">
      <c r="A32409" s="4">
        <v>35245</v>
      </c>
    </row>
    <row r="32410" spans="1:1">
      <c r="A32410" s="4">
        <v>35246</v>
      </c>
    </row>
    <row r="32411" spans="1:1">
      <c r="A32411" s="4">
        <v>35247</v>
      </c>
    </row>
    <row r="32412" spans="1:1">
      <c r="A32412" s="4">
        <v>35248</v>
      </c>
    </row>
    <row r="32413" spans="1:1">
      <c r="A32413" s="4">
        <v>35249</v>
      </c>
    </row>
    <row r="32414" spans="1:1">
      <c r="A32414" s="4">
        <v>35250</v>
      </c>
    </row>
    <row r="32415" spans="1:1">
      <c r="A32415" s="4">
        <v>35251</v>
      </c>
    </row>
    <row r="32416" spans="1:1">
      <c r="A32416" s="4">
        <v>35252</v>
      </c>
    </row>
    <row r="32417" spans="1:1">
      <c r="A32417" s="4">
        <v>35253</v>
      </c>
    </row>
    <row r="32418" spans="1:1">
      <c r="A32418" s="4">
        <v>35254</v>
      </c>
    </row>
    <row r="32419" spans="1:1">
      <c r="A32419" s="4">
        <v>35255</v>
      </c>
    </row>
    <row r="32420" spans="1:1">
      <c r="A32420" s="4">
        <v>35256</v>
      </c>
    </row>
    <row r="32421" spans="1:1">
      <c r="A32421" s="4">
        <v>35257</v>
      </c>
    </row>
    <row r="32422" spans="1:1">
      <c r="A32422" s="4">
        <v>35258</v>
      </c>
    </row>
    <row r="32423" spans="1:1">
      <c r="A32423" s="4">
        <v>35259</v>
      </c>
    </row>
    <row r="32424" spans="1:1">
      <c r="A32424" s="4">
        <v>35260</v>
      </c>
    </row>
    <row r="32425" spans="1:1">
      <c r="A32425" s="4">
        <v>35261</v>
      </c>
    </row>
    <row r="32426" spans="1:1">
      <c r="A32426" s="4">
        <v>35262</v>
      </c>
    </row>
    <row r="32427" spans="1:1">
      <c r="A32427" s="4">
        <v>35263</v>
      </c>
    </row>
    <row r="32428" spans="1:1">
      <c r="A32428" s="4">
        <v>35264</v>
      </c>
    </row>
    <row r="32429" spans="1:1">
      <c r="A32429" s="4">
        <v>35265</v>
      </c>
    </row>
    <row r="32430" spans="1:1">
      <c r="A32430" s="4">
        <v>35266</v>
      </c>
    </row>
    <row r="32431" spans="1:1">
      <c r="A32431" s="4">
        <v>35267</v>
      </c>
    </row>
    <row r="32432" spans="1:1">
      <c r="A32432" s="4">
        <v>35268</v>
      </c>
    </row>
    <row r="32433" spans="1:1">
      <c r="A32433" s="4">
        <v>35269</v>
      </c>
    </row>
    <row r="32434" spans="1:1">
      <c r="A32434" s="4">
        <v>35270</v>
      </c>
    </row>
    <row r="32435" spans="1:1">
      <c r="A32435" s="4">
        <v>35271</v>
      </c>
    </row>
    <row r="32436" spans="1:1">
      <c r="A32436" s="4">
        <v>35272</v>
      </c>
    </row>
    <row r="32437" spans="1:1">
      <c r="A32437" s="4">
        <v>35273</v>
      </c>
    </row>
    <row r="32438" spans="1:1">
      <c r="A32438" s="4">
        <v>35274</v>
      </c>
    </row>
    <row r="32439" spans="1:1">
      <c r="A32439" s="4">
        <v>35275</v>
      </c>
    </row>
    <row r="32440" spans="1:1">
      <c r="A32440" s="4">
        <v>35276</v>
      </c>
    </row>
    <row r="32441" spans="1:1">
      <c r="A32441" s="4">
        <v>35277</v>
      </c>
    </row>
    <row r="32442" spans="1:1">
      <c r="A32442" s="4">
        <v>35278</v>
      </c>
    </row>
    <row r="32443" spans="1:1">
      <c r="A32443" s="4">
        <v>35279</v>
      </c>
    </row>
    <row r="32444" spans="1:1">
      <c r="A32444" s="4">
        <v>35280</v>
      </c>
    </row>
    <row r="32445" spans="1:1">
      <c r="A32445" s="4">
        <v>35281</v>
      </c>
    </row>
    <row r="32446" spans="1:1">
      <c r="A32446" s="4">
        <v>35282</v>
      </c>
    </row>
    <row r="32447" spans="1:1">
      <c r="A32447" s="4">
        <v>35283</v>
      </c>
    </row>
    <row r="32448" spans="1:1">
      <c r="A32448" s="4">
        <v>35284</v>
      </c>
    </row>
    <row r="32449" spans="1:1">
      <c r="A32449" s="4">
        <v>35285</v>
      </c>
    </row>
    <row r="32450" spans="1:1">
      <c r="A32450" s="4">
        <v>35286</v>
      </c>
    </row>
    <row r="32451" spans="1:1">
      <c r="A32451" s="4">
        <v>35287</v>
      </c>
    </row>
    <row r="32452" spans="1:1">
      <c r="A32452" s="4">
        <v>35288</v>
      </c>
    </row>
    <row r="32453" spans="1:1">
      <c r="A32453" s="4">
        <v>35289</v>
      </c>
    </row>
    <row r="32454" spans="1:1">
      <c r="A32454" s="4">
        <v>35290</v>
      </c>
    </row>
    <row r="32455" spans="1:1">
      <c r="A32455" s="4">
        <v>35291</v>
      </c>
    </row>
    <row r="32456" spans="1:1">
      <c r="A32456" s="4">
        <v>35292</v>
      </c>
    </row>
    <row r="32457" spans="1:1">
      <c r="A32457" s="4">
        <v>35293</v>
      </c>
    </row>
    <row r="32458" spans="1:1">
      <c r="A32458" s="4">
        <v>35294</v>
      </c>
    </row>
    <row r="32459" spans="1:1">
      <c r="A32459" s="4">
        <v>35295</v>
      </c>
    </row>
    <row r="32460" spans="1:1">
      <c r="A32460" s="4">
        <v>35296</v>
      </c>
    </row>
    <row r="32461" spans="1:1">
      <c r="A32461" s="4">
        <v>35297</v>
      </c>
    </row>
    <row r="32462" spans="1:1">
      <c r="A32462" s="4">
        <v>35298</v>
      </c>
    </row>
    <row r="32463" spans="1:1">
      <c r="A32463" s="4">
        <v>35299</v>
      </c>
    </row>
    <row r="32464" spans="1:1">
      <c r="A32464" s="4">
        <v>35300</v>
      </c>
    </row>
    <row r="32465" spans="1:1">
      <c r="A32465" s="4">
        <v>35301</v>
      </c>
    </row>
    <row r="32466" spans="1:1">
      <c r="A32466" s="4">
        <v>35302</v>
      </c>
    </row>
    <row r="32467" spans="1:1">
      <c r="A32467" s="4">
        <v>35303</v>
      </c>
    </row>
    <row r="32468" spans="1:1">
      <c r="A32468" s="4">
        <v>35304</v>
      </c>
    </row>
    <row r="32469" spans="1:1">
      <c r="A32469" s="4">
        <v>35305</v>
      </c>
    </row>
    <row r="32470" spans="1:1">
      <c r="A32470" s="4">
        <v>35306</v>
      </c>
    </row>
    <row r="32471" spans="1:1">
      <c r="A32471" s="4">
        <v>35307</v>
      </c>
    </row>
    <row r="32472" spans="1:1">
      <c r="A32472" s="4">
        <v>35308</v>
      </c>
    </row>
    <row r="32473" spans="1:1">
      <c r="A32473" s="4">
        <v>35309</v>
      </c>
    </row>
    <row r="32474" spans="1:1">
      <c r="A32474" s="4">
        <v>35310</v>
      </c>
    </row>
    <row r="32475" spans="1:1">
      <c r="A32475" s="4">
        <v>35311</v>
      </c>
    </row>
    <row r="32476" spans="1:1">
      <c r="A32476" s="4">
        <v>35312</v>
      </c>
    </row>
    <row r="32477" spans="1:1">
      <c r="A32477" s="4">
        <v>35313</v>
      </c>
    </row>
    <row r="32478" spans="1:1">
      <c r="A32478" s="4">
        <v>35314</v>
      </c>
    </row>
    <row r="32479" spans="1:1">
      <c r="A32479" s="4">
        <v>35315</v>
      </c>
    </row>
    <row r="32480" spans="1:1">
      <c r="A32480" s="4">
        <v>35316</v>
      </c>
    </row>
    <row r="32481" spans="1:1">
      <c r="A32481" s="4">
        <v>35317</v>
      </c>
    </row>
    <row r="32482" spans="1:1">
      <c r="A32482" s="4">
        <v>35318</v>
      </c>
    </row>
    <row r="32483" spans="1:1">
      <c r="A32483" s="4">
        <v>35319</v>
      </c>
    </row>
    <row r="32484" spans="1:1">
      <c r="A32484" s="4">
        <v>35320</v>
      </c>
    </row>
    <row r="32485" spans="1:1">
      <c r="A32485" s="4">
        <v>35321</v>
      </c>
    </row>
    <row r="32486" spans="1:1">
      <c r="A32486" s="4">
        <v>35322</v>
      </c>
    </row>
    <row r="32487" spans="1:1">
      <c r="A32487" s="4">
        <v>35323</v>
      </c>
    </row>
    <row r="32488" spans="1:1">
      <c r="A32488" s="4">
        <v>35324</v>
      </c>
    </row>
    <row r="32489" spans="1:1">
      <c r="A32489" s="4">
        <v>35325</v>
      </c>
    </row>
    <row r="32490" spans="1:1">
      <c r="A32490" s="4">
        <v>35326</v>
      </c>
    </row>
    <row r="32491" spans="1:1">
      <c r="A32491" s="4">
        <v>35327</v>
      </c>
    </row>
    <row r="32492" spans="1:1">
      <c r="A32492" s="4">
        <v>35328</v>
      </c>
    </row>
    <row r="32493" spans="1:1">
      <c r="A32493" s="4">
        <v>35329</v>
      </c>
    </row>
    <row r="32494" spans="1:1">
      <c r="A32494" s="4">
        <v>35330</v>
      </c>
    </row>
    <row r="32495" spans="1:1">
      <c r="A32495" s="4">
        <v>35331</v>
      </c>
    </row>
    <row r="32496" spans="1:1">
      <c r="A32496" s="4">
        <v>35332</v>
      </c>
    </row>
    <row r="32497" spans="1:1">
      <c r="A32497" s="4">
        <v>35333</v>
      </c>
    </row>
    <row r="32498" spans="1:1">
      <c r="A32498" s="4">
        <v>35334</v>
      </c>
    </row>
    <row r="32499" spans="1:1">
      <c r="A32499" s="4">
        <v>35335</v>
      </c>
    </row>
    <row r="32500" spans="1:1">
      <c r="A32500" s="4">
        <v>35336</v>
      </c>
    </row>
    <row r="32501" spans="1:1">
      <c r="A32501" s="4">
        <v>35337</v>
      </c>
    </row>
    <row r="32502" spans="1:1">
      <c r="A32502" s="4">
        <v>35338</v>
      </c>
    </row>
    <row r="32503" spans="1:1">
      <c r="A32503" s="4">
        <v>35339</v>
      </c>
    </row>
    <row r="32504" spans="1:1">
      <c r="A32504" s="4">
        <v>35340</v>
      </c>
    </row>
    <row r="32505" spans="1:1">
      <c r="A32505" s="4">
        <v>35341</v>
      </c>
    </row>
    <row r="32506" spans="1:1">
      <c r="A32506" s="4">
        <v>35342</v>
      </c>
    </row>
    <row r="32507" spans="1:1">
      <c r="A32507" s="4">
        <v>35343</v>
      </c>
    </row>
    <row r="32508" spans="1:1">
      <c r="A32508" s="4">
        <v>35344</v>
      </c>
    </row>
    <row r="32509" spans="1:1">
      <c r="A32509" s="4">
        <v>35345</v>
      </c>
    </row>
    <row r="32510" spans="1:1">
      <c r="A32510" s="4">
        <v>35346</v>
      </c>
    </row>
    <row r="32511" spans="1:1">
      <c r="A32511" s="4">
        <v>35347</v>
      </c>
    </row>
    <row r="32512" spans="1:1">
      <c r="A32512" s="4">
        <v>35348</v>
      </c>
    </row>
    <row r="32513" spans="1:1">
      <c r="A32513" s="4">
        <v>35349</v>
      </c>
    </row>
    <row r="32514" spans="1:1">
      <c r="A32514" s="4">
        <v>35350</v>
      </c>
    </row>
    <row r="32515" spans="1:1">
      <c r="A32515" s="4">
        <v>35351</v>
      </c>
    </row>
    <row r="32516" spans="1:1">
      <c r="A32516" s="4">
        <v>35352</v>
      </c>
    </row>
    <row r="32517" spans="1:1">
      <c r="A32517" s="4">
        <v>35353</v>
      </c>
    </row>
    <row r="32518" spans="1:1">
      <c r="A32518" s="4">
        <v>35354</v>
      </c>
    </row>
    <row r="32519" spans="1:1">
      <c r="A32519" s="4">
        <v>35355</v>
      </c>
    </row>
    <row r="32520" spans="1:1">
      <c r="A32520" s="4">
        <v>35356</v>
      </c>
    </row>
    <row r="32521" spans="1:1">
      <c r="A32521" s="4">
        <v>35357</v>
      </c>
    </row>
    <row r="32522" spans="1:1">
      <c r="A32522" s="4">
        <v>35358</v>
      </c>
    </row>
    <row r="32523" spans="1:1">
      <c r="A32523" s="4">
        <v>35359</v>
      </c>
    </row>
    <row r="32524" spans="1:1">
      <c r="A32524" s="4">
        <v>35360</v>
      </c>
    </row>
    <row r="32525" spans="1:1">
      <c r="A32525" s="4">
        <v>35361</v>
      </c>
    </row>
    <row r="32526" spans="1:1">
      <c r="A32526" s="4">
        <v>35362</v>
      </c>
    </row>
    <row r="32527" spans="1:1">
      <c r="A32527" s="4">
        <v>35363</v>
      </c>
    </row>
    <row r="32528" spans="1:1">
      <c r="A32528" s="4">
        <v>35364</v>
      </c>
    </row>
    <row r="32529" spans="1:1">
      <c r="A32529" s="4">
        <v>35365</v>
      </c>
    </row>
    <row r="32530" spans="1:1">
      <c r="A32530" s="4">
        <v>35366</v>
      </c>
    </row>
    <row r="32531" spans="1:1">
      <c r="A32531" s="4">
        <v>35367</v>
      </c>
    </row>
    <row r="32532" spans="1:1">
      <c r="A32532" s="4">
        <v>35368</v>
      </c>
    </row>
    <row r="32533" spans="1:1">
      <c r="A32533" s="4">
        <v>35369</v>
      </c>
    </row>
    <row r="32534" spans="1:1">
      <c r="A32534" s="4">
        <v>35370</v>
      </c>
    </row>
    <row r="32535" spans="1:1">
      <c r="A32535" s="4">
        <v>35371</v>
      </c>
    </row>
    <row r="32536" spans="1:1">
      <c r="A32536" s="4">
        <v>35372</v>
      </c>
    </row>
    <row r="32537" spans="1:1">
      <c r="A32537" s="4">
        <v>35373</v>
      </c>
    </row>
    <row r="32538" spans="1:1">
      <c r="A32538" s="4">
        <v>35374</v>
      </c>
    </row>
    <row r="32539" spans="1:1">
      <c r="A32539" s="4">
        <v>35375</v>
      </c>
    </row>
    <row r="32540" spans="1:1">
      <c r="A32540" s="4">
        <v>35376</v>
      </c>
    </row>
    <row r="32541" spans="1:1">
      <c r="A32541" s="4">
        <v>35377</v>
      </c>
    </row>
    <row r="32542" spans="1:1">
      <c r="A32542" s="4">
        <v>35378</v>
      </c>
    </row>
    <row r="32543" spans="1:1">
      <c r="A32543" s="4">
        <v>35379</v>
      </c>
    </row>
    <row r="32544" spans="1:1">
      <c r="A32544" s="4">
        <v>35380</v>
      </c>
    </row>
    <row r="32545" spans="1:1">
      <c r="A32545" s="4">
        <v>35381</v>
      </c>
    </row>
    <row r="32546" spans="1:1">
      <c r="A32546" s="4">
        <v>35382</v>
      </c>
    </row>
    <row r="32547" spans="1:1">
      <c r="A32547" s="4">
        <v>35383</v>
      </c>
    </row>
    <row r="32548" spans="1:1">
      <c r="A32548" s="4">
        <v>35384</v>
      </c>
    </row>
    <row r="32549" spans="1:1">
      <c r="A32549" s="4">
        <v>35385</v>
      </c>
    </row>
    <row r="32550" spans="1:1">
      <c r="A32550" s="4">
        <v>35386</v>
      </c>
    </row>
    <row r="32551" spans="1:1">
      <c r="A32551" s="4">
        <v>35387</v>
      </c>
    </row>
    <row r="32552" spans="1:1">
      <c r="A32552" s="4">
        <v>35388</v>
      </c>
    </row>
    <row r="32553" spans="1:1">
      <c r="A32553" s="4">
        <v>35389</v>
      </c>
    </row>
    <row r="32554" spans="1:1">
      <c r="A32554" s="4">
        <v>35390</v>
      </c>
    </row>
    <row r="32555" spans="1:1">
      <c r="A32555" s="4">
        <v>35391</v>
      </c>
    </row>
    <row r="32556" spans="1:1">
      <c r="A32556" s="4">
        <v>35392</v>
      </c>
    </row>
    <row r="32557" spans="1:1">
      <c r="A32557" s="4">
        <v>35393</v>
      </c>
    </row>
    <row r="32558" spans="1:1">
      <c r="A32558" s="4">
        <v>35394</v>
      </c>
    </row>
    <row r="32559" spans="1:1">
      <c r="A32559" s="4">
        <v>35395</v>
      </c>
    </row>
    <row r="32560" spans="1:1">
      <c r="A32560" s="4">
        <v>35396</v>
      </c>
    </row>
    <row r="32561" spans="1:1">
      <c r="A32561" s="4">
        <v>35397</v>
      </c>
    </row>
    <row r="32562" spans="1:1">
      <c r="A32562" s="4">
        <v>35398</v>
      </c>
    </row>
    <row r="32563" spans="1:1">
      <c r="A32563" s="4">
        <v>35399</v>
      </c>
    </row>
    <row r="32564" spans="1:1">
      <c r="A32564" s="4">
        <v>35400</v>
      </c>
    </row>
    <row r="32565" spans="1:1">
      <c r="A32565" s="4">
        <v>35401</v>
      </c>
    </row>
    <row r="32566" spans="1:1">
      <c r="A32566" s="4">
        <v>35402</v>
      </c>
    </row>
    <row r="32567" spans="1:1">
      <c r="A32567" s="4">
        <v>35403</v>
      </c>
    </row>
    <row r="32568" spans="1:1">
      <c r="A32568" s="4">
        <v>35404</v>
      </c>
    </row>
    <row r="32569" spans="1:1">
      <c r="A32569" s="4">
        <v>35405</v>
      </c>
    </row>
    <row r="32570" spans="1:1">
      <c r="A32570" s="4">
        <v>35406</v>
      </c>
    </row>
    <row r="32571" spans="1:1">
      <c r="A32571" s="4">
        <v>35407</v>
      </c>
    </row>
    <row r="32572" spans="1:1">
      <c r="A32572" s="4">
        <v>35408</v>
      </c>
    </row>
    <row r="32573" spans="1:1">
      <c r="A32573" s="4">
        <v>35409</v>
      </c>
    </row>
    <row r="32574" spans="1:1">
      <c r="A32574" s="4">
        <v>35410</v>
      </c>
    </row>
    <row r="32575" spans="1:1">
      <c r="A32575" s="4">
        <v>35411</v>
      </c>
    </row>
    <row r="32576" spans="1:1">
      <c r="A32576" s="4">
        <v>35412</v>
      </c>
    </row>
    <row r="32577" spans="1:1">
      <c r="A32577" s="4">
        <v>35413</v>
      </c>
    </row>
    <row r="32578" spans="1:1">
      <c r="A32578" s="4">
        <v>35414</v>
      </c>
    </row>
    <row r="32579" spans="1:1">
      <c r="A32579" s="4">
        <v>35415</v>
      </c>
    </row>
    <row r="32580" spans="1:1">
      <c r="A32580" s="4">
        <v>35416</v>
      </c>
    </row>
    <row r="32581" spans="1:1">
      <c r="A32581" s="4">
        <v>35417</v>
      </c>
    </row>
    <row r="32582" spans="1:1">
      <c r="A32582" s="4">
        <v>35418</v>
      </c>
    </row>
    <row r="32583" spans="1:1">
      <c r="A32583" s="4">
        <v>35419</v>
      </c>
    </row>
    <row r="32584" spans="1:1">
      <c r="A32584" s="4">
        <v>35420</v>
      </c>
    </row>
    <row r="32585" spans="1:1">
      <c r="A32585" s="4">
        <v>35421</v>
      </c>
    </row>
    <row r="32586" spans="1:1">
      <c r="A32586" s="4">
        <v>35422</v>
      </c>
    </row>
    <row r="32587" spans="1:1">
      <c r="A32587" s="4">
        <v>35423</v>
      </c>
    </row>
    <row r="32588" spans="1:1">
      <c r="A32588" s="4">
        <v>35424</v>
      </c>
    </row>
    <row r="32589" spans="1:1">
      <c r="A32589" s="4">
        <v>35425</v>
      </c>
    </row>
    <row r="32590" spans="1:1">
      <c r="A32590" s="4">
        <v>35426</v>
      </c>
    </row>
    <row r="32591" spans="1:1">
      <c r="A32591" s="4">
        <v>35427</v>
      </c>
    </row>
    <row r="32592" spans="1:1">
      <c r="A32592" s="4">
        <v>35428</v>
      </c>
    </row>
    <row r="32593" spans="1:1">
      <c r="A32593" s="4">
        <v>35429</v>
      </c>
    </row>
    <row r="32594" spans="1:1">
      <c r="A32594" s="4">
        <v>35430</v>
      </c>
    </row>
    <row r="32595" spans="1:1">
      <c r="A32595" s="4">
        <v>35431</v>
      </c>
    </row>
    <row r="32596" spans="1:1">
      <c r="A32596" s="4">
        <v>35432</v>
      </c>
    </row>
    <row r="32597" spans="1:1">
      <c r="A32597" s="4">
        <v>35433</v>
      </c>
    </row>
    <row r="32598" spans="1:1">
      <c r="A32598" s="4">
        <v>35434</v>
      </c>
    </row>
    <row r="32599" spans="1:1">
      <c r="A32599" s="4">
        <v>35435</v>
      </c>
    </row>
    <row r="32600" spans="1:1">
      <c r="A32600" s="4">
        <v>35436</v>
      </c>
    </row>
    <row r="32601" spans="1:1">
      <c r="A32601" s="4">
        <v>35437</v>
      </c>
    </row>
    <row r="32602" spans="1:1">
      <c r="A32602" s="4">
        <v>35438</v>
      </c>
    </row>
    <row r="32603" spans="1:1">
      <c r="A32603" s="4">
        <v>35439</v>
      </c>
    </row>
    <row r="32604" spans="1:1">
      <c r="A32604" s="4">
        <v>35440</v>
      </c>
    </row>
    <row r="32605" spans="1:1">
      <c r="A32605" s="4">
        <v>35441</v>
      </c>
    </row>
    <row r="32606" spans="1:1">
      <c r="A32606" s="4">
        <v>35442</v>
      </c>
    </row>
    <row r="32607" spans="1:1">
      <c r="A32607" s="4">
        <v>35443</v>
      </c>
    </row>
    <row r="32608" spans="1:1">
      <c r="A32608" s="4">
        <v>35444</v>
      </c>
    </row>
    <row r="32609" spans="1:1">
      <c r="A32609" s="4">
        <v>35445</v>
      </c>
    </row>
    <row r="32610" spans="1:1">
      <c r="A32610" s="4">
        <v>35446</v>
      </c>
    </row>
    <row r="32611" spans="1:1">
      <c r="A32611" s="4">
        <v>35447</v>
      </c>
    </row>
    <row r="32612" spans="1:1">
      <c r="A32612" s="4">
        <v>35448</v>
      </c>
    </row>
    <row r="32613" spans="1:1">
      <c r="A32613" s="4">
        <v>35449</v>
      </c>
    </row>
    <row r="32614" spans="1:1">
      <c r="A32614" s="4">
        <v>35450</v>
      </c>
    </row>
    <row r="32615" spans="1:1">
      <c r="A32615" s="4">
        <v>35451</v>
      </c>
    </row>
    <row r="32616" spans="1:1">
      <c r="A32616" s="4">
        <v>35452</v>
      </c>
    </row>
    <row r="32617" spans="1:1">
      <c r="A32617" s="4">
        <v>35453</v>
      </c>
    </row>
    <row r="32618" spans="1:1">
      <c r="A32618" s="4">
        <v>35454</v>
      </c>
    </row>
    <row r="32619" spans="1:1">
      <c r="A32619" s="4">
        <v>35455</v>
      </c>
    </row>
    <row r="32620" spans="1:1">
      <c r="A32620" s="4">
        <v>35456</v>
      </c>
    </row>
    <row r="32621" spans="1:1">
      <c r="A32621" s="4">
        <v>35457</v>
      </c>
    </row>
    <row r="32622" spans="1:1">
      <c r="A32622" s="4">
        <v>35458</v>
      </c>
    </row>
    <row r="32623" spans="1:1">
      <c r="A32623" s="4">
        <v>35459</v>
      </c>
    </row>
    <row r="32624" spans="1:1">
      <c r="A32624" s="4">
        <v>35460</v>
      </c>
    </row>
    <row r="32625" spans="1:1">
      <c r="A32625" s="4">
        <v>35461</v>
      </c>
    </row>
    <row r="32626" spans="1:1">
      <c r="A32626" s="4">
        <v>35462</v>
      </c>
    </row>
    <row r="32627" spans="1:1">
      <c r="A32627" s="4">
        <v>35463</v>
      </c>
    </row>
    <row r="32628" spans="1:1">
      <c r="A32628" s="4">
        <v>35464</v>
      </c>
    </row>
    <row r="32629" spans="1:1">
      <c r="A32629" s="4">
        <v>35465</v>
      </c>
    </row>
    <row r="32630" spans="1:1">
      <c r="A32630" s="4">
        <v>35466</v>
      </c>
    </row>
    <row r="32631" spans="1:1">
      <c r="A32631" s="4">
        <v>35467</v>
      </c>
    </row>
    <row r="32632" spans="1:1">
      <c r="A32632" s="4">
        <v>35468</v>
      </c>
    </row>
    <row r="32633" spans="1:1">
      <c r="A32633" s="4">
        <v>35469</v>
      </c>
    </row>
    <row r="32634" spans="1:1">
      <c r="A32634" s="4">
        <v>35470</v>
      </c>
    </row>
    <row r="32635" spans="1:1">
      <c r="A32635" s="4">
        <v>35471</v>
      </c>
    </row>
    <row r="32636" spans="1:1">
      <c r="A32636" s="4">
        <v>35472</v>
      </c>
    </row>
    <row r="32637" spans="1:1">
      <c r="A32637" s="4">
        <v>35473</v>
      </c>
    </row>
    <row r="32638" spans="1:1">
      <c r="A32638" s="4">
        <v>35474</v>
      </c>
    </row>
    <row r="32639" spans="1:1">
      <c r="A32639" s="4">
        <v>35475</v>
      </c>
    </row>
    <row r="32640" spans="1:1">
      <c r="A32640" s="4">
        <v>35476</v>
      </c>
    </row>
    <row r="32641" spans="1:1">
      <c r="A32641" s="4">
        <v>35477</v>
      </c>
    </row>
    <row r="32642" spans="1:1">
      <c r="A32642" s="4">
        <v>35478</v>
      </c>
    </row>
    <row r="32643" spans="1:1">
      <c r="A32643" s="4">
        <v>35479</v>
      </c>
    </row>
    <row r="32644" spans="1:1">
      <c r="A32644" s="4">
        <v>35480</v>
      </c>
    </row>
    <row r="32645" spans="1:1">
      <c r="A32645" s="4">
        <v>35481</v>
      </c>
    </row>
    <row r="32646" spans="1:1">
      <c r="A32646" s="4">
        <v>35482</v>
      </c>
    </row>
    <row r="32647" spans="1:1">
      <c r="A32647" s="4">
        <v>35483</v>
      </c>
    </row>
    <row r="32648" spans="1:1">
      <c r="A32648" s="4">
        <v>35484</v>
      </c>
    </row>
    <row r="32649" spans="1:1">
      <c r="A32649" s="4">
        <v>35485</v>
      </c>
    </row>
    <row r="32650" spans="1:1">
      <c r="A32650" s="4">
        <v>35486</v>
      </c>
    </row>
    <row r="32651" spans="1:1">
      <c r="A32651" s="4">
        <v>35487</v>
      </c>
    </row>
    <row r="32652" spans="1:1">
      <c r="A32652" s="4">
        <v>35488</v>
      </c>
    </row>
    <row r="32653" spans="1:1">
      <c r="A32653" s="4">
        <v>35489</v>
      </c>
    </row>
    <row r="32654" spans="1:1">
      <c r="A32654" s="4">
        <v>35490</v>
      </c>
    </row>
    <row r="32655" spans="1:1">
      <c r="A32655" s="4">
        <v>35491</v>
      </c>
    </row>
    <row r="32656" spans="1:1">
      <c r="A32656" s="4">
        <v>35492</v>
      </c>
    </row>
    <row r="32657" spans="1:1">
      <c r="A32657" s="4">
        <v>35493</v>
      </c>
    </row>
    <row r="32658" spans="1:1">
      <c r="A32658" s="4">
        <v>35494</v>
      </c>
    </row>
    <row r="32659" spans="1:1">
      <c r="A32659" s="4">
        <v>35495</v>
      </c>
    </row>
    <row r="32660" spans="1:1">
      <c r="A32660" s="4">
        <v>35496</v>
      </c>
    </row>
    <row r="32661" spans="1:1">
      <c r="A32661" s="4">
        <v>35497</v>
      </c>
    </row>
    <row r="32662" spans="1:1">
      <c r="A32662" s="4">
        <v>35498</v>
      </c>
    </row>
    <row r="32663" spans="1:1">
      <c r="A32663" s="4">
        <v>35499</v>
      </c>
    </row>
    <row r="32664" spans="1:1">
      <c r="A32664" s="4">
        <v>35500</v>
      </c>
    </row>
    <row r="32665" spans="1:1">
      <c r="A32665" s="4">
        <v>35501</v>
      </c>
    </row>
    <row r="32666" spans="1:1">
      <c r="A32666" s="4">
        <v>35502</v>
      </c>
    </row>
    <row r="32667" spans="1:1">
      <c r="A32667" s="4">
        <v>35503</v>
      </c>
    </row>
    <row r="32668" spans="1:1">
      <c r="A32668" s="4">
        <v>35504</v>
      </c>
    </row>
    <row r="32669" spans="1:1">
      <c r="A32669" s="4">
        <v>35505</v>
      </c>
    </row>
    <row r="32670" spans="1:1">
      <c r="A32670" s="4">
        <v>35506</v>
      </c>
    </row>
    <row r="32671" spans="1:1">
      <c r="A32671" s="4">
        <v>35507</v>
      </c>
    </row>
    <row r="32672" spans="1:1">
      <c r="A32672" s="4">
        <v>35508</v>
      </c>
    </row>
    <row r="32673" spans="1:1">
      <c r="A32673" s="4">
        <v>35509</v>
      </c>
    </row>
    <row r="32674" spans="1:1">
      <c r="A32674" s="4">
        <v>35510</v>
      </c>
    </row>
    <row r="32675" spans="1:1">
      <c r="A32675" s="4">
        <v>35511</v>
      </c>
    </row>
    <row r="32676" spans="1:1">
      <c r="A32676" s="4">
        <v>35512</v>
      </c>
    </row>
    <row r="32677" spans="1:1">
      <c r="A32677" s="4">
        <v>35513</v>
      </c>
    </row>
    <row r="32678" spans="1:1">
      <c r="A32678" s="4">
        <v>35514</v>
      </c>
    </row>
    <row r="32679" spans="1:1">
      <c r="A32679" s="4">
        <v>35515</v>
      </c>
    </row>
    <row r="32680" spans="1:1">
      <c r="A32680" s="4">
        <v>35516</v>
      </c>
    </row>
    <row r="32681" spans="1:1">
      <c r="A32681" s="4">
        <v>35517</v>
      </c>
    </row>
    <row r="32682" spans="1:1">
      <c r="A32682" s="4">
        <v>35518</v>
      </c>
    </row>
    <row r="32683" spans="1:1">
      <c r="A32683" s="4">
        <v>35519</v>
      </c>
    </row>
    <row r="32684" spans="1:1">
      <c r="A32684" s="4">
        <v>35520</v>
      </c>
    </row>
    <row r="32685" spans="1:1">
      <c r="A32685" s="4">
        <v>35521</v>
      </c>
    </row>
    <row r="32686" spans="1:1">
      <c r="A32686" s="4">
        <v>35522</v>
      </c>
    </row>
    <row r="32687" spans="1:1">
      <c r="A32687" s="4">
        <v>35523</v>
      </c>
    </row>
    <row r="32688" spans="1:1">
      <c r="A32688" s="4">
        <v>35524</v>
      </c>
    </row>
    <row r="32689" spans="1:1">
      <c r="A32689" s="4">
        <v>35525</v>
      </c>
    </row>
    <row r="32690" spans="1:1">
      <c r="A32690" s="4">
        <v>35526</v>
      </c>
    </row>
    <row r="32691" spans="1:1">
      <c r="A32691" s="4">
        <v>35527</v>
      </c>
    </row>
    <row r="32692" spans="1:1">
      <c r="A32692" s="4">
        <v>35528</v>
      </c>
    </row>
    <row r="32693" spans="1:1">
      <c r="A32693" s="4">
        <v>35529</v>
      </c>
    </row>
    <row r="32694" spans="1:1">
      <c r="A32694" s="4">
        <v>35530</v>
      </c>
    </row>
    <row r="32695" spans="1:1">
      <c r="A32695" s="4">
        <v>35531</v>
      </c>
    </row>
    <row r="32696" spans="1:1">
      <c r="A32696" s="4">
        <v>35532</v>
      </c>
    </row>
    <row r="32697" spans="1:1">
      <c r="A32697" s="4">
        <v>35533</v>
      </c>
    </row>
    <row r="32698" spans="1:1">
      <c r="A32698" s="4">
        <v>35534</v>
      </c>
    </row>
    <row r="32699" spans="1:1">
      <c r="A32699" s="4">
        <v>35535</v>
      </c>
    </row>
    <row r="32700" spans="1:1">
      <c r="A32700" s="4">
        <v>35536</v>
      </c>
    </row>
    <row r="32701" spans="1:1">
      <c r="A32701" s="4">
        <v>35537</v>
      </c>
    </row>
    <row r="32702" spans="1:1">
      <c r="A32702" s="4">
        <v>35538</v>
      </c>
    </row>
    <row r="32703" spans="1:1">
      <c r="A32703" s="4">
        <v>35539</v>
      </c>
    </row>
    <row r="32704" spans="1:1">
      <c r="A32704" s="4">
        <v>35540</v>
      </c>
    </row>
    <row r="32705" spans="1:1">
      <c r="A32705" s="4">
        <v>35541</v>
      </c>
    </row>
    <row r="32706" spans="1:1">
      <c r="A32706" s="4">
        <v>35542</v>
      </c>
    </row>
    <row r="32707" spans="1:1">
      <c r="A32707" s="4">
        <v>35543</v>
      </c>
    </row>
    <row r="32708" spans="1:1">
      <c r="A32708" s="4">
        <v>35544</v>
      </c>
    </row>
    <row r="32709" spans="1:1">
      <c r="A32709" s="4">
        <v>35545</v>
      </c>
    </row>
    <row r="32710" spans="1:1">
      <c r="A32710" s="4">
        <v>35546</v>
      </c>
    </row>
    <row r="32711" spans="1:1">
      <c r="A32711" s="4">
        <v>35547</v>
      </c>
    </row>
    <row r="32712" spans="1:1">
      <c r="A32712" s="4">
        <v>35548</v>
      </c>
    </row>
    <row r="32713" spans="1:1">
      <c r="A32713" s="4">
        <v>35549</v>
      </c>
    </row>
    <row r="32714" spans="1:1">
      <c r="A32714" s="4">
        <v>35550</v>
      </c>
    </row>
    <row r="32715" spans="1:1">
      <c r="A32715" s="4">
        <v>35551</v>
      </c>
    </row>
    <row r="32716" spans="1:1">
      <c r="A32716" s="4">
        <v>35552</v>
      </c>
    </row>
    <row r="32717" spans="1:1">
      <c r="A32717" s="4">
        <v>35553</v>
      </c>
    </row>
    <row r="32718" spans="1:1">
      <c r="A32718" s="4">
        <v>35554</v>
      </c>
    </row>
    <row r="32719" spans="1:1">
      <c r="A32719" s="4">
        <v>35555</v>
      </c>
    </row>
    <row r="32720" spans="1:1">
      <c r="A32720" s="4">
        <v>35556</v>
      </c>
    </row>
    <row r="32721" spans="1:1">
      <c r="A32721" s="4">
        <v>35557</v>
      </c>
    </row>
    <row r="32722" spans="1:1">
      <c r="A32722" s="4">
        <v>35558</v>
      </c>
    </row>
    <row r="32723" spans="1:1">
      <c r="A32723" s="4">
        <v>35559</v>
      </c>
    </row>
    <row r="32724" spans="1:1">
      <c r="A32724" s="4">
        <v>35560</v>
      </c>
    </row>
    <row r="32725" spans="1:1">
      <c r="A32725" s="4">
        <v>35561</v>
      </c>
    </row>
    <row r="32726" spans="1:1">
      <c r="A32726" s="4">
        <v>35562</v>
      </c>
    </row>
    <row r="32727" spans="1:1">
      <c r="A32727" s="4">
        <v>35563</v>
      </c>
    </row>
    <row r="32728" spans="1:1">
      <c r="A32728" s="4">
        <v>35564</v>
      </c>
    </row>
    <row r="32729" spans="1:1">
      <c r="A32729" s="4">
        <v>35565</v>
      </c>
    </row>
    <row r="32730" spans="1:1">
      <c r="A32730" s="4">
        <v>35566</v>
      </c>
    </row>
    <row r="32731" spans="1:1">
      <c r="A32731" s="4">
        <v>35567</v>
      </c>
    </row>
    <row r="32732" spans="1:1">
      <c r="A32732" s="4">
        <v>35568</v>
      </c>
    </row>
    <row r="32733" spans="1:1">
      <c r="A32733" s="4">
        <v>35569</v>
      </c>
    </row>
    <row r="32734" spans="1:1">
      <c r="A32734" s="4">
        <v>35570</v>
      </c>
    </row>
    <row r="32735" spans="1:1">
      <c r="A32735" s="4">
        <v>35571</v>
      </c>
    </row>
    <row r="32736" spans="1:1">
      <c r="A32736" s="4">
        <v>35572</v>
      </c>
    </row>
    <row r="32737" spans="1:1">
      <c r="A32737" s="4">
        <v>35573</v>
      </c>
    </row>
    <row r="32738" spans="1:1">
      <c r="A32738" s="4">
        <v>35574</v>
      </c>
    </row>
    <row r="32739" spans="1:1">
      <c r="A32739" s="4">
        <v>35575</v>
      </c>
    </row>
    <row r="32740" spans="1:1">
      <c r="A32740" s="4">
        <v>35576</v>
      </c>
    </row>
    <row r="32741" spans="1:1">
      <c r="A32741" s="4">
        <v>35577</v>
      </c>
    </row>
    <row r="32742" spans="1:1">
      <c r="A32742" s="4">
        <v>35578</v>
      </c>
    </row>
    <row r="32743" spans="1:1">
      <c r="A32743" s="4">
        <v>35579</v>
      </c>
    </row>
    <row r="32744" spans="1:1">
      <c r="A32744" s="4">
        <v>35580</v>
      </c>
    </row>
    <row r="32745" spans="1:1">
      <c r="A32745" s="4">
        <v>35581</v>
      </c>
    </row>
    <row r="32746" spans="1:1">
      <c r="A32746" s="4">
        <v>35582</v>
      </c>
    </row>
    <row r="32747" spans="1:1">
      <c r="A32747" s="4">
        <v>35583</v>
      </c>
    </row>
    <row r="32748" spans="1:1">
      <c r="A32748" s="4">
        <v>35584</v>
      </c>
    </row>
    <row r="32749" spans="1:1">
      <c r="A32749" s="4">
        <v>35585</v>
      </c>
    </row>
    <row r="32750" spans="1:1">
      <c r="A32750" s="4">
        <v>35586</v>
      </c>
    </row>
    <row r="32751" spans="1:1">
      <c r="A32751" s="4">
        <v>35587</v>
      </c>
    </row>
    <row r="32752" spans="1:1">
      <c r="A32752" s="4">
        <v>35588</v>
      </c>
    </row>
    <row r="32753" spans="1:1">
      <c r="A32753" s="4">
        <v>35589</v>
      </c>
    </row>
    <row r="32754" spans="1:1">
      <c r="A32754" s="4">
        <v>35590</v>
      </c>
    </row>
    <row r="32755" spans="1:1">
      <c r="A32755" s="4">
        <v>35591</v>
      </c>
    </row>
    <row r="32756" spans="1:1">
      <c r="A32756" s="4">
        <v>35592</v>
      </c>
    </row>
    <row r="32757" spans="1:1">
      <c r="A32757" s="4">
        <v>35593</v>
      </c>
    </row>
    <row r="32758" spans="1:1">
      <c r="A32758" s="4">
        <v>35594</v>
      </c>
    </row>
    <row r="32759" spans="1:1">
      <c r="A32759" s="4">
        <v>35595</v>
      </c>
    </row>
    <row r="32760" spans="1:1">
      <c r="A32760" s="4">
        <v>35596</v>
      </c>
    </row>
    <row r="32761" spans="1:1">
      <c r="A32761" s="4">
        <v>35597</v>
      </c>
    </row>
    <row r="32762" spans="1:1">
      <c r="A32762" s="4">
        <v>35598</v>
      </c>
    </row>
    <row r="32763" spans="1:1">
      <c r="A32763" s="4">
        <v>35599</v>
      </c>
    </row>
    <row r="32764" spans="1:1">
      <c r="A32764" s="4">
        <v>35600</v>
      </c>
    </row>
    <row r="32765" spans="1:1">
      <c r="A32765" s="4">
        <v>35601</v>
      </c>
    </row>
    <row r="32766" spans="1:1">
      <c r="A32766" s="4">
        <v>35602</v>
      </c>
    </row>
    <row r="32767" spans="1:1">
      <c r="A32767" s="4">
        <v>35603</v>
      </c>
    </row>
    <row r="32768" spans="1:1">
      <c r="A32768" s="4">
        <v>35604</v>
      </c>
    </row>
    <row r="32769" spans="1:1">
      <c r="A32769" s="4">
        <v>35605</v>
      </c>
    </row>
    <row r="32770" spans="1:1">
      <c r="A32770" s="4">
        <v>35606</v>
      </c>
    </row>
    <row r="32771" spans="1:1">
      <c r="A32771" s="4">
        <v>35607</v>
      </c>
    </row>
    <row r="32772" spans="1:1">
      <c r="A32772" s="4">
        <v>35608</v>
      </c>
    </row>
    <row r="32773" spans="1:1">
      <c r="A32773" s="4">
        <v>35609</v>
      </c>
    </row>
    <row r="32774" spans="1:1">
      <c r="A32774" s="4">
        <v>35610</v>
      </c>
    </row>
    <row r="32775" spans="1:1">
      <c r="A32775" s="4">
        <v>35611</v>
      </c>
    </row>
    <row r="32776" spans="1:1">
      <c r="A32776" s="4">
        <v>35612</v>
      </c>
    </row>
    <row r="32777" spans="1:1">
      <c r="A32777" s="4">
        <v>35613</v>
      </c>
    </row>
    <row r="32778" spans="1:1">
      <c r="A32778" s="4">
        <v>35614</v>
      </c>
    </row>
    <row r="32779" spans="1:1">
      <c r="A32779" s="4">
        <v>35615</v>
      </c>
    </row>
    <row r="32780" spans="1:1">
      <c r="A32780" s="4">
        <v>35616</v>
      </c>
    </row>
    <row r="32781" spans="1:1">
      <c r="A32781" s="4">
        <v>35617</v>
      </c>
    </row>
    <row r="32782" spans="1:1">
      <c r="A32782" s="4">
        <v>35618</v>
      </c>
    </row>
    <row r="32783" spans="1:1">
      <c r="A32783" s="4">
        <v>35619</v>
      </c>
    </row>
    <row r="32784" spans="1:1">
      <c r="A32784" s="4">
        <v>35620</v>
      </c>
    </row>
    <row r="32785" spans="1:1">
      <c r="A32785" s="4">
        <v>35621</v>
      </c>
    </row>
    <row r="32786" spans="1:1">
      <c r="A32786" s="4">
        <v>35622</v>
      </c>
    </row>
    <row r="32787" spans="1:1">
      <c r="A32787" s="4">
        <v>35623</v>
      </c>
    </row>
    <row r="32788" spans="1:1">
      <c r="A32788" s="4">
        <v>35624</v>
      </c>
    </row>
    <row r="32789" spans="1:1">
      <c r="A32789" s="4">
        <v>35625</v>
      </c>
    </row>
    <row r="32790" spans="1:1">
      <c r="A32790" s="4">
        <v>35626</v>
      </c>
    </row>
    <row r="32791" spans="1:1">
      <c r="A32791" s="4">
        <v>35627</v>
      </c>
    </row>
    <row r="32792" spans="1:1">
      <c r="A32792" s="4">
        <v>35628</v>
      </c>
    </row>
    <row r="32793" spans="1:1">
      <c r="A32793" s="4">
        <v>35629</v>
      </c>
    </row>
    <row r="32794" spans="1:1">
      <c r="A32794" s="4">
        <v>35630</v>
      </c>
    </row>
    <row r="32795" spans="1:1">
      <c r="A32795" s="4">
        <v>35631</v>
      </c>
    </row>
    <row r="32796" spans="1:1">
      <c r="A32796" s="4">
        <v>35632</v>
      </c>
    </row>
    <row r="32797" spans="1:1">
      <c r="A32797" s="4">
        <v>35633</v>
      </c>
    </row>
    <row r="32798" spans="1:1">
      <c r="A32798" s="4">
        <v>35634</v>
      </c>
    </row>
    <row r="32799" spans="1:1">
      <c r="A32799" s="4">
        <v>35635</v>
      </c>
    </row>
    <row r="32800" spans="1:1">
      <c r="A32800" s="4">
        <v>35636</v>
      </c>
    </row>
    <row r="32801" spans="1:1">
      <c r="A32801" s="4">
        <v>35637</v>
      </c>
    </row>
    <row r="32802" spans="1:1">
      <c r="A32802" s="4">
        <v>35638</v>
      </c>
    </row>
    <row r="32803" spans="1:1">
      <c r="A32803" s="4">
        <v>35639</v>
      </c>
    </row>
    <row r="32804" spans="1:1">
      <c r="A32804" s="4">
        <v>35640</v>
      </c>
    </row>
    <row r="32805" spans="1:1">
      <c r="A32805" s="4">
        <v>35641</v>
      </c>
    </row>
    <row r="32806" spans="1:1">
      <c r="A32806" s="4">
        <v>35642</v>
      </c>
    </row>
    <row r="32807" spans="1:1">
      <c r="A32807" s="4">
        <v>35643</v>
      </c>
    </row>
    <row r="32808" spans="1:1">
      <c r="A32808" s="4">
        <v>35644</v>
      </c>
    </row>
    <row r="32809" spans="1:1">
      <c r="A32809" s="4">
        <v>35645</v>
      </c>
    </row>
    <row r="32810" spans="1:1">
      <c r="A32810" s="4">
        <v>35646</v>
      </c>
    </row>
    <row r="32811" spans="1:1">
      <c r="A32811" s="4">
        <v>35647</v>
      </c>
    </row>
    <row r="32812" spans="1:1">
      <c r="A32812" s="4">
        <v>35648</v>
      </c>
    </row>
    <row r="32813" spans="1:1">
      <c r="A32813" s="4">
        <v>35649</v>
      </c>
    </row>
    <row r="32814" spans="1:1">
      <c r="A32814" s="4">
        <v>35650</v>
      </c>
    </row>
    <row r="32815" spans="1:1">
      <c r="A32815" s="4">
        <v>35651</v>
      </c>
    </row>
    <row r="32816" spans="1:1">
      <c r="A32816" s="4">
        <v>35652</v>
      </c>
    </row>
    <row r="32817" spans="1:1">
      <c r="A32817" s="4">
        <v>35653</v>
      </c>
    </row>
    <row r="32818" spans="1:1">
      <c r="A32818" s="4">
        <v>35654</v>
      </c>
    </row>
    <row r="32819" spans="1:1">
      <c r="A32819" s="4">
        <v>35655</v>
      </c>
    </row>
    <row r="32820" spans="1:1">
      <c r="A32820" s="4">
        <v>35656</v>
      </c>
    </row>
    <row r="32821" spans="1:1">
      <c r="A32821" s="4">
        <v>35657</v>
      </c>
    </row>
    <row r="32822" spans="1:1">
      <c r="A32822" s="4">
        <v>35658</v>
      </c>
    </row>
    <row r="32823" spans="1:1">
      <c r="A32823" s="4">
        <v>35659</v>
      </c>
    </row>
    <row r="32824" spans="1:1">
      <c r="A32824" s="4">
        <v>35660</v>
      </c>
    </row>
    <row r="32825" spans="1:1">
      <c r="A32825" s="4">
        <v>35661</v>
      </c>
    </row>
    <row r="32826" spans="1:1">
      <c r="A32826" s="4">
        <v>35662</v>
      </c>
    </row>
    <row r="32827" spans="1:1">
      <c r="A32827" s="4">
        <v>35663</v>
      </c>
    </row>
    <row r="32828" spans="1:1">
      <c r="A32828" s="4">
        <v>35664</v>
      </c>
    </row>
    <row r="32829" spans="1:1">
      <c r="A32829" s="4">
        <v>35665</v>
      </c>
    </row>
    <row r="32830" spans="1:1">
      <c r="A32830" s="4">
        <v>35666</v>
      </c>
    </row>
    <row r="32831" spans="1:1">
      <c r="A32831" s="4">
        <v>35667</v>
      </c>
    </row>
    <row r="32832" spans="1:1">
      <c r="A32832" s="4">
        <v>35668</v>
      </c>
    </row>
    <row r="32833" spans="1:1">
      <c r="A32833" s="4">
        <v>35669</v>
      </c>
    </row>
    <row r="32834" spans="1:1">
      <c r="A32834" s="4">
        <v>35670</v>
      </c>
    </row>
    <row r="32835" spans="1:1">
      <c r="A32835" s="4">
        <v>35671</v>
      </c>
    </row>
    <row r="32836" spans="1:1">
      <c r="A32836" s="4">
        <v>35672</v>
      </c>
    </row>
    <row r="32837" spans="1:1">
      <c r="A32837" s="4">
        <v>35673</v>
      </c>
    </row>
    <row r="32838" spans="1:1">
      <c r="A32838" s="4">
        <v>35674</v>
      </c>
    </row>
    <row r="32839" spans="1:1">
      <c r="A32839" s="4">
        <v>35675</v>
      </c>
    </row>
    <row r="32840" spans="1:1">
      <c r="A32840" s="4">
        <v>35676</v>
      </c>
    </row>
    <row r="32841" spans="1:1">
      <c r="A32841" s="4">
        <v>35677</v>
      </c>
    </row>
    <row r="32842" spans="1:1">
      <c r="A32842" s="4">
        <v>35678</v>
      </c>
    </row>
    <row r="32843" spans="1:1">
      <c r="A32843" s="4">
        <v>35679</v>
      </c>
    </row>
    <row r="32844" spans="1:1">
      <c r="A32844" s="4">
        <v>35680</v>
      </c>
    </row>
    <row r="32845" spans="1:1">
      <c r="A32845" s="4">
        <v>35681</v>
      </c>
    </row>
    <row r="32846" spans="1:1">
      <c r="A32846" s="4">
        <v>35682</v>
      </c>
    </row>
    <row r="32847" spans="1:1">
      <c r="A32847" s="4">
        <v>35683</v>
      </c>
    </row>
    <row r="32848" spans="1:1">
      <c r="A32848" s="4">
        <v>35684</v>
      </c>
    </row>
    <row r="32849" spans="1:1">
      <c r="A32849" s="4">
        <v>35685</v>
      </c>
    </row>
    <row r="32850" spans="1:1">
      <c r="A32850" s="4">
        <v>35686</v>
      </c>
    </row>
    <row r="32851" spans="1:1">
      <c r="A32851" s="4">
        <v>35687</v>
      </c>
    </row>
    <row r="32852" spans="1:1">
      <c r="A32852" s="4">
        <v>35688</v>
      </c>
    </row>
    <row r="32853" spans="1:1">
      <c r="A32853" s="4">
        <v>35689</v>
      </c>
    </row>
    <row r="32854" spans="1:1">
      <c r="A32854" s="4">
        <v>35690</v>
      </c>
    </row>
    <row r="32855" spans="1:1">
      <c r="A32855" s="4">
        <v>35691</v>
      </c>
    </row>
    <row r="32856" spans="1:1">
      <c r="A32856" s="4">
        <v>35692</v>
      </c>
    </row>
    <row r="32857" spans="1:1">
      <c r="A32857" s="4">
        <v>35693</v>
      </c>
    </row>
    <row r="32858" spans="1:1">
      <c r="A32858" s="4">
        <v>35694</v>
      </c>
    </row>
    <row r="32859" spans="1:1">
      <c r="A32859" s="4">
        <v>35695</v>
      </c>
    </row>
    <row r="32860" spans="1:1">
      <c r="A32860" s="4">
        <v>35696</v>
      </c>
    </row>
    <row r="32861" spans="1:1">
      <c r="A32861" s="4">
        <v>35697</v>
      </c>
    </row>
    <row r="32862" spans="1:1">
      <c r="A32862" s="4">
        <v>35698</v>
      </c>
    </row>
    <row r="32863" spans="1:1">
      <c r="A32863" s="4">
        <v>35699</v>
      </c>
    </row>
    <row r="32864" spans="1:1">
      <c r="A32864" s="4">
        <v>35700</v>
      </c>
    </row>
    <row r="32865" spans="1:1">
      <c r="A32865" s="4">
        <v>35701</v>
      </c>
    </row>
    <row r="32866" spans="1:1">
      <c r="A32866" s="4">
        <v>35702</v>
      </c>
    </row>
    <row r="32867" spans="1:1">
      <c r="A32867" s="4">
        <v>35703</v>
      </c>
    </row>
    <row r="32868" spans="1:1">
      <c r="A32868" s="4">
        <v>35704</v>
      </c>
    </row>
    <row r="32869" spans="1:1">
      <c r="A32869" s="4">
        <v>35705</v>
      </c>
    </row>
    <row r="32870" spans="1:1">
      <c r="A32870" s="4">
        <v>35706</v>
      </c>
    </row>
    <row r="32871" spans="1:1">
      <c r="A32871" s="4">
        <v>35707</v>
      </c>
    </row>
    <row r="32872" spans="1:1">
      <c r="A32872" s="4">
        <v>35708</v>
      </c>
    </row>
    <row r="32873" spans="1:1">
      <c r="A32873" s="4">
        <v>35709</v>
      </c>
    </row>
    <row r="32874" spans="1:1">
      <c r="A32874" s="4">
        <v>35710</v>
      </c>
    </row>
    <row r="32875" spans="1:1">
      <c r="A32875" s="4">
        <v>35711</v>
      </c>
    </row>
    <row r="32876" spans="1:1">
      <c r="A32876" s="4">
        <v>35712</v>
      </c>
    </row>
    <row r="32877" spans="1:1">
      <c r="A32877" s="4">
        <v>35713</v>
      </c>
    </row>
    <row r="32878" spans="1:1">
      <c r="A32878" s="4">
        <v>35714</v>
      </c>
    </row>
    <row r="32879" spans="1:1">
      <c r="A32879" s="4">
        <v>35715</v>
      </c>
    </row>
    <row r="32880" spans="1:1">
      <c r="A32880" s="4">
        <v>35716</v>
      </c>
    </row>
    <row r="32881" spans="1:1">
      <c r="A32881" s="4">
        <v>35717</v>
      </c>
    </row>
    <row r="32882" spans="1:1">
      <c r="A32882" s="4">
        <v>35718</v>
      </c>
    </row>
    <row r="32883" spans="1:1">
      <c r="A32883" s="4">
        <v>35719</v>
      </c>
    </row>
    <row r="32884" spans="1:1">
      <c r="A32884" s="4">
        <v>35720</v>
      </c>
    </row>
    <row r="32885" spans="1:1">
      <c r="A32885" s="4">
        <v>35721</v>
      </c>
    </row>
    <row r="32886" spans="1:1">
      <c r="A32886" s="4">
        <v>35722</v>
      </c>
    </row>
    <row r="32887" spans="1:1">
      <c r="A32887" s="4">
        <v>35723</v>
      </c>
    </row>
    <row r="32888" spans="1:1">
      <c r="A32888" s="4">
        <v>35724</v>
      </c>
    </row>
    <row r="32889" spans="1:1">
      <c r="A32889" s="4">
        <v>35725</v>
      </c>
    </row>
    <row r="32890" spans="1:1">
      <c r="A32890" s="4">
        <v>35726</v>
      </c>
    </row>
    <row r="32891" spans="1:1">
      <c r="A32891" s="4">
        <v>35727</v>
      </c>
    </row>
    <row r="32892" spans="1:1">
      <c r="A32892" s="4">
        <v>35728</v>
      </c>
    </row>
    <row r="32893" spans="1:1">
      <c r="A32893" s="4">
        <v>35729</v>
      </c>
    </row>
    <row r="32894" spans="1:1">
      <c r="A32894" s="4">
        <v>35730</v>
      </c>
    </row>
    <row r="32895" spans="1:1">
      <c r="A32895" s="4">
        <v>35731</v>
      </c>
    </row>
    <row r="32896" spans="1:1">
      <c r="A32896" s="4">
        <v>35732</v>
      </c>
    </row>
    <row r="32897" spans="1:1">
      <c r="A32897" s="4">
        <v>35733</v>
      </c>
    </row>
    <row r="32898" spans="1:1">
      <c r="A32898" s="4">
        <v>35734</v>
      </c>
    </row>
    <row r="32899" spans="1:1">
      <c r="A32899" s="4">
        <v>35735</v>
      </c>
    </row>
    <row r="32900" spans="1:1">
      <c r="A32900" s="4">
        <v>35736</v>
      </c>
    </row>
    <row r="32901" spans="1:1">
      <c r="A32901" s="4">
        <v>35737</v>
      </c>
    </row>
    <row r="32902" spans="1:1">
      <c r="A32902" s="4">
        <v>35738</v>
      </c>
    </row>
    <row r="32903" spans="1:1">
      <c r="A32903" s="4">
        <v>35739</v>
      </c>
    </row>
    <row r="32904" spans="1:1">
      <c r="A32904" s="4">
        <v>35740</v>
      </c>
    </row>
    <row r="32905" spans="1:1">
      <c r="A32905" s="4">
        <v>35741</v>
      </c>
    </row>
    <row r="32906" spans="1:1">
      <c r="A32906" s="4">
        <v>35742</v>
      </c>
    </row>
    <row r="32907" spans="1:1">
      <c r="A32907" s="4">
        <v>35743</v>
      </c>
    </row>
    <row r="32908" spans="1:1">
      <c r="A32908" s="4">
        <v>35744</v>
      </c>
    </row>
    <row r="32909" spans="1:1">
      <c r="A32909" s="4">
        <v>35745</v>
      </c>
    </row>
    <row r="32910" spans="1:1">
      <c r="A32910" s="4">
        <v>35746</v>
      </c>
    </row>
    <row r="32911" spans="1:1">
      <c r="A32911" s="4">
        <v>35747</v>
      </c>
    </row>
    <row r="32912" spans="1:1">
      <c r="A32912" s="4">
        <v>35748</v>
      </c>
    </row>
    <row r="32913" spans="1:1">
      <c r="A32913" s="4">
        <v>35749</v>
      </c>
    </row>
    <row r="32914" spans="1:1">
      <c r="A32914" s="4">
        <v>35750</v>
      </c>
    </row>
    <row r="32915" spans="1:1">
      <c r="A32915" s="4">
        <v>35751</v>
      </c>
    </row>
    <row r="32916" spans="1:1">
      <c r="A32916" s="4">
        <v>35752</v>
      </c>
    </row>
    <row r="32917" spans="1:1">
      <c r="A32917" s="4">
        <v>35753</v>
      </c>
    </row>
    <row r="32918" spans="1:1">
      <c r="A32918" s="4">
        <v>35754</v>
      </c>
    </row>
    <row r="32919" spans="1:1">
      <c r="A32919" s="4">
        <v>35755</v>
      </c>
    </row>
    <row r="32920" spans="1:1">
      <c r="A32920" s="4">
        <v>35756</v>
      </c>
    </row>
    <row r="32921" spans="1:1">
      <c r="A32921" s="4">
        <v>35757</v>
      </c>
    </row>
    <row r="32922" spans="1:1">
      <c r="A32922" s="4">
        <v>35758</v>
      </c>
    </row>
    <row r="32923" spans="1:1">
      <c r="A32923" s="4">
        <v>35759</v>
      </c>
    </row>
    <row r="32924" spans="1:1">
      <c r="A32924" s="4">
        <v>35760</v>
      </c>
    </row>
    <row r="32925" spans="1:1">
      <c r="A32925" s="4">
        <v>35761</v>
      </c>
    </row>
    <row r="32926" spans="1:1">
      <c r="A32926" s="4">
        <v>35762</v>
      </c>
    </row>
    <row r="32927" spans="1:1">
      <c r="A32927" s="4">
        <v>35763</v>
      </c>
    </row>
    <row r="32928" spans="1:1">
      <c r="A32928" s="4">
        <v>35764</v>
      </c>
    </row>
    <row r="32929" spans="1:1">
      <c r="A32929" s="4">
        <v>35765</v>
      </c>
    </row>
    <row r="32930" spans="1:1">
      <c r="A32930" s="4">
        <v>35766</v>
      </c>
    </row>
    <row r="32931" spans="1:1">
      <c r="A32931" s="4">
        <v>35767</v>
      </c>
    </row>
    <row r="32932" spans="1:1">
      <c r="A32932" s="4">
        <v>35768</v>
      </c>
    </row>
    <row r="32933" spans="1:1">
      <c r="A32933" s="4">
        <v>35769</v>
      </c>
    </row>
    <row r="32934" spans="1:1">
      <c r="A32934" s="4">
        <v>35770</v>
      </c>
    </row>
    <row r="32935" spans="1:1">
      <c r="A32935" s="4">
        <v>35771</v>
      </c>
    </row>
    <row r="32936" spans="1:1">
      <c r="A32936" s="4">
        <v>35772</v>
      </c>
    </row>
    <row r="32937" spans="1:1">
      <c r="A32937" s="4">
        <v>35773</v>
      </c>
    </row>
    <row r="32938" spans="1:1">
      <c r="A32938" s="4">
        <v>35774</v>
      </c>
    </row>
    <row r="32939" spans="1:1">
      <c r="A32939" s="4">
        <v>35775</v>
      </c>
    </row>
    <row r="32940" spans="1:1">
      <c r="A32940" s="4">
        <v>35776</v>
      </c>
    </row>
    <row r="32941" spans="1:1">
      <c r="A32941" s="4">
        <v>35777</v>
      </c>
    </row>
    <row r="32942" spans="1:1">
      <c r="A32942" s="4">
        <v>35778</v>
      </c>
    </row>
    <row r="32943" spans="1:1">
      <c r="A32943" s="4">
        <v>35779</v>
      </c>
    </row>
    <row r="32944" spans="1:1">
      <c r="A32944" s="4">
        <v>35780</v>
      </c>
    </row>
    <row r="32945" spans="1:1">
      <c r="A32945" s="4">
        <v>35781</v>
      </c>
    </row>
    <row r="32946" spans="1:1">
      <c r="A32946" s="4">
        <v>35782</v>
      </c>
    </row>
    <row r="32947" spans="1:1">
      <c r="A32947" s="4">
        <v>35783</v>
      </c>
    </row>
    <row r="32948" spans="1:1">
      <c r="A32948" s="4">
        <v>35784</v>
      </c>
    </row>
    <row r="32949" spans="1:1">
      <c r="A32949" s="4">
        <v>35785</v>
      </c>
    </row>
    <row r="32950" spans="1:1">
      <c r="A32950" s="4">
        <v>35786</v>
      </c>
    </row>
    <row r="32951" spans="1:1">
      <c r="A32951" s="4">
        <v>35787</v>
      </c>
    </row>
    <row r="32952" spans="1:1">
      <c r="A32952" s="4">
        <v>35788</v>
      </c>
    </row>
    <row r="32953" spans="1:1">
      <c r="A32953" s="4">
        <v>35789</v>
      </c>
    </row>
    <row r="32954" spans="1:1">
      <c r="A32954" s="4">
        <v>35790</v>
      </c>
    </row>
    <row r="32955" spans="1:1">
      <c r="A32955" s="4">
        <v>35791</v>
      </c>
    </row>
    <row r="32956" spans="1:1">
      <c r="A32956" s="4">
        <v>35792</v>
      </c>
    </row>
    <row r="32957" spans="1:1">
      <c r="A32957" s="4">
        <v>35793</v>
      </c>
    </row>
    <row r="32958" spans="1:1">
      <c r="A32958" s="4">
        <v>35794</v>
      </c>
    </row>
    <row r="32959" spans="1:1">
      <c r="A32959" s="4">
        <v>35795</v>
      </c>
    </row>
    <row r="32960" spans="1:1">
      <c r="A32960" s="4">
        <v>35796</v>
      </c>
    </row>
    <row r="32961" spans="1:1">
      <c r="A32961" s="4">
        <v>35797</v>
      </c>
    </row>
    <row r="32962" spans="1:1">
      <c r="A32962" s="4">
        <v>35798</v>
      </c>
    </row>
    <row r="32963" spans="1:1">
      <c r="A32963" s="4">
        <v>35799</v>
      </c>
    </row>
    <row r="32964" spans="1:1">
      <c r="A32964" s="4">
        <v>35800</v>
      </c>
    </row>
    <row r="32965" spans="1:1">
      <c r="A32965" s="4">
        <v>35801</v>
      </c>
    </row>
    <row r="32966" spans="1:1">
      <c r="A32966" s="4">
        <v>35802</v>
      </c>
    </row>
    <row r="32967" spans="1:1">
      <c r="A32967" s="4">
        <v>35803</v>
      </c>
    </row>
    <row r="32968" spans="1:1">
      <c r="A32968" s="4">
        <v>35804</v>
      </c>
    </row>
    <row r="32969" spans="1:1">
      <c r="A32969" s="4">
        <v>35805</v>
      </c>
    </row>
    <row r="32970" spans="1:1">
      <c r="A32970" s="4">
        <v>35806</v>
      </c>
    </row>
    <row r="32971" spans="1:1">
      <c r="A32971" s="4">
        <v>35807</v>
      </c>
    </row>
    <row r="32972" spans="1:1">
      <c r="A32972" s="4">
        <v>35808</v>
      </c>
    </row>
    <row r="32973" spans="1:1">
      <c r="A32973" s="4">
        <v>35809</v>
      </c>
    </row>
    <row r="32974" spans="1:1">
      <c r="A32974" s="4">
        <v>35810</v>
      </c>
    </row>
    <row r="32975" spans="1:1">
      <c r="A32975" s="4">
        <v>35811</v>
      </c>
    </row>
    <row r="32976" spans="1:1">
      <c r="A32976" s="4">
        <v>35812</v>
      </c>
    </row>
    <row r="32977" spans="1:1">
      <c r="A32977" s="4">
        <v>35813</v>
      </c>
    </row>
    <row r="32978" spans="1:1">
      <c r="A32978" s="4">
        <v>35814</v>
      </c>
    </row>
    <row r="32979" spans="1:1">
      <c r="A32979" s="4">
        <v>35815</v>
      </c>
    </row>
    <row r="32980" spans="1:1">
      <c r="A32980" s="4">
        <v>35816</v>
      </c>
    </row>
    <row r="32981" spans="1:1">
      <c r="A32981" s="4">
        <v>35817</v>
      </c>
    </row>
    <row r="32982" spans="1:1">
      <c r="A32982" s="4">
        <v>35818</v>
      </c>
    </row>
    <row r="32983" spans="1:1">
      <c r="A32983" s="4">
        <v>35819</v>
      </c>
    </row>
    <row r="32984" spans="1:1">
      <c r="A32984" s="4">
        <v>35820</v>
      </c>
    </row>
    <row r="32985" spans="1:1">
      <c r="A32985" s="4">
        <v>35821</v>
      </c>
    </row>
  </sheetData>
  <phoneticPr fontId="3" type="noConversion"/>
  <pageMargins left="0.7" right="0.7" top="0.75" bottom="0.75" header="0.3" footer="0.3"/>
  <pageSetup paperSize="9" orientation="portrait" r:id="rId1"/>
  <ignoredErrors>
    <ignoredError sqref="F5 F1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78AF7-FA8E-4C1D-B3E5-10A0EA8FCF52}">
  <sheetPr codeName="Taul2"/>
  <dimension ref="B4:Z59"/>
  <sheetViews>
    <sheetView zoomScale="80" zoomScaleNormal="80" workbookViewId="0">
      <selection activeCell="G45" sqref="G45"/>
    </sheetView>
  </sheetViews>
  <sheetFormatPr defaultRowHeight="14.4"/>
  <cols>
    <col min="2" max="2" width="25.33203125" customWidth="1"/>
    <col min="3" max="3" width="45.5546875" customWidth="1"/>
    <col min="5" max="5" width="21.6640625" customWidth="1"/>
    <col min="6" max="6" width="23.33203125" customWidth="1"/>
    <col min="7" max="7" width="44.88671875" customWidth="1"/>
    <col min="8" max="8" width="33.88671875" customWidth="1"/>
    <col min="9" max="9" width="30.5546875" customWidth="1"/>
    <col min="10" max="10" width="40.33203125" customWidth="1"/>
    <col min="11" max="11" width="49.109375" customWidth="1"/>
    <col min="12" max="12" width="11" customWidth="1"/>
  </cols>
  <sheetData>
    <row r="4" spans="2:26" s="167" customFormat="1"/>
    <row r="5" spans="2:26">
      <c r="B5" s="4" t="str">
        <f>IF('Mode CR'!$F$16=Data!$B$263,'Mode CR'!B36,IF('Mode CR'!$F$16=Data!$B$264,'Mode CR'!B56,IF('Mode CR'!$F$16=Data!$B$265,'Mode CR'!B76,'Mode CR'!B97)))</f>
        <v>MCR05W90</v>
      </c>
      <c r="C5" s="4" t="str">
        <f>IF('Mode CR'!$F$16=Data!$B$263,'Mode CR'!C36,IF('Mode CR'!$F$16=Data!$B$264,'Mode CR'!C56,IF('Mode CR'!$F$16=Data!$B$265,'Mode CR'!C76,'Mode CR'!C97)))</f>
        <v>840HE 28W 5ft DA</v>
      </c>
      <c r="D5" s="4">
        <f>IF('Mode CR'!$F$16=Data!$B$263,'Mode CR'!D36,IF('Mode CR'!$F$16=Data!$B$264,'Mode CR'!D56,IF('Mode CR'!$F$16=Data!$B$265,'Mode CR'!D76,'Mode CR'!D97)))</f>
        <v>8</v>
      </c>
      <c r="E5" s="4"/>
      <c r="F5" s="4" t="str">
        <f>IF('Mode CR'!$F$17=Data!$B$263,'Mode CR'!F36,IF('Mode CR'!$F$17=Data!$B$264,'Mode CR'!F56,IF('Mode CR'!$F$17=Data!$B$265,'Mode CR'!F76,'Mode CR'!F97)))</f>
        <v xml:space="preserve"> </v>
      </c>
      <c r="G5" s="4" t="str">
        <f>IF('Mode CR'!$F$17=Data!$B$263,'Mode CR'!G36,IF('Mode CR'!$F$17=Data!$B$264,'Mode CR'!G56,IF('Mode CR'!$F$17=Data!$B$265,'Mode CR'!G76,'Mode CR'!G97)))</f>
        <v xml:space="preserve"> </v>
      </c>
      <c r="H5" s="4" t="str">
        <f>IF('Mode CR'!$F$17=Data!$B$263,'Mode CR'!H36,IF('Mode CR'!$F$17=Data!$B$264,'Mode CR'!H56,IF('Mode CR'!$F$17=Data!$B$265,'Mode CR'!H76,'Mode CR'!H97)))</f>
        <v xml:space="preserve"> </v>
      </c>
      <c r="I5" s="4"/>
      <c r="J5" s="4" t="str">
        <f>IF('Mode CR'!$F$18=Data!$B$263,'Mode CR'!J36,IF('Mode CR'!$F$18=Data!$B$264,'Mode CR'!J56,IF('Mode CR'!$F$18=Data!$B$265,'Mode CR'!J76,'Mode CR'!J97)))</f>
        <v xml:space="preserve"> </v>
      </c>
      <c r="K5" s="4" t="str">
        <f>IF('Mode CR'!$F$18=Data!$B$263,'Mode CR'!K36,IF('Mode CR'!$F$18=Data!$B$264,'Mode CR'!K56,IF('Mode CR'!$F$18=Data!$B$265,'Mode CR'!K76,'Mode CR'!K97)))</f>
        <v xml:space="preserve"> </v>
      </c>
      <c r="L5" s="4" t="str">
        <f>IF('Mode CR'!$F$18=Data!$B$263,'Mode CR'!L36,IF('Mode CR'!$F$18=Data!$B$264,'Mode CR'!L56,IF('Mode CR'!$F$18=Data!$B$265,'Mode CR'!L76,'Mode CR'!L97)))</f>
        <v xml:space="preserve"> 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2:26">
      <c r="B6" s="4">
        <f>IF('Mode CR'!$F$16=Data!$B$263,'Mode CR'!B37,IF('Mode CR'!$F$16=Data!$B$264,'Mode CR'!B57,IF('Mode CR'!$F$16=Data!$B$265,'Mode CR'!B77,'Mode CR'!B98)))</f>
        <v>0</v>
      </c>
      <c r="C6" s="4">
        <f>IF('Mode CR'!$F$16=Data!$B$263,'Mode CR'!C37,IF('Mode CR'!$F$16=Data!$B$264,'Mode CR'!C57,IF('Mode CR'!$F$16=Data!$B$265,'Mode CR'!C77,'Mode CR'!C98)))</f>
        <v>0</v>
      </c>
      <c r="D6" s="4">
        <f>IF('Mode CR'!$F$16=Data!$B$263,'Mode CR'!D37,IF('Mode CR'!$F$16=Data!$B$264,'Mode CR'!D57,IF('Mode CR'!$F$16=Data!$B$265,'Mode CR'!D77,'Mode CR'!D98)))</f>
        <v>0</v>
      </c>
      <c r="E6" s="4"/>
      <c r="F6" s="4">
        <f>IF('Mode CR'!$F$17=Data!$B$263,'Mode CR'!F37,IF('Mode CR'!$F$17=Data!$B$264,'Mode CR'!F57,IF('Mode CR'!$F$17=Data!$B$265,'Mode CR'!F77,'Mode CR'!F98)))</f>
        <v>0</v>
      </c>
      <c r="G6" s="4">
        <f>IF('Mode CR'!$F$17=Data!$B$263,'Mode CR'!G37,IF('Mode CR'!$F$17=Data!$B$264,'Mode CR'!G57,IF('Mode CR'!$F$17=Data!$B$265,'Mode CR'!G77,'Mode CR'!G98)))</f>
        <v>0</v>
      </c>
      <c r="H6" s="4">
        <f>IF('Mode CR'!$F$17=Data!$B$263,'Mode CR'!H37,IF('Mode CR'!$F$17=Data!$B$264,'Mode CR'!H57,IF('Mode CR'!$F$17=Data!$B$265,'Mode CR'!H77,'Mode CR'!H98)))</f>
        <v>0</v>
      </c>
      <c r="I6" s="4"/>
      <c r="J6" s="4">
        <f>IF('Mode CR'!$F$18=Data!$B$263,'Mode CR'!J37,IF('Mode CR'!$F$18=Data!$B$264,'Mode CR'!J57,IF('Mode CR'!$F$18=Data!$B$265,'Mode CR'!J77,'Mode CR'!J98)))</f>
        <v>0</v>
      </c>
      <c r="K6" s="4">
        <f>IF('Mode CR'!$F$18=Data!$B$263,'Mode CR'!K37,IF('Mode CR'!$F$18=Data!$B$264,'Mode CR'!K57,IF('Mode CR'!$F$18=Data!$B$265,'Mode CR'!K77,'Mode CR'!K98)))</f>
        <v>0</v>
      </c>
      <c r="L6" s="4">
        <f>IF('Mode CR'!$F$18=Data!$B$263,'Mode CR'!L37,IF('Mode CR'!$F$18=Data!$B$264,'Mode CR'!L57,IF('Mode CR'!$F$18=Data!$B$265,'Mode CR'!L77,'Mode CR'!L98)))</f>
        <v>0</v>
      </c>
    </row>
    <row r="7" spans="2:26">
      <c r="B7" s="4" t="str">
        <f>IF('Mode CR'!$F$16=Data!$B$263,'Mode CR'!B38,IF('Mode CR'!$F$16=Data!$B$264,'Mode CR'!B58,IF('Mode CR'!$F$16=Data!$B$265,'Mode CR'!B78,'Mode CR'!B99)))</f>
        <v>FCRS05006</v>
      </c>
      <c r="C7" s="4" t="str">
        <f>IF('Mode CR'!$F$16=Data!$B$263,'Mode CR'!C38,IF('Mode CR'!$F$16=Data!$B$264,'Mode CR'!C58,IF('Mode CR'!$F$16=Data!$B$265,'Mode CR'!C78,'Mode CR'!C99)))</f>
        <v>Frame Surface 1410mm 5x2,5mm2+4x1,5mm2 White</v>
      </c>
      <c r="D7" s="4">
        <f>IF('Mode CR'!$F$16=Data!$B$263,'Mode CR'!D38,IF('Mode CR'!$F$16=Data!$B$264,'Mode CR'!D58,IF('Mode CR'!$F$16=Data!$B$265,'Mode CR'!D78,'Mode CR'!D99)))</f>
        <v>8</v>
      </c>
      <c r="E7" s="4"/>
      <c r="F7" s="4" t="str">
        <f>IF('Mode CR'!$F$17=Data!$B$263,'Mode CR'!F38,IF('Mode CR'!$F$17=Data!$B$264,'Mode CR'!F58,IF('Mode CR'!$F$17=Data!$B$265,'Mode CR'!F78,'Mode CR'!F99)))</f>
        <v xml:space="preserve"> </v>
      </c>
      <c r="G7" s="4" t="str">
        <f>IF('Mode CR'!$F$17=Data!$B$263,'Mode CR'!G38,IF('Mode CR'!$F$17=Data!$B$264,'Mode CR'!G58,IF('Mode CR'!$F$17=Data!$B$265,'Mode CR'!G78,'Mode CR'!G99)))</f>
        <v xml:space="preserve"> </v>
      </c>
      <c r="H7" s="4" t="str">
        <f>IF('Mode CR'!$F$17=Data!$B$263,'Mode CR'!H38,IF('Mode CR'!$F$17=Data!$B$264,'Mode CR'!H58,IF('Mode CR'!$F$17=Data!$B$265,'Mode CR'!H78,'Mode CR'!H99)))</f>
        <v xml:space="preserve"> </v>
      </c>
      <c r="I7" s="4"/>
      <c r="J7" s="4" t="str">
        <f>IF('Mode CR'!$F$18=Data!$B$263,'Mode CR'!J38,IF('Mode CR'!$F$18=Data!$B$264,'Mode CR'!J58,IF('Mode CR'!$F$18=Data!$B$265,'Mode CR'!J78,'Mode CR'!J99)))</f>
        <v xml:space="preserve"> </v>
      </c>
      <c r="K7" s="4" t="str">
        <f>IF('Mode CR'!$F$18=Data!$B$263,'Mode CR'!K38,IF('Mode CR'!$F$18=Data!$B$264,'Mode CR'!K58,IF('Mode CR'!$F$18=Data!$B$265,'Mode CR'!K78,'Mode CR'!K99)))</f>
        <v xml:space="preserve"> </v>
      </c>
      <c r="L7" s="4" t="str">
        <f>IF('Mode CR'!$F$18=Data!$B$263,'Mode CR'!L38,IF('Mode CR'!$F$18=Data!$B$264,'Mode CR'!L58,IF('Mode CR'!$F$18=Data!$B$265,'Mode CR'!L78,'Mode CR'!L99)))</f>
        <v xml:space="preserve"> </v>
      </c>
    </row>
    <row r="8" spans="2:26">
      <c r="B8" s="4">
        <f>IF('Mode CR'!$F$16=Data!$B$263,'Mode CR'!B39,IF('Mode CR'!$F$16=Data!$B$264,'Mode CR'!B59,IF('Mode CR'!$F$16=Data!$B$265,'Mode CR'!B79,'Mode CR'!B100)))</f>
        <v>0</v>
      </c>
      <c r="C8" s="4">
        <f>IF('Mode CR'!$F$16=Data!$B$263,'Mode CR'!C39,IF('Mode CR'!$F$16=Data!$B$264,'Mode CR'!C59,IF('Mode CR'!$F$16=Data!$B$265,'Mode CR'!C79,'Mode CR'!C100)))</f>
        <v>0</v>
      </c>
      <c r="D8" s="4">
        <f>IF('Mode CR'!$F$16=Data!$B$263,'Mode CR'!D39,IF('Mode CR'!$F$16=Data!$B$264,'Mode CR'!D59,IF('Mode CR'!$F$16=Data!$B$265,'Mode CR'!D79,'Mode CR'!D100)))</f>
        <v>0</v>
      </c>
      <c r="E8" s="4"/>
      <c r="F8" s="4" t="str">
        <f>IF('Mode CR'!$F$17=Data!$B$263,'Mode CR'!F39,IF('Mode CR'!$F$17=Data!$B$264,'Mode CR'!F59,IF('Mode CR'!$F$17=Data!$B$265,'Mode CR'!F79,'Mode CR'!F100)))</f>
        <v xml:space="preserve"> </v>
      </c>
      <c r="G8" s="4" t="str">
        <f>IF('Mode CR'!$F$17=Data!$B$263,'Mode CR'!G39,IF('Mode CR'!$F$17=Data!$B$264,'Mode CR'!G59,IF('Mode CR'!$F$17=Data!$B$265,'Mode CR'!G79,'Mode CR'!G100)))</f>
        <v xml:space="preserve"> </v>
      </c>
      <c r="H8" s="4" t="str">
        <f>IF('Mode CR'!$F$17=Data!$B$263,'Mode CR'!H39,IF('Mode CR'!$F$17=Data!$B$264,'Mode CR'!H59,IF('Mode CR'!$F$17=Data!$B$265,'Mode CR'!H79,'Mode CR'!H100)))</f>
        <v xml:space="preserve"> </v>
      </c>
      <c r="I8" s="4"/>
      <c r="J8" s="4" t="str">
        <f>IF('Mode CR'!$F$18=Data!$B$263,'Mode CR'!J39,IF('Mode CR'!$F$18=Data!$B$264,'Mode CR'!J59,IF('Mode CR'!$F$18=Data!$B$265,'Mode CR'!J79,'Mode CR'!J100)))</f>
        <v xml:space="preserve"> </v>
      </c>
      <c r="K8" s="4" t="str">
        <f>IF('Mode CR'!$F$18=Data!$B$263,'Mode CR'!K39,IF('Mode CR'!$F$18=Data!$B$264,'Mode CR'!K59,IF('Mode CR'!$F$18=Data!$B$265,'Mode CR'!K79,'Mode CR'!K100)))</f>
        <v xml:space="preserve"> </v>
      </c>
      <c r="L8" s="4" t="str">
        <f>IF('Mode CR'!$F$18=Data!$B$263,'Mode CR'!L39,IF('Mode CR'!$F$18=Data!$B$264,'Mode CR'!L59,IF('Mode CR'!$F$18=Data!$B$265,'Mode CR'!L79,'Mode CR'!L100)))</f>
        <v xml:space="preserve"> </v>
      </c>
    </row>
    <row r="9" spans="2:26">
      <c r="B9" s="4" t="str">
        <f>IF('Mode CR'!$F$16=Data!$B$263,'Mode CR'!B40,IF('Mode CR'!$F$16=Data!$B$264,'Mode CR'!B60,IF('Mode CR'!$F$16=Data!$B$265,'Mode CR'!B80,'Mode CR'!B101)))</f>
        <v>VMU20122</v>
      </c>
      <c r="C9" s="4" t="str">
        <f>IF('Mode CR'!$F$16=Data!$B$263,'Mode CR'!C40,IF('Mode CR'!$F$16=Data!$B$264,'Mode CR'!C60,IF('Mode CR'!$F$16=Data!$B$265,'Mode CR'!C80,'Mode CR'!C101)))</f>
        <v>Mode CR Line Endcap assembly M25 White</v>
      </c>
      <c r="D9" s="4">
        <f>IF('Mode CR'!$F$16=Data!$B$263,'Mode CR'!D40,IF('Mode CR'!$F$16=Data!$B$264,'Mode CR'!D60,IF('Mode CR'!$F$16=Data!$B$265,'Mode CR'!D80,'Mode CR'!D101)))</f>
        <v>1</v>
      </c>
      <c r="E9" s="4"/>
      <c r="F9" s="4">
        <f>IF('Mode CR'!$F$17=Data!$B$263,'Mode CR'!F40,IF('Mode CR'!$F$17=Data!$B$264,'Mode CR'!F60,IF('Mode CR'!$F$17=Data!$B$265,'Mode CR'!F80,'Mode CR'!F101)))</f>
        <v>0</v>
      </c>
      <c r="G9" s="4">
        <f>IF('Mode CR'!$F$17=Data!$B$263,'Mode CR'!G40,IF('Mode CR'!$F$17=Data!$B$264,'Mode CR'!G60,IF('Mode CR'!$F$17=Data!$B$265,'Mode CR'!G80,'Mode CR'!G101)))</f>
        <v>0</v>
      </c>
      <c r="H9" s="4">
        <f>IF('Mode CR'!$F$17=Data!$B$263,'Mode CR'!H40,IF('Mode CR'!$F$17=Data!$B$264,'Mode CR'!H60,IF('Mode CR'!$F$17=Data!$B$265,'Mode CR'!H80,'Mode CR'!H101)))</f>
        <v>0</v>
      </c>
      <c r="I9" s="4"/>
      <c r="J9" s="4">
        <f>IF('Mode CR'!$F$18=Data!$B$263,'Mode CR'!J40,IF('Mode CR'!$F$18=Data!$B$264,'Mode CR'!J60,IF('Mode CR'!$F$18=Data!$B$265,'Mode CR'!J80,'Mode CR'!J101)))</f>
        <v>0</v>
      </c>
      <c r="K9" s="4">
        <f>IF('Mode CR'!$F$18=Data!$B$263,'Mode CR'!K40,IF('Mode CR'!$F$18=Data!$B$264,'Mode CR'!K60,IF('Mode CR'!$F$18=Data!$B$265,'Mode CR'!K80,'Mode CR'!K101)))</f>
        <v>0</v>
      </c>
      <c r="L9" s="4">
        <f>IF('Mode CR'!$F$18=Data!$B$263,'Mode CR'!L40,IF('Mode CR'!$F$18=Data!$B$264,'Mode CR'!L60,IF('Mode CR'!$F$18=Data!$B$265,'Mode CR'!L80,'Mode CR'!L101)))</f>
        <v>0</v>
      </c>
    </row>
    <row r="10" spans="2:26">
      <c r="B10" s="4" t="str">
        <f>IF('Mode CR'!$F$16=Data!$B$263,'Mode CR'!B41,IF('Mode CR'!$F$16=Data!$B$264,'Mode CR'!B61,IF('Mode CR'!$F$16=Data!$B$265,'Mode CR'!B81,'Mode CR'!B102)))</f>
        <v>VMU20099</v>
      </c>
      <c r="C10" s="4" t="str">
        <f>IF('Mode CR'!$F$16=Data!$B$263,'Mode CR'!C41,IF('Mode CR'!$F$16=Data!$B$264,'Mode CR'!C61,IF('Mode CR'!$F$16=Data!$B$265,'Mode CR'!C81,'Mode CR'!C102)))</f>
        <v>Mode CR Line Endcap assembly Blind White</v>
      </c>
      <c r="D10" s="4">
        <f>IF('Mode CR'!$F$16=Data!$B$263,'Mode CR'!D41,IF('Mode CR'!$F$16=Data!$B$264,'Mode CR'!D61,IF('Mode CR'!$F$16=Data!$B$265,'Mode CR'!D81,'Mode CR'!D102)))</f>
        <v>1</v>
      </c>
      <c r="E10" s="4"/>
      <c r="F10" s="4"/>
      <c r="G10" s="4"/>
      <c r="H10" s="4"/>
      <c r="I10" s="4"/>
      <c r="J10" s="4"/>
      <c r="K10" s="4"/>
      <c r="L10" s="4"/>
    </row>
    <row r="11" spans="2:26">
      <c r="B11" s="4" t="str">
        <f>IF('Mode CR'!$F$16=Data!$B$263,'Mode CR'!B42,IF('Mode CR'!$F$16=Data!$B$264,'Mode CR'!B62,IF('Mode CR'!$F$16=Data!$B$265,'Mode CR'!B82,'Mode CR'!B103)))</f>
        <v>VMU20101</v>
      </c>
      <c r="C11" s="4" t="str">
        <f>IF('Mode CR'!$F$16=Data!$B$263,'Mode CR'!C42,IF('Mode CR'!$F$16=Data!$B$264,'Mode CR'!C62,IF('Mode CR'!$F$16=Data!$B$265,'Mode CR'!C82,'Mode CR'!C103)))</f>
        <v>Mode CR Line Frame connector</v>
      </c>
      <c r="D11" s="4">
        <f>IF('Mode CR'!$F$16=Data!$B$263,'Mode CR'!D42,IF('Mode CR'!$F$16=Data!$B$264,'Mode CR'!D62,IF('Mode CR'!$F$16=Data!$B$265,'Mode CR'!D82,'Mode CR'!D103)))</f>
        <v>7</v>
      </c>
      <c r="E11" s="4"/>
      <c r="F11" s="4" t="str">
        <f>IF('Mode CR'!$F$17=Data!$B$263,'Mode CR'!F42,IF('Mode CR'!$F$17=Data!$B$264,'Mode CR'!F62,IF('Mode CR'!$F$17=Data!$B$265,'Mode CR'!F82,'Mode CR'!F103)))</f>
        <v xml:space="preserve"> </v>
      </c>
      <c r="G11" s="4" t="str">
        <f>IF('Mode CR'!$F$17=Data!$B$263,'Mode CR'!G42,IF('Mode CR'!$F$17=Data!$B$264,'Mode CR'!G62,IF('Mode CR'!$F$17=Data!$B$265,'Mode CR'!G82,'Mode CR'!G103)))</f>
        <v xml:space="preserve"> </v>
      </c>
      <c r="H11" s="4" t="str">
        <f>IF('Mode CR'!$F$17=Data!$B$263,'Mode CR'!H42,IF('Mode CR'!$F$17=Data!$B$264,'Mode CR'!H62,IF('Mode CR'!$F$17=Data!$B$265,'Mode CR'!H82,'Mode CR'!H103)))</f>
        <v xml:space="preserve"> </v>
      </c>
      <c r="I11" s="4"/>
      <c r="J11" s="4" t="str">
        <f>IF('Mode CR'!$F$18=Data!$B$263,'Mode CR'!J42,IF('Mode CR'!$F$18=Data!$B$264,'Mode CR'!J62,IF('Mode CR'!$F$18=Data!$B$265,'Mode CR'!J82,'Mode CR'!J103)))</f>
        <v xml:space="preserve"> </v>
      </c>
      <c r="K11" s="4" t="str">
        <f>IF('Mode CR'!$F$18=Data!$B$263,'Mode CR'!K42,IF('Mode CR'!$F$18=Data!$B$264,'Mode CR'!K62,IF('Mode CR'!$F$18=Data!$B$265,'Mode CR'!K82,'Mode CR'!K103)))</f>
        <v xml:space="preserve"> </v>
      </c>
      <c r="L11" s="4" t="str">
        <f>IF('Mode CR'!$F$18=Data!$B$263,'Mode CR'!L42,IF('Mode CR'!$F$18=Data!$B$264,'Mode CR'!L62,IF('Mode CR'!$F$18=Data!$B$265,'Mode CR'!L82,'Mode CR'!L103)))</f>
        <v xml:space="preserve"> </v>
      </c>
    </row>
    <row r="12" spans="2:26">
      <c r="B12" s="4" t="str">
        <f>IF('Mode CR'!$F$16=Data!$B$263,'Mode CR'!B43,IF('Mode CR'!$F$16=Data!$B$264,'Mode CR'!B63,IF('Mode CR'!$F$16=Data!$B$265,'Mode CR'!B83,'Mode CR'!B104)))</f>
        <v>VT22001A</v>
      </c>
      <c r="C12" s="4" t="str">
        <f>IF('Mode CR'!$F$16=Data!$B$263,'Mode CR'!C43,IF('Mode CR'!$F$16=Data!$B$264,'Mode CR'!C63,IF('Mode CR'!$F$16=Data!$B$265,'Mode CR'!C83,'Mode CR'!C104)))</f>
        <v>MB1 Mounting bracket White</v>
      </c>
      <c r="D12" s="4">
        <f>IF('Mode CR'!$F$16=Data!$B$263,'Mode CR'!D43,IF('Mode CR'!$F$16=Data!$B$264,'Mode CR'!D63,IF('Mode CR'!$F$16=Data!$B$265,'Mode CR'!D83,'Mode CR'!D104)))</f>
        <v>9</v>
      </c>
      <c r="E12" s="4"/>
      <c r="F12" s="4">
        <f>IF('Mode CR'!$F$17=Data!$B$263,'Mode CR'!F43,IF('Mode CR'!$F$17=Data!$B$264,'Mode CR'!F63,IF('Mode CR'!$F$17=Data!$B$265,'Mode CR'!F83,'Mode CR'!F104)))</f>
        <v>0</v>
      </c>
      <c r="G12" s="4">
        <f>IF('Mode CR'!$F$17=Data!$B$263,'Mode CR'!G43,IF('Mode CR'!$F$17=Data!$B$264,'Mode CR'!G63,IF('Mode CR'!$F$17=Data!$B$265,'Mode CR'!G83,'Mode CR'!G104)))</f>
        <v>0</v>
      </c>
      <c r="H12" s="4">
        <f>IF('Mode CR'!$F$17=Data!$B$263,'Mode CR'!H43,IF('Mode CR'!$F$17=Data!$B$264,'Mode CR'!H63,IF('Mode CR'!$F$17=Data!$B$265,'Mode CR'!H83,'Mode CR'!H104)))</f>
        <v>0</v>
      </c>
      <c r="I12" s="4"/>
      <c r="J12" s="4">
        <f>IF('Mode CR'!$F$18=Data!$B$263,'Mode CR'!J43,IF('Mode CR'!$F$18=Data!$B$264,'Mode CR'!J63,IF('Mode CR'!$F$18=Data!$B$265,'Mode CR'!J83,'Mode CR'!J104)))</f>
        <v>0</v>
      </c>
      <c r="K12" s="4">
        <f>IF('Mode CR'!$F$18=Data!$B$263,'Mode CR'!K43,IF('Mode CR'!$F$18=Data!$B$264,'Mode CR'!K63,IF('Mode CR'!$F$18=Data!$B$265,'Mode CR'!K83,'Mode CR'!K104)))</f>
        <v>0</v>
      </c>
      <c r="L12" s="4">
        <f>IF('Mode CR'!$F$18=Data!$B$263,'Mode CR'!L43,IF('Mode CR'!$F$18=Data!$B$264,'Mode CR'!L63,IF('Mode CR'!$F$18=Data!$B$265,'Mode CR'!L83,'Mode CR'!L104)))</f>
        <v>0</v>
      </c>
    </row>
    <row r="13" spans="2:26">
      <c r="B13" s="4" t="str">
        <f>IF('Mode CR'!$F$16=Data!$B$263,'Mode CR'!B44,IF('Mode CR'!$F$16=Data!$B$264,'Mode CR'!B64,IF('Mode CR'!$F$16=Data!$B$265,'Mode CR'!B84,'Mode CR'!B105)))</f>
        <v>VS13010</v>
      </c>
      <c r="C13" s="4" t="str">
        <f>IF('Mode CR'!$F$16=Data!$B$263,'Mode CR'!C44,IF('Mode CR'!$F$16=Data!$B$264,'Mode CR'!C64,IF('Mode CR'!$F$16=Data!$B$265,'Mode CR'!C84,'Mode CR'!C105)))</f>
        <v>Connection kit</v>
      </c>
      <c r="D13" s="4">
        <f>IF('Mode CR'!$F$16=Data!$B$263,'Mode CR'!D44,IF('Mode CR'!$F$16=Data!$B$264,'Mode CR'!D64,IF('Mode CR'!$F$16=Data!$B$265,'Mode CR'!D84,'Mode CR'!D105)))</f>
        <v>1</v>
      </c>
      <c r="E13" s="4"/>
      <c r="F13" s="4">
        <f>IF('Mode CR'!$F$17=Data!$B$263,'Mode CR'!F44,IF('Mode CR'!$F$17=Data!$B$264,'Mode CR'!F64,IF('Mode CR'!$F$17=Data!$B$265,'Mode CR'!F84,'Mode CR'!F105)))</f>
        <v>0</v>
      </c>
      <c r="G13" s="4">
        <f>IF('Mode CR'!$F$17=Data!$B$263,'Mode CR'!G44,IF('Mode CR'!$F$17=Data!$B$264,'Mode CR'!G64,IF('Mode CR'!$F$17=Data!$B$265,'Mode CR'!G84,'Mode CR'!G105)))</f>
        <v>0</v>
      </c>
      <c r="H13" s="4">
        <f>IF('Mode CR'!$F$17=Data!$B$263,'Mode CR'!H44,IF('Mode CR'!$F$17=Data!$B$264,'Mode CR'!H64,IF('Mode CR'!$F$17=Data!$B$265,'Mode CR'!H84,'Mode CR'!H105)))</f>
        <v>0</v>
      </c>
      <c r="I13" s="4"/>
      <c r="J13" s="4">
        <f>IF('Mode CR'!$F$18=Data!$B$263,'Mode CR'!J44,IF('Mode CR'!$F$18=Data!$B$264,'Mode CR'!J64,IF('Mode CR'!$F$18=Data!$B$265,'Mode CR'!J84,'Mode CR'!J105)))</f>
        <v>0</v>
      </c>
      <c r="K13" s="4">
        <f>IF('Mode CR'!$F$18=Data!$B$263,'Mode CR'!K44,IF('Mode CR'!$F$18=Data!$B$264,'Mode CR'!K64,IF('Mode CR'!$F$18=Data!$B$265,'Mode CR'!K84,'Mode CR'!K105)))</f>
        <v>0</v>
      </c>
      <c r="L13" s="4">
        <f>IF('Mode CR'!$F$18=Data!$B$263,'Mode CR'!L44,IF('Mode CR'!$F$18=Data!$B$264,'Mode CR'!L64,IF('Mode CR'!$F$18=Data!$B$265,'Mode CR'!L84,'Mode CR'!L105)))</f>
        <v>0</v>
      </c>
    </row>
    <row r="14" spans="2:26">
      <c r="B14" s="4">
        <f>IF('Mode CR'!$F$16=Data!$B$263,'Mode CR'!B45,IF('Mode CR'!$F$16=Data!$B$264,'Mode CR'!B66,IF('Mode CR'!$F$16=Data!$B$265,'Mode CR'!B85,'Mode CR'!B106)))</f>
        <v>0</v>
      </c>
      <c r="C14" s="4">
        <f>IF('Mode CR'!$F$16=Data!$B$263,'Mode CR'!C45,IF('Mode CR'!$F$16=Data!$B$264,'Mode CR'!C66,IF('Mode CR'!$F$16=Data!$B$265,'Mode CR'!C85,'Mode CR'!C106)))</f>
        <v>0</v>
      </c>
      <c r="D14" s="4">
        <f>IF('Mode CR'!$F$16=Data!$B$263,'Mode CR'!D45,IF('Mode CR'!$F$16=Data!$B$264,'Mode CR'!D66,IF('Mode CR'!$F$16=Data!$B$265,'Mode CR'!D85,'Mode CR'!D106)))</f>
        <v>0</v>
      </c>
      <c r="E14" s="4"/>
      <c r="F14" s="4"/>
      <c r="G14" s="4"/>
      <c r="H14" s="4"/>
      <c r="I14" s="4"/>
      <c r="J14" s="4"/>
      <c r="K14" s="4"/>
      <c r="L14" s="4"/>
    </row>
    <row r="15" spans="2:26" s="167" customFormat="1"/>
    <row r="16" spans="2:26" s="4" customFormat="1"/>
    <row r="17" spans="2:12">
      <c r="B17" t="str">
        <f>B5</f>
        <v>MCR05W90</v>
      </c>
      <c r="C17" s="4" t="str">
        <f>C5</f>
        <v>840HE 28W 5ft DA</v>
      </c>
      <c r="D17">
        <f>D5+H17+L17</f>
        <v>8</v>
      </c>
      <c r="F17" s="4">
        <f>IF('Mode CR'!$C$22=0,0,Taul!$F$5)</f>
        <v>0</v>
      </c>
      <c r="G17" s="4">
        <f>IF('Mode CR'!$C$22=0,0,Taul!$G$5)</f>
        <v>0</v>
      </c>
      <c r="H17">
        <f>IF('Mode CR'!$C$22=0,0,Taul!$H$5)</f>
        <v>0</v>
      </c>
      <c r="J17" s="4">
        <f>IF('Mode CR'!$C$22&gt;1,Taul!$J$5,0)</f>
        <v>0</v>
      </c>
      <c r="K17" s="4">
        <f>IF('Mode CR'!$C$22&gt;1,Taul!$K$5,0)</f>
        <v>0</v>
      </c>
      <c r="L17" s="4">
        <f>IF('Mode CR'!$C$22&gt;1,Taul!$L$5,0)</f>
        <v>0</v>
      </c>
    </row>
    <row r="19" spans="2:12">
      <c r="B19" s="4" t="str">
        <f>B7</f>
        <v>FCRS05006</v>
      </c>
      <c r="C19" s="4" t="str">
        <f t="shared" ref="C19" si="0">C7</f>
        <v>Frame Surface 1410mm 5x2,5mm2+4x1,5mm2 White</v>
      </c>
      <c r="D19" s="4">
        <f>D7+H19+L19</f>
        <v>8</v>
      </c>
      <c r="F19" s="4">
        <f>IF('Mode CR'!$C$22=0,0,Taul!$F$7)</f>
        <v>0</v>
      </c>
      <c r="G19" s="4">
        <f>IF('Mode CR'!$C$22=0,0,Taul!$G$7)</f>
        <v>0</v>
      </c>
      <c r="H19" s="4">
        <f>IF('Mode CR'!$C$22=0,0,Taul!$H$7)</f>
        <v>0</v>
      </c>
      <c r="J19" s="4">
        <f>IF('Mode CR'!$C$22&gt;1,Taul!$J$7,0)</f>
        <v>0</v>
      </c>
      <c r="K19" s="4">
        <f>IF('Mode CR'!$C$22&gt;1,Taul!$K$7,0)</f>
        <v>0</v>
      </c>
      <c r="L19" s="4">
        <f>IF('Mode CR'!$C$22&gt;1,Taul!$L$7,0)</f>
        <v>0</v>
      </c>
    </row>
    <row r="20" spans="2:12">
      <c r="B20">
        <f>F20</f>
        <v>0</v>
      </c>
      <c r="C20" s="4">
        <f>G20</f>
        <v>0</v>
      </c>
      <c r="D20" s="4">
        <f>H20+L20</f>
        <v>0</v>
      </c>
      <c r="F20" s="4">
        <f>IF('Mode CR'!$C$22=0,0,Taul!$F$8)</f>
        <v>0</v>
      </c>
      <c r="G20" s="4">
        <f>IF('Mode CR'!$C$22=0,0,Taul!$G$8)</f>
        <v>0</v>
      </c>
      <c r="H20" s="4">
        <f>IF('Mode CR'!$C$22=0,0,Taul!$H$8)</f>
        <v>0</v>
      </c>
      <c r="J20" s="4">
        <f>IF('Mode CR'!$C$22&gt;1,Taul!$J$8,0)</f>
        <v>0</v>
      </c>
      <c r="K20" s="4">
        <f>IF('Mode CR'!$C$22&gt;1,Taul!$K$8,0)</f>
        <v>0</v>
      </c>
      <c r="L20" s="4">
        <f>IF('Mode CR'!$C$22&gt;1,Taul!$L$8,0)</f>
        <v>0</v>
      </c>
    </row>
    <row r="21" spans="2:12">
      <c r="B21" s="4" t="str">
        <f t="shared" ref="B21:C21" si="1">B9</f>
        <v>VMU20122</v>
      </c>
      <c r="C21" s="4" t="str">
        <f t="shared" si="1"/>
        <v>Mode CR Line Endcap assembly M25 White</v>
      </c>
      <c r="D21" s="4">
        <f>D9</f>
        <v>1</v>
      </c>
    </row>
    <row r="22" spans="2:12">
      <c r="B22" s="4" t="str">
        <f t="shared" ref="B22:C22" si="2">B10</f>
        <v>VMU20099</v>
      </c>
      <c r="C22" s="4" t="str">
        <f t="shared" si="2"/>
        <v>Mode CR Line Endcap assembly Blind White</v>
      </c>
      <c r="D22" s="4">
        <f>D10</f>
        <v>1</v>
      </c>
      <c r="F22" s="4"/>
      <c r="G22" s="4"/>
      <c r="H22" s="4"/>
      <c r="J22" s="4"/>
      <c r="K22" s="4"/>
      <c r="L22" s="4"/>
    </row>
    <row r="23" spans="2:12">
      <c r="B23" s="4" t="str">
        <f t="shared" ref="B23:C23" si="3">B11</f>
        <v>VMU20101</v>
      </c>
      <c r="C23" s="4" t="str">
        <f t="shared" si="3"/>
        <v>Mode CR Line Frame connector</v>
      </c>
      <c r="D23" s="4">
        <f>D11+H23+L23</f>
        <v>7</v>
      </c>
      <c r="F23" s="4">
        <f>IF('Mode CR'!$C$22=0,0,Taul!$F$11)</f>
        <v>0</v>
      </c>
      <c r="G23" s="4">
        <f>IF('Mode CR'!$C$22=0,0,Taul!$G$11)</f>
        <v>0</v>
      </c>
      <c r="H23" s="4">
        <f>IF('Mode CR'!$C$22=0,0,Taul!$H$11)</f>
        <v>0</v>
      </c>
      <c r="J23" s="4">
        <f>IF('Mode CR'!$C$22&gt;1,Taul!$J$11,0)</f>
        <v>0</v>
      </c>
      <c r="K23" s="4">
        <f>IF('Mode CR'!$C$22&gt;1,Taul!$K$11,0)</f>
        <v>0</v>
      </c>
      <c r="L23" s="4">
        <f>IF('Mode CR'!$C$22&gt;1,Taul!$L$11,0)</f>
        <v>0</v>
      </c>
    </row>
    <row r="24" spans="2:12">
      <c r="B24" s="4" t="str">
        <f t="shared" ref="B24:C24" si="4">B12</f>
        <v>VT22001A</v>
      </c>
      <c r="C24" s="4" t="str">
        <f t="shared" si="4"/>
        <v>MB1 Mounting bracket White</v>
      </c>
      <c r="D24" s="4">
        <f>D12+H24+L24</f>
        <v>9</v>
      </c>
      <c r="F24" s="4">
        <f>IF('Mode CR'!$C$22=0,0,Taul!$F$12)</f>
        <v>0</v>
      </c>
      <c r="G24" s="4">
        <f>IF('Mode CR'!$C$22=0,0,Taul!$G$12)</f>
        <v>0</v>
      </c>
      <c r="H24" s="4">
        <f>IF('Mode CR'!$C$22=0,0,Taul!$H$12)</f>
        <v>0</v>
      </c>
      <c r="J24" s="4">
        <f>IF('Mode CR'!$C$22&gt;1,Taul!$J$12,0)</f>
        <v>0</v>
      </c>
      <c r="K24" s="4">
        <f>IF('Mode CR'!$C$22&gt;1,Taul!$K$12,0)</f>
        <v>0</v>
      </c>
      <c r="L24" s="4">
        <f>IF('Mode CR'!$C$22&gt;1,Taul!$L$12,0)</f>
        <v>0</v>
      </c>
    </row>
    <row r="25" spans="2:12">
      <c r="B25" s="4" t="str">
        <f t="shared" ref="B25:C25" si="5">B13</f>
        <v>VS13010</v>
      </c>
      <c r="C25" s="4" t="str">
        <f t="shared" si="5"/>
        <v>Connection kit</v>
      </c>
      <c r="D25" s="4">
        <f>D13</f>
        <v>1</v>
      </c>
    </row>
    <row r="26" spans="2:12">
      <c r="B26" s="4"/>
      <c r="C26" s="4"/>
      <c r="D26" s="4"/>
      <c r="F26" s="4"/>
      <c r="G26" s="4"/>
      <c r="H26" s="4"/>
      <c r="J26" s="4"/>
      <c r="K26" s="4"/>
      <c r="L26" s="4"/>
    </row>
    <row r="27" spans="2:12">
      <c r="B27" s="4">
        <f>B6</f>
        <v>0</v>
      </c>
      <c r="C27" s="4">
        <f>C6</f>
        <v>0</v>
      </c>
      <c r="D27" s="4">
        <f>IF(D6=" ",0,D6)</f>
        <v>0</v>
      </c>
      <c r="F27" s="4"/>
      <c r="G27" s="4"/>
      <c r="H27" s="4"/>
    </row>
    <row r="28" spans="2:12">
      <c r="B28" s="4">
        <f>F28</f>
        <v>0</v>
      </c>
      <c r="C28" s="4">
        <f>G28</f>
        <v>0</v>
      </c>
      <c r="D28" s="4">
        <f>IF(H28=" ",0,H28)</f>
        <v>0</v>
      </c>
      <c r="F28" s="4">
        <f>IF('Mode CR'!$C$22=0,0,Taul!$F$6)</f>
        <v>0</v>
      </c>
      <c r="G28" s="4">
        <f>IF('Mode CR'!$C$22=0,0,Taul!$G$6)</f>
        <v>0</v>
      </c>
      <c r="H28" s="4">
        <f>IF('Mode CR'!$C$22=0,0,Taul!$H$6)</f>
        <v>0</v>
      </c>
      <c r="J28" s="4"/>
      <c r="K28" s="4"/>
      <c r="L28" s="4"/>
    </row>
    <row r="29" spans="2:12">
      <c r="B29">
        <f>J29</f>
        <v>0</v>
      </c>
      <c r="C29" s="4">
        <f>K29</f>
        <v>0</v>
      </c>
      <c r="D29" s="4">
        <f t="shared" ref="D29" si="6">L29</f>
        <v>0</v>
      </c>
      <c r="F29" s="4"/>
      <c r="G29" s="4"/>
      <c r="H29" s="4"/>
      <c r="J29" s="4">
        <f>IF('Mode CR'!$C$22&gt;1,Taul!$J$6,0)</f>
        <v>0</v>
      </c>
      <c r="K29" s="4">
        <f>IF('Mode CR'!$C$22&gt;1,Taul!$K$6,0)</f>
        <v>0</v>
      </c>
      <c r="L29" s="4">
        <f>IF('Mode CR'!$C$22&gt;1,Taul!$L$6,0)</f>
        <v>0</v>
      </c>
    </row>
    <row r="30" spans="2:12">
      <c r="B30" s="4">
        <f>B8</f>
        <v>0</v>
      </c>
      <c r="C30" s="4">
        <f>C8</f>
        <v>0</v>
      </c>
      <c r="D30" s="4">
        <f>IF(D8=" ",0,D8)</f>
        <v>0</v>
      </c>
      <c r="J30" s="4"/>
      <c r="K30" s="4"/>
      <c r="L30" s="4"/>
    </row>
    <row r="31" spans="2:12">
      <c r="B31">
        <f>F31</f>
        <v>0</v>
      </c>
      <c r="C31" s="4">
        <f t="shared" ref="C31:D31" si="7">G31</f>
        <v>0</v>
      </c>
      <c r="D31" s="4">
        <f t="shared" si="7"/>
        <v>0</v>
      </c>
      <c r="F31" s="4">
        <f>IF('Mode CR'!$C$22=0,0,Taul!$F$9)</f>
        <v>0</v>
      </c>
      <c r="G31" s="4">
        <f>IF('Mode CR'!$C$22=0,0,Taul!$G$9)</f>
        <v>0</v>
      </c>
      <c r="H31" s="4">
        <f>IF('Mode CR'!$C$22=0,0,Taul!$H$9)</f>
        <v>0</v>
      </c>
    </row>
    <row r="32" spans="2:12">
      <c r="B32">
        <f>J32</f>
        <v>0</v>
      </c>
      <c r="C32" s="4">
        <f t="shared" ref="C32:D32" si="8">K32</f>
        <v>0</v>
      </c>
      <c r="D32" s="4">
        <f t="shared" si="8"/>
        <v>0</v>
      </c>
      <c r="F32" s="4"/>
      <c r="G32" s="4"/>
      <c r="H32" s="4"/>
      <c r="J32" s="4">
        <f>IF('Mode CR'!$C$22&gt;1,Taul!$J$9,0)</f>
        <v>0</v>
      </c>
      <c r="K32" s="4">
        <f>IF('Mode CR'!$C$22&gt;1,Taul!$K$9,0)</f>
        <v>0</v>
      </c>
      <c r="L32" s="4">
        <f>IF('Mode CR'!$C$22&gt;1,Taul!$L$9,0)</f>
        <v>0</v>
      </c>
    </row>
    <row r="33" spans="2:12">
      <c r="B33" s="4">
        <f>B14</f>
        <v>0</v>
      </c>
      <c r="C33" s="4">
        <f>C14</f>
        <v>0</v>
      </c>
      <c r="D33" s="4">
        <f>D14</f>
        <v>0</v>
      </c>
    </row>
    <row r="34" spans="2:12">
      <c r="B34" s="4">
        <f>F34</f>
        <v>0</v>
      </c>
      <c r="C34" s="4">
        <f t="shared" ref="C34:D34" si="9">G34</f>
        <v>0</v>
      </c>
      <c r="D34" s="4">
        <f t="shared" si="9"/>
        <v>0</v>
      </c>
      <c r="F34" s="4">
        <f>IF('Mode CR'!$C$22=0,0,Taul!$F$13)</f>
        <v>0</v>
      </c>
      <c r="G34" s="4">
        <f>IF('Mode CR'!$C$22=0,0,Taul!$G$13)</f>
        <v>0</v>
      </c>
      <c r="H34" s="4">
        <f>IF('Mode CR'!$C$22=0,0,Taul!$H$13)</f>
        <v>0</v>
      </c>
    </row>
    <row r="35" spans="2:12">
      <c r="B35" s="4">
        <f>J35</f>
        <v>0</v>
      </c>
      <c r="C35" s="4">
        <f t="shared" ref="C35:D35" si="10">K35</f>
        <v>0</v>
      </c>
      <c r="D35" s="4">
        <f t="shared" si="10"/>
        <v>0</v>
      </c>
      <c r="J35" s="4">
        <f>IF('Mode CR'!$C$22&gt;1,Taul!$J$13,0)</f>
        <v>0</v>
      </c>
      <c r="K35" s="4">
        <f>IF('Mode CR'!$C$22&gt;1,Taul!$K$13,0)</f>
        <v>0</v>
      </c>
      <c r="L35" s="4">
        <f>IF('Mode CR'!$C$22&gt;1,Taul!$L$13,0)</f>
        <v>0</v>
      </c>
    </row>
    <row r="36" spans="2:12">
      <c r="B36" s="4"/>
      <c r="C36" s="4"/>
      <c r="D36" s="4"/>
    </row>
    <row r="37" spans="2:12">
      <c r="B37" s="4"/>
      <c r="C37" s="4"/>
      <c r="D37" s="4"/>
    </row>
    <row r="38" spans="2:12">
      <c r="J38" s="4"/>
      <c r="K38" s="4"/>
      <c r="L38" s="4"/>
    </row>
    <row r="39" spans="2:12">
      <c r="B39" t="str">
        <f>IF(B17=0," ",B17)</f>
        <v>MCR05W90</v>
      </c>
      <c r="C39" s="4" t="str">
        <f>IF(C17=0," ",C17)</f>
        <v>840HE 28W 5ft DA</v>
      </c>
      <c r="D39" s="4">
        <f>IF(D17=0," ",D17)</f>
        <v>8</v>
      </c>
    </row>
    <row r="40" spans="2:12">
      <c r="B40" s="4" t="str">
        <f t="shared" ref="B40:D40" si="11">IF(B18=0," ",B18)</f>
        <v xml:space="preserve"> </v>
      </c>
      <c r="C40" s="4" t="str">
        <f t="shared" si="11"/>
        <v xml:space="preserve"> </v>
      </c>
      <c r="D40" s="4" t="str">
        <f t="shared" si="11"/>
        <v xml:space="preserve"> </v>
      </c>
    </row>
    <row r="41" spans="2:12">
      <c r="B41" s="4" t="str">
        <f t="shared" ref="B41:D41" si="12">IF(B19=0," ",B19)</f>
        <v>FCRS05006</v>
      </c>
      <c r="C41" s="4" t="str">
        <f t="shared" si="12"/>
        <v>Frame Surface 1410mm 5x2,5mm2+4x1,5mm2 White</v>
      </c>
      <c r="D41" s="4">
        <f t="shared" si="12"/>
        <v>8</v>
      </c>
    </row>
    <row r="42" spans="2:12">
      <c r="B42" s="4" t="str">
        <f t="shared" ref="B42:D42" si="13">IF(B20=0," ",B20)</f>
        <v xml:space="preserve"> </v>
      </c>
      <c r="C42" s="4" t="str">
        <f t="shared" si="13"/>
        <v xml:space="preserve"> </v>
      </c>
      <c r="D42" s="4" t="str">
        <f t="shared" si="13"/>
        <v xml:space="preserve"> </v>
      </c>
    </row>
    <row r="43" spans="2:12">
      <c r="B43" s="4" t="str">
        <f t="shared" ref="B43:D43" si="14">IF(B21=0," ",B21)</f>
        <v>VMU20122</v>
      </c>
      <c r="C43" s="4" t="str">
        <f t="shared" si="14"/>
        <v>Mode CR Line Endcap assembly M25 White</v>
      </c>
      <c r="D43" s="4">
        <f t="shared" si="14"/>
        <v>1</v>
      </c>
    </row>
    <row r="44" spans="2:12">
      <c r="B44" s="4" t="str">
        <f t="shared" ref="B44:D44" si="15">IF(B22=0," ",B22)</f>
        <v>VMU20099</v>
      </c>
      <c r="C44" s="4" t="str">
        <f t="shared" si="15"/>
        <v>Mode CR Line Endcap assembly Blind White</v>
      </c>
      <c r="D44" s="4">
        <f t="shared" si="15"/>
        <v>1</v>
      </c>
    </row>
    <row r="45" spans="2:12">
      <c r="B45" s="4" t="str">
        <f t="shared" ref="B45:D45" si="16">IF(B23=0," ",B23)</f>
        <v>VMU20101</v>
      </c>
      <c r="C45" s="4" t="str">
        <f t="shared" si="16"/>
        <v>Mode CR Line Frame connector</v>
      </c>
      <c r="D45" s="4">
        <f t="shared" si="16"/>
        <v>7</v>
      </c>
    </row>
    <row r="46" spans="2:12">
      <c r="B46" s="4" t="str">
        <f t="shared" ref="B46:D46" si="17">IF(B24=0," ",B24)</f>
        <v>VT22001A</v>
      </c>
      <c r="C46" s="4" t="str">
        <f t="shared" si="17"/>
        <v>MB1 Mounting bracket White</v>
      </c>
      <c r="D46" s="4">
        <f t="shared" si="17"/>
        <v>9</v>
      </c>
    </row>
    <row r="47" spans="2:12">
      <c r="B47" s="4" t="str">
        <f t="shared" ref="B47:D47" si="18">IF(B25=0," ",B25)</f>
        <v>VS13010</v>
      </c>
      <c r="C47" s="4" t="str">
        <f t="shared" si="18"/>
        <v>Connection kit</v>
      </c>
      <c r="D47" s="4">
        <f t="shared" si="18"/>
        <v>1</v>
      </c>
    </row>
    <row r="48" spans="2:12">
      <c r="B48" s="4" t="str">
        <f t="shared" ref="B48:D48" si="19">IF(B26=0," ",B26)</f>
        <v xml:space="preserve"> </v>
      </c>
      <c r="C48" s="4" t="str">
        <f t="shared" si="19"/>
        <v xml:space="preserve"> </v>
      </c>
      <c r="D48" s="4" t="str">
        <f t="shared" si="19"/>
        <v xml:space="preserve"> </v>
      </c>
    </row>
    <row r="49" spans="2:4">
      <c r="B49" s="4" t="str">
        <f t="shared" ref="B49:D49" si="20">IF(B27=0," ",B27)</f>
        <v xml:space="preserve"> </v>
      </c>
      <c r="C49" s="4" t="str">
        <f t="shared" si="20"/>
        <v xml:space="preserve"> </v>
      </c>
      <c r="D49" s="4" t="str">
        <f t="shared" si="20"/>
        <v xml:space="preserve"> </v>
      </c>
    </row>
    <row r="50" spans="2:4">
      <c r="B50" s="4" t="str">
        <f t="shared" ref="B50:D50" si="21">IF(B28=0," ",B28)</f>
        <v xml:space="preserve"> </v>
      </c>
      <c r="C50" s="4" t="str">
        <f t="shared" si="21"/>
        <v xml:space="preserve"> </v>
      </c>
      <c r="D50" s="4" t="str">
        <f t="shared" si="21"/>
        <v xml:space="preserve"> </v>
      </c>
    </row>
    <row r="51" spans="2:4">
      <c r="B51" s="4" t="str">
        <f t="shared" ref="B51:D51" si="22">IF(B29=0," ",B29)</f>
        <v xml:space="preserve"> </v>
      </c>
      <c r="C51" s="4" t="str">
        <f t="shared" si="22"/>
        <v xml:space="preserve"> </v>
      </c>
      <c r="D51" s="4" t="str">
        <f t="shared" si="22"/>
        <v xml:space="preserve"> </v>
      </c>
    </row>
    <row r="52" spans="2:4">
      <c r="B52" s="4" t="str">
        <f t="shared" ref="B52:D52" si="23">IF(B30=0," ",B30)</f>
        <v xml:space="preserve"> </v>
      </c>
      <c r="C52" s="4" t="str">
        <f t="shared" si="23"/>
        <v xml:space="preserve"> </v>
      </c>
      <c r="D52" s="4" t="str">
        <f t="shared" si="23"/>
        <v xml:space="preserve"> </v>
      </c>
    </row>
    <row r="53" spans="2:4">
      <c r="B53" s="4" t="str">
        <f t="shared" ref="B53:C53" si="24">IF(B31=0," ",B31)</f>
        <v xml:space="preserve"> </v>
      </c>
      <c r="C53" s="4" t="str">
        <f t="shared" si="24"/>
        <v xml:space="preserve"> </v>
      </c>
      <c r="D53" s="4" t="str">
        <f>IF(D31=0," ",D31)</f>
        <v xml:space="preserve"> </v>
      </c>
    </row>
    <row r="54" spans="2:4">
      <c r="B54" s="4" t="str">
        <f>IF(B32=0," ",B32)</f>
        <v xml:space="preserve"> </v>
      </c>
      <c r="C54" s="4" t="str">
        <f t="shared" ref="C54:D54" si="25">IF(C32=0," ",C32)</f>
        <v xml:space="preserve"> </v>
      </c>
      <c r="D54" s="4" t="str">
        <f t="shared" si="25"/>
        <v xml:space="preserve"> </v>
      </c>
    </row>
    <row r="55" spans="2:4">
      <c r="B55" s="4" t="str">
        <f>IF(B33=0," ",B33)</f>
        <v xml:space="preserve"> </v>
      </c>
      <c r="C55" s="4" t="str">
        <f>IF(C33=0," ",C33)</f>
        <v xml:space="preserve"> </v>
      </c>
      <c r="D55" s="4" t="str">
        <f>IF(D33=0," ",D33)</f>
        <v xml:space="preserve"> </v>
      </c>
    </row>
    <row r="56" spans="2:4">
      <c r="B56" s="4" t="str">
        <f t="shared" ref="B56:D56" si="26">IF(B34=0," ",B34)</f>
        <v xml:space="preserve"> </v>
      </c>
      <c r="C56" s="4" t="str">
        <f t="shared" si="26"/>
        <v xml:space="preserve"> </v>
      </c>
      <c r="D56" s="4" t="str">
        <f t="shared" si="26"/>
        <v xml:space="preserve"> </v>
      </c>
    </row>
    <row r="57" spans="2:4">
      <c r="B57" s="4" t="str">
        <f t="shared" ref="B57:D57" si="27">IF(B35=0," ",B35)</f>
        <v xml:space="preserve"> </v>
      </c>
      <c r="C57" s="4" t="str">
        <f t="shared" si="27"/>
        <v xml:space="preserve"> </v>
      </c>
      <c r="D57" s="4" t="str">
        <f t="shared" si="27"/>
        <v xml:space="preserve"> </v>
      </c>
    </row>
    <row r="58" spans="2:4">
      <c r="B58" s="4" t="str">
        <f t="shared" ref="B58:D58" si="28">IF(B36=0," ",B36)</f>
        <v xml:space="preserve"> </v>
      </c>
      <c r="C58" s="4" t="str">
        <f t="shared" si="28"/>
        <v xml:space="preserve"> </v>
      </c>
      <c r="D58" s="4" t="str">
        <f t="shared" si="28"/>
        <v xml:space="preserve"> </v>
      </c>
    </row>
    <row r="59" spans="2:4">
      <c r="B59" s="4" t="str">
        <f t="shared" ref="B59:D59" si="29">IF(B37=0," ",B37)</f>
        <v xml:space="preserve"> </v>
      </c>
      <c r="C59" s="4" t="str">
        <f t="shared" si="29"/>
        <v xml:space="preserve"> </v>
      </c>
      <c r="D59" s="4" t="str">
        <f t="shared" si="29"/>
        <v xml:space="preserve"> </v>
      </c>
    </row>
  </sheetData>
  <pageMargins left="0.7" right="0.7" top="0.75" bottom="0.75" header="0.3" footer="0.3"/>
  <pageSetup paperSize="9" orientation="portrait" r:id="rId1"/>
  <ignoredErrors>
    <ignoredError sqref="C2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053A9-99F5-49FB-A7E8-38CFD4E6A141}">
  <dimension ref="B1:J252"/>
  <sheetViews>
    <sheetView showGridLines="0" showRuler="0" view="pageLayout" topLeftCell="A2" zoomScaleNormal="110" workbookViewId="0">
      <selection activeCell="I15" sqref="I15"/>
    </sheetView>
  </sheetViews>
  <sheetFormatPr defaultColWidth="8.88671875" defaultRowHeight="14.4"/>
  <cols>
    <col min="1" max="1" width="8.21875" style="11" customWidth="1"/>
    <col min="2" max="2" width="14.88671875" style="11" customWidth="1"/>
    <col min="3" max="3" width="11.21875" style="11" customWidth="1"/>
    <col min="4" max="4" width="8.21875" style="11" customWidth="1"/>
    <col min="5" max="5" width="18" style="11" customWidth="1"/>
    <col min="6" max="6" width="7.33203125" style="11" customWidth="1"/>
    <col min="7" max="7" width="10.88671875" style="11" customWidth="1"/>
    <col min="8" max="8" width="1.88671875" style="11" customWidth="1"/>
    <col min="9" max="9" width="10.33203125" style="11" customWidth="1"/>
    <col min="10" max="10" width="3.5546875" style="11" customWidth="1"/>
    <col min="11" max="65" width="0" style="11" hidden="1" customWidth="1"/>
    <col min="66" max="16384" width="8.88671875" style="11"/>
  </cols>
  <sheetData>
    <row r="1" spans="2:10" hidden="1"/>
    <row r="2" spans="2:10" ht="22.8" customHeight="1">
      <c r="D2" s="18"/>
      <c r="E2" s="188"/>
      <c r="F2" s="18"/>
      <c r="G2" s="18"/>
      <c r="H2" s="18"/>
      <c r="I2" s="18"/>
      <c r="J2" s="18"/>
    </row>
    <row r="3" spans="2:10">
      <c r="B3" s="18"/>
      <c r="C3" s="18"/>
      <c r="D3" s="18"/>
      <c r="E3" s="18"/>
      <c r="F3" s="18"/>
      <c r="G3" s="18"/>
      <c r="H3" s="171"/>
      <c r="I3" s="171"/>
      <c r="J3" s="171"/>
    </row>
    <row r="4" spans="2:10" ht="21" customHeight="1">
      <c r="B4" s="165" t="str">
        <f>'Mode CR'!$C$4</f>
        <v>Project name</v>
      </c>
      <c r="C4" s="18"/>
      <c r="D4" s="172"/>
      <c r="E4" s="172"/>
      <c r="F4" s="172"/>
      <c r="G4" s="175">
        <f ca="1">TODAY()</f>
        <v>43970</v>
      </c>
      <c r="J4" s="18"/>
    </row>
    <row r="5" spans="2:10" ht="18.3" customHeight="1">
      <c r="B5" s="18"/>
      <c r="C5" s="18"/>
      <c r="D5" s="18"/>
      <c r="E5" s="18"/>
      <c r="F5" s="18"/>
      <c r="J5" s="18"/>
    </row>
    <row r="6" spans="2:10" ht="18.3" customHeight="1">
      <c r="B6" s="20" t="s">
        <v>1058</v>
      </c>
      <c r="D6" s="29" t="str">
        <f>'Mode CR'!C6</f>
        <v xml:space="preserve">Surface </v>
      </c>
      <c r="E6" s="18"/>
      <c r="F6" s="18"/>
      <c r="J6" s="18"/>
    </row>
    <row r="7" spans="2:10" ht="18.3" customHeight="1">
      <c r="B7" s="20" t="s">
        <v>36</v>
      </c>
      <c r="D7" s="29" t="str">
        <f>'Mode CR'!C8</f>
        <v>White RAL 9010</v>
      </c>
      <c r="E7" s="18"/>
      <c r="F7" s="18"/>
    </row>
    <row r="8" spans="2:10" ht="18.3" customHeight="1">
      <c r="B8" s="20" t="s">
        <v>1059</v>
      </c>
      <c r="D8" s="29" t="str">
        <f>'Mode CR'!C10</f>
        <v>4000K</v>
      </c>
      <c r="E8" s="18"/>
      <c r="H8" s="18"/>
    </row>
    <row r="9" spans="2:10" ht="18.3" customHeight="1">
      <c r="B9" s="20" t="s">
        <v>1060</v>
      </c>
      <c r="D9" s="29">
        <f>Data!G260</f>
        <v>220</v>
      </c>
      <c r="E9" s="11" t="s">
        <v>511</v>
      </c>
      <c r="F9" s="18"/>
      <c r="H9" s="18"/>
    </row>
    <row r="10" spans="2:10" ht="18.3" customHeight="1">
      <c r="B10" s="20" t="s">
        <v>1</v>
      </c>
      <c r="D10" s="29" t="str">
        <f>'Mode CR'!C12</f>
        <v>Wide 90°</v>
      </c>
      <c r="F10" s="18"/>
      <c r="H10" s="18"/>
      <c r="J10" s="18"/>
    </row>
    <row r="11" spans="2:10" ht="18.3" customHeight="1">
      <c r="B11" s="20" t="s">
        <v>0</v>
      </c>
      <c r="D11" s="29">
        <f>'Mode CR'!C14</f>
        <v>3000</v>
      </c>
      <c r="E11" s="18"/>
      <c r="H11" s="18"/>
      <c r="J11" s="18"/>
    </row>
    <row r="12" spans="2:10" ht="18.3" customHeight="1">
      <c r="B12" s="20" t="s">
        <v>2</v>
      </c>
      <c r="D12" s="29" t="str">
        <f>'Mode CR'!C16</f>
        <v>DALI</v>
      </c>
      <c r="E12" s="18"/>
      <c r="F12" s="18"/>
      <c r="G12" s="18"/>
      <c r="H12" s="18"/>
      <c r="I12" s="18"/>
      <c r="J12" s="18"/>
    </row>
    <row r="13" spans="2:10" ht="18.3" customHeight="1">
      <c r="B13" s="20" t="s">
        <v>1061</v>
      </c>
      <c r="D13" s="22" t="str">
        <f>'Mode CR'!C18</f>
        <v>End</v>
      </c>
      <c r="F13" s="18"/>
    </row>
    <row r="14" spans="2:10" ht="18.3" customHeight="1">
      <c r="B14" s="196" t="s">
        <v>1057</v>
      </c>
      <c r="D14" s="29">
        <f>Data!C271</f>
        <v>11280</v>
      </c>
      <c r="E14" s="18" t="s">
        <v>25</v>
      </c>
      <c r="F14" s="194"/>
    </row>
    <row r="15" spans="2:10" ht="18.3" customHeight="1">
      <c r="B15" s="196" t="str">
        <f>Data!$C$185</f>
        <v xml:space="preserve"> </v>
      </c>
      <c r="D15" s="29" t="str">
        <f>Data!D271</f>
        <v xml:space="preserve"> </v>
      </c>
      <c r="E15" s="18" t="str">
        <f>Data!$S$6</f>
        <v xml:space="preserve"> </v>
      </c>
      <c r="F15" s="195"/>
    </row>
    <row r="16" spans="2:10" ht="18.3" customHeight="1">
      <c r="B16" s="196" t="str">
        <f>Data!$X$7</f>
        <v xml:space="preserve"> </v>
      </c>
      <c r="D16" s="29" t="str">
        <f>Data!E271</f>
        <v xml:space="preserve"> </v>
      </c>
      <c r="E16" s="18" t="str">
        <f>Data!$Z$6</f>
        <v xml:space="preserve"> </v>
      </c>
      <c r="F16" s="193"/>
    </row>
    <row r="18" spans="2:10" ht="14.4" customHeight="1"/>
    <row r="19" spans="2:10" ht="14.4" customHeight="1">
      <c r="B19" s="229" t="str">
        <f>Data!C260</f>
        <v xml:space="preserve">Mode CRS 11280mm      RAL9010 840HE DA 220W W90 L30 IP20W  </v>
      </c>
      <c r="C19" s="229"/>
      <c r="D19" s="229"/>
      <c r="E19" s="229"/>
      <c r="F19" s="229"/>
      <c r="G19" s="229"/>
      <c r="H19" s="185"/>
      <c r="I19" s="189"/>
    </row>
    <row r="20" spans="2:10" ht="14.4" customHeight="1">
      <c r="B20" s="229"/>
      <c r="C20" s="229"/>
      <c r="D20" s="229"/>
      <c r="E20" s="229"/>
      <c r="F20" s="229"/>
      <c r="G20" s="229"/>
      <c r="H20" s="185"/>
      <c r="I20" s="189"/>
    </row>
    <row r="21" spans="2:10" ht="14.4" customHeight="1">
      <c r="B21" s="229"/>
      <c r="C21" s="229"/>
      <c r="D21" s="229"/>
      <c r="E21" s="229"/>
      <c r="F21" s="229"/>
      <c r="G21" s="229"/>
    </row>
    <row r="22" spans="2:10" ht="14.4" customHeight="1">
      <c r="B22" s="173" t="s">
        <v>1038</v>
      </c>
      <c r="C22" s="173"/>
      <c r="D22" s="173"/>
      <c r="E22" s="173"/>
      <c r="F22" s="173"/>
      <c r="G22" s="173"/>
      <c r="H22" s="173"/>
    </row>
    <row r="23" spans="2:10" ht="14.4" customHeight="1">
      <c r="B23" s="173"/>
      <c r="C23" s="173"/>
      <c r="D23" s="173"/>
      <c r="E23" s="173"/>
      <c r="F23" s="173"/>
      <c r="G23" s="173"/>
      <c r="H23" s="173"/>
    </row>
    <row r="24" spans="2:10" ht="14.4" customHeight="1">
      <c r="B24" s="182" t="s">
        <v>57</v>
      </c>
      <c r="C24" s="182" t="s">
        <v>58</v>
      </c>
      <c r="D24" s="182"/>
      <c r="E24" s="182"/>
      <c r="F24" s="183" t="s">
        <v>1036</v>
      </c>
      <c r="G24" s="192"/>
      <c r="H24" s="18"/>
      <c r="J24" s="18"/>
    </row>
    <row r="25" spans="2:10" ht="14.4" customHeight="1">
      <c r="B25" s="173"/>
      <c r="C25" s="173"/>
      <c r="D25" s="173"/>
      <c r="E25" s="173"/>
      <c r="F25" s="184"/>
      <c r="G25" s="190"/>
    </row>
    <row r="26" spans="2:10" ht="14.4" customHeight="1">
      <c r="B26" s="173" t="str">
        <f>Taul!B39</f>
        <v>MCR05W90</v>
      </c>
      <c r="C26" s="173" t="str">
        <f>Taul!C39</f>
        <v>840HE 28W 5ft DA</v>
      </c>
      <c r="D26" s="173"/>
      <c r="E26" s="173"/>
      <c r="F26" s="184">
        <f>Taul!D39</f>
        <v>8</v>
      </c>
      <c r="G26" s="190"/>
    </row>
    <row r="27" spans="2:10" ht="14.4" customHeight="1">
      <c r="B27" s="173" t="str">
        <f>Taul!B40</f>
        <v xml:space="preserve"> </v>
      </c>
      <c r="C27" s="173" t="str">
        <f>Taul!C40</f>
        <v xml:space="preserve"> </v>
      </c>
      <c r="D27" s="173"/>
      <c r="E27" s="173"/>
      <c r="F27" s="184" t="str">
        <f>Taul!D40</f>
        <v xml:space="preserve"> </v>
      </c>
      <c r="G27" s="190"/>
    </row>
    <row r="28" spans="2:10" ht="14.4" customHeight="1">
      <c r="B28" s="173" t="str">
        <f>Taul!B41</f>
        <v>FCRS05006</v>
      </c>
      <c r="C28" s="173" t="str">
        <f>Taul!C41</f>
        <v>Frame Surface 1410mm 5x2,5mm2+4x1,5mm2 White</v>
      </c>
      <c r="D28" s="173"/>
      <c r="E28" s="173"/>
      <c r="F28" s="184">
        <f>Taul!D41</f>
        <v>8</v>
      </c>
      <c r="G28" s="190"/>
    </row>
    <row r="29" spans="2:10" ht="14.4" customHeight="1">
      <c r="B29" s="173" t="str">
        <f>Taul!B42</f>
        <v xml:space="preserve"> </v>
      </c>
      <c r="C29" s="173" t="str">
        <f>Taul!C42</f>
        <v xml:space="preserve"> </v>
      </c>
      <c r="D29" s="173"/>
      <c r="E29" s="173"/>
      <c r="F29" s="184" t="str">
        <f>Taul!D42</f>
        <v xml:space="preserve"> </v>
      </c>
      <c r="G29" s="190"/>
    </row>
    <row r="30" spans="2:10" ht="14.4" customHeight="1">
      <c r="B30" s="173" t="str">
        <f>Taul!B43</f>
        <v>VMU20122</v>
      </c>
      <c r="C30" s="173" t="str">
        <f>Taul!C43</f>
        <v>Mode CR Line Endcap assembly M25 White</v>
      </c>
      <c r="D30" s="173"/>
      <c r="E30" s="173"/>
      <c r="F30" s="184">
        <f>Taul!D43</f>
        <v>1</v>
      </c>
      <c r="G30" s="190"/>
    </row>
    <row r="31" spans="2:10" ht="14.4" customHeight="1">
      <c r="B31" s="173" t="str">
        <f>Taul!B44</f>
        <v>VMU20099</v>
      </c>
      <c r="C31" s="173" t="str">
        <f>Taul!C44</f>
        <v>Mode CR Line Endcap assembly Blind White</v>
      </c>
      <c r="D31" s="173"/>
      <c r="E31" s="173"/>
      <c r="F31" s="184">
        <f>Taul!D44</f>
        <v>1</v>
      </c>
      <c r="G31" s="190"/>
    </row>
    <row r="32" spans="2:10" ht="14.4" customHeight="1">
      <c r="B32" s="173" t="str">
        <f>Taul!B45</f>
        <v>VMU20101</v>
      </c>
      <c r="C32" s="173" t="str">
        <f>Taul!C45</f>
        <v>Mode CR Line Frame connector</v>
      </c>
      <c r="D32" s="173"/>
      <c r="E32" s="173"/>
      <c r="F32" s="184">
        <f>Taul!D45</f>
        <v>7</v>
      </c>
      <c r="G32" s="190"/>
    </row>
    <row r="33" spans="2:8" ht="14.4" customHeight="1">
      <c r="B33" s="173" t="str">
        <f>Taul!B46</f>
        <v>VT22001A</v>
      </c>
      <c r="C33" s="173" t="str">
        <f>Taul!C46</f>
        <v>MB1 Mounting bracket White</v>
      </c>
      <c r="D33" s="173"/>
      <c r="E33" s="173"/>
      <c r="F33" s="184">
        <f>Taul!D46</f>
        <v>9</v>
      </c>
      <c r="G33" s="190"/>
    </row>
    <row r="34" spans="2:8" ht="14.4" customHeight="1">
      <c r="B34" s="173" t="str">
        <f>Taul!B47</f>
        <v>VS13010</v>
      </c>
      <c r="C34" s="173" t="str">
        <f>Taul!C47</f>
        <v>Connection kit</v>
      </c>
      <c r="D34" s="173"/>
      <c r="E34" s="173"/>
      <c r="F34" s="184">
        <f>Taul!D47</f>
        <v>1</v>
      </c>
      <c r="G34" s="190"/>
    </row>
    <row r="35" spans="2:8" ht="14.4" customHeight="1">
      <c r="B35" s="173" t="str">
        <f>Taul!B48</f>
        <v xml:space="preserve"> </v>
      </c>
      <c r="C35" s="173" t="str">
        <f>Taul!C48</f>
        <v xml:space="preserve"> </v>
      </c>
      <c r="D35" s="173"/>
      <c r="E35" s="173"/>
      <c r="F35" s="184" t="str">
        <f>Taul!D48</f>
        <v xml:space="preserve"> </v>
      </c>
      <c r="G35" s="190"/>
    </row>
    <row r="36" spans="2:8" ht="14.4" customHeight="1">
      <c r="B36" s="173" t="str">
        <f>Taul!B49</f>
        <v xml:space="preserve"> </v>
      </c>
      <c r="C36" s="173" t="str">
        <f>Taul!C49</f>
        <v xml:space="preserve"> </v>
      </c>
      <c r="D36" s="173"/>
      <c r="E36" s="173"/>
      <c r="F36" s="184" t="str">
        <f>Taul!D49</f>
        <v xml:space="preserve"> </v>
      </c>
      <c r="G36" s="190"/>
    </row>
    <row r="37" spans="2:8" ht="14.4" customHeight="1">
      <c r="B37" s="173" t="str">
        <f>Taul!B50</f>
        <v xml:space="preserve"> </v>
      </c>
      <c r="C37" s="173" t="str">
        <f>Taul!C50</f>
        <v xml:space="preserve"> </v>
      </c>
      <c r="D37" s="173"/>
      <c r="E37" s="173"/>
      <c r="F37" s="184" t="str">
        <f>Taul!D50</f>
        <v xml:space="preserve"> </v>
      </c>
      <c r="G37" s="190"/>
    </row>
    <row r="38" spans="2:8" ht="14.4" customHeight="1">
      <c r="B38" s="173" t="str">
        <f>Taul!B51</f>
        <v xml:space="preserve"> </v>
      </c>
      <c r="C38" s="173" t="str">
        <f>Taul!C51</f>
        <v xml:space="preserve"> </v>
      </c>
      <c r="D38" s="173"/>
      <c r="E38" s="173"/>
      <c r="F38" s="184" t="str">
        <f>Taul!D51</f>
        <v xml:space="preserve"> </v>
      </c>
      <c r="G38" s="190"/>
    </row>
    <row r="39" spans="2:8" ht="14.4" customHeight="1">
      <c r="B39" s="173" t="str">
        <f>Taul!B52</f>
        <v xml:space="preserve"> </v>
      </c>
      <c r="C39" s="173" t="str">
        <f>Taul!C52</f>
        <v xml:space="preserve"> </v>
      </c>
      <c r="D39" s="173"/>
      <c r="E39" s="173"/>
      <c r="F39" s="184" t="str">
        <f>Taul!D52</f>
        <v xml:space="preserve"> </v>
      </c>
      <c r="G39" s="190"/>
    </row>
    <row r="40" spans="2:8" ht="14.4" customHeight="1">
      <c r="B40" s="173" t="str">
        <f>Taul!B53</f>
        <v xml:space="preserve"> </v>
      </c>
      <c r="C40" s="173" t="str">
        <f>Taul!C53</f>
        <v xml:space="preserve"> </v>
      </c>
      <c r="D40" s="173"/>
      <c r="E40" s="173"/>
      <c r="F40" s="184" t="str">
        <f>Taul!D53</f>
        <v xml:space="preserve"> </v>
      </c>
      <c r="G40" s="190"/>
    </row>
    <row r="41" spans="2:8" ht="14.4" customHeight="1">
      <c r="B41" s="173" t="str">
        <f>Taul!B54</f>
        <v xml:space="preserve"> </v>
      </c>
      <c r="C41" s="173" t="str">
        <f>Taul!C54</f>
        <v xml:space="preserve"> </v>
      </c>
      <c r="D41" s="173"/>
      <c r="E41" s="173"/>
      <c r="F41" s="184" t="str">
        <f>Taul!D54</f>
        <v xml:space="preserve"> </v>
      </c>
      <c r="G41" s="190"/>
    </row>
    <row r="42" spans="2:8" ht="14.4" customHeight="1">
      <c r="B42" s="173"/>
      <c r="C42" s="173"/>
      <c r="D42" s="173"/>
      <c r="E42" s="173"/>
      <c r="F42" s="184"/>
      <c r="G42" s="190"/>
      <c r="H42" s="184"/>
    </row>
    <row r="43" spans="2:8" ht="14.4" customHeight="1">
      <c r="B43" s="173"/>
      <c r="C43" s="173"/>
      <c r="D43" s="173"/>
      <c r="E43" s="173"/>
      <c r="F43" s="184"/>
      <c r="G43" s="190"/>
      <c r="H43" s="184"/>
    </row>
    <row r="44" spans="2:8" ht="14.4" customHeight="1">
      <c r="B44" s="173"/>
      <c r="C44" s="173"/>
      <c r="D44" s="173"/>
      <c r="E44" s="173"/>
      <c r="F44" s="173"/>
      <c r="G44" s="184"/>
      <c r="H44" s="184"/>
    </row>
    <row r="45" spans="2:8" ht="14.4" customHeight="1">
      <c r="B45" s="186"/>
      <c r="C45" s="186"/>
      <c r="D45" s="186"/>
      <c r="E45" s="186"/>
      <c r="F45" s="186"/>
      <c r="G45" s="187"/>
      <c r="H45" s="187"/>
    </row>
    <row r="46" spans="2:8" ht="14.4" customHeight="1">
      <c r="B46" s="174"/>
      <c r="C46" s="190"/>
      <c r="D46" s="190"/>
      <c r="E46" s="190"/>
      <c r="F46" s="190"/>
      <c r="G46" s="190"/>
    </row>
    <row r="47" spans="2:8" ht="14.4" customHeight="1">
      <c r="B47" s="191"/>
      <c r="C47" s="190"/>
      <c r="D47" s="190"/>
      <c r="E47" s="190"/>
      <c r="F47" s="190"/>
      <c r="G47" s="190"/>
    </row>
    <row r="48" spans="2:8">
      <c r="B48" s="190"/>
      <c r="C48" s="190"/>
      <c r="D48" s="190"/>
      <c r="E48" s="190"/>
      <c r="F48" s="190"/>
      <c r="G48" s="190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</sheetData>
  <sheetProtection algorithmName="SHA-512" hashValue="/iLaL8z/IHbCcZFjV50UBsa9Shrs8CWbZOqTmzs7jVZD8lcOWvlNK4TE6nSASrYoKHynfdE0e8wdh5epn8mWWg==" saltValue="y/vWGBvHnqOB7qogtuYnfQ==" spinCount="100000" sheet="1" objects="1" scenarios="1"/>
  <mergeCells count="1">
    <mergeCell ref="B19:G21"/>
  </mergeCells>
  <pageMargins left="0.25" right="0.25" top="0.57499999999999996" bottom="0.75" header="0.3" footer="0.3"/>
  <pageSetup paperSize="9" orientation="portrait" r:id="rId1"/>
  <headerFooter>
    <oddHeader>&amp;LMode CR Design Tool v.1.9</oddHeader>
    <oddFooter>&amp;L&amp;"-,Lihavoitu kursivoitu"&amp;9All rights reserved
Purso Lighting Systems | tel. +358 3 3404111 | snep@purso.fi | www.snep.fi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ACCC6-10A2-484D-94EE-325D22126596}">
  <dimension ref="B1:J51"/>
  <sheetViews>
    <sheetView view="pageLayout" topLeftCell="A2" zoomScaleNormal="110" workbookViewId="0">
      <selection activeCell="E5" sqref="E5"/>
    </sheetView>
  </sheetViews>
  <sheetFormatPr defaultColWidth="8.88671875" defaultRowHeight="14.4"/>
  <cols>
    <col min="1" max="1" width="8.21875" style="198" customWidth="1"/>
    <col min="2" max="2" width="14.88671875" style="198" customWidth="1"/>
    <col min="3" max="3" width="11.21875" style="198" customWidth="1"/>
    <col min="4" max="4" width="8.21875" style="198" customWidth="1"/>
    <col min="5" max="5" width="18" style="198" customWidth="1"/>
    <col min="6" max="6" width="7.33203125" style="198" customWidth="1"/>
    <col min="7" max="7" width="10.88671875" style="198" customWidth="1"/>
    <col min="8" max="8" width="1.88671875" style="198" customWidth="1"/>
    <col min="9" max="9" width="10.33203125" style="198" customWidth="1"/>
    <col min="10" max="10" width="3.5546875" style="198" customWidth="1"/>
    <col min="11" max="109" width="8.88671875" style="198" customWidth="1"/>
    <col min="110" max="16384" width="8.88671875" style="198"/>
  </cols>
  <sheetData>
    <row r="1" spans="2:10" hidden="1"/>
    <row r="2" spans="2:10" ht="14.4" customHeight="1">
      <c r="D2" s="199"/>
      <c r="E2" s="200" t="s">
        <v>1037</v>
      </c>
      <c r="F2" s="199"/>
      <c r="G2" s="199"/>
      <c r="H2" s="199"/>
      <c r="I2" s="199"/>
      <c r="J2" s="199"/>
    </row>
    <row r="3" spans="2:10" ht="14.4" customHeight="1">
      <c r="B3" s="199"/>
      <c r="C3" s="199"/>
      <c r="D3" s="199"/>
      <c r="E3" s="199"/>
      <c r="F3" s="199"/>
      <c r="G3" s="199"/>
      <c r="H3" s="201"/>
      <c r="I3" s="201"/>
      <c r="J3" s="201"/>
    </row>
    <row r="4" spans="2:10" ht="14.4" customHeight="1">
      <c r="B4" s="199"/>
      <c r="C4" s="199"/>
      <c r="D4" s="202" t="s">
        <v>1064</v>
      </c>
      <c r="E4" s="202"/>
      <c r="F4" s="202"/>
      <c r="I4" s="203"/>
      <c r="J4" s="199"/>
    </row>
    <row r="5" spans="2:10" ht="14.4" customHeight="1">
      <c r="B5" s="199"/>
      <c r="C5" s="199"/>
      <c r="D5" s="199"/>
      <c r="E5" s="199"/>
      <c r="F5" s="199"/>
      <c r="G5" s="203">
        <f ca="1">TODAY()</f>
        <v>43970</v>
      </c>
      <c r="H5" s="199"/>
      <c r="I5" s="199"/>
      <c r="J5" s="199"/>
    </row>
    <row r="6" spans="2:10" ht="14.4" customHeight="1">
      <c r="B6" s="199"/>
      <c r="C6" s="199"/>
      <c r="D6" s="199"/>
      <c r="E6" s="199"/>
      <c r="F6" s="199"/>
      <c r="H6" s="199"/>
      <c r="I6" s="199"/>
      <c r="J6" s="199"/>
    </row>
    <row r="7" spans="2:10" ht="14.4" customHeight="1">
      <c r="B7" s="199"/>
      <c r="C7" s="199"/>
      <c r="D7" s="199"/>
      <c r="E7" s="199"/>
      <c r="F7" s="199"/>
      <c r="G7" s="199"/>
      <c r="H7" s="199"/>
      <c r="I7" s="199"/>
      <c r="J7" s="199"/>
    </row>
    <row r="8" spans="2:10" ht="14.4" customHeight="1">
      <c r="B8" s="199"/>
      <c r="C8" s="199"/>
      <c r="D8" s="199"/>
      <c r="E8" s="199"/>
      <c r="F8" s="199"/>
      <c r="G8" s="199"/>
      <c r="H8" s="199"/>
      <c r="I8" s="199"/>
      <c r="J8" s="199"/>
    </row>
    <row r="9" spans="2:10" ht="14.4" customHeight="1">
      <c r="B9" s="199"/>
      <c r="C9" s="199"/>
      <c r="D9" s="199"/>
      <c r="E9" s="199"/>
      <c r="F9" s="199"/>
      <c r="G9" s="199"/>
      <c r="H9" s="199"/>
      <c r="I9" s="199"/>
      <c r="J9" s="199"/>
    </row>
    <row r="10" spans="2:10" ht="14.4" customHeight="1">
      <c r="B10" s="199"/>
      <c r="C10" s="199"/>
      <c r="D10" s="199"/>
      <c r="E10" s="199"/>
      <c r="F10" s="199"/>
      <c r="G10" s="199"/>
      <c r="H10" s="199"/>
      <c r="I10" s="199"/>
      <c r="J10" s="199"/>
    </row>
    <row r="11" spans="2:10" ht="14.4" customHeight="1">
      <c r="B11" s="199"/>
      <c r="C11" s="199"/>
      <c r="J11" s="199"/>
    </row>
    <row r="12" spans="2:10" ht="14.4" customHeight="1">
      <c r="B12" s="199"/>
      <c r="C12" s="204"/>
      <c r="D12" s="199"/>
      <c r="E12" s="199"/>
      <c r="F12" s="199"/>
      <c r="G12" s="199"/>
      <c r="J12" s="199"/>
    </row>
    <row r="13" spans="2:10" ht="14.4" customHeight="1">
      <c r="B13" s="199"/>
      <c r="C13" s="205"/>
      <c r="D13" s="199"/>
      <c r="E13" s="199"/>
      <c r="F13" s="199"/>
      <c r="G13" s="199"/>
      <c r="J13" s="199"/>
    </row>
    <row r="14" spans="2:10" ht="14.4" customHeight="1">
      <c r="B14" s="199"/>
      <c r="C14" s="230"/>
      <c r="D14" s="230"/>
      <c r="E14" s="230"/>
      <c r="F14" s="230"/>
      <c r="G14" s="230"/>
      <c r="H14" s="199"/>
      <c r="I14" s="199"/>
      <c r="J14" s="199"/>
    </row>
    <row r="15" spans="2:10" ht="14.4" customHeight="1">
      <c r="B15" s="206"/>
      <c r="C15" s="206"/>
      <c r="D15" s="206"/>
      <c r="E15" s="206"/>
      <c r="F15" s="207"/>
      <c r="G15" s="207"/>
      <c r="H15" s="207"/>
      <c r="I15" s="208"/>
      <c r="J15" s="206"/>
    </row>
    <row r="16" spans="2:10" ht="14.4" customHeight="1">
      <c r="B16" s="209" t="str">
        <f>'Mode CR'!$C$4</f>
        <v>Project name</v>
      </c>
      <c r="C16" s="209"/>
      <c r="D16" s="209"/>
      <c r="E16" s="209"/>
      <c r="F16" s="210" t="s">
        <v>1056</v>
      </c>
      <c r="G16" s="210" t="s">
        <v>1054</v>
      </c>
      <c r="H16" s="210"/>
      <c r="I16" s="211" t="s">
        <v>1055</v>
      </c>
    </row>
    <row r="17" spans="2:10" ht="14.4" customHeight="1"/>
    <row r="18" spans="2:10" ht="14.4" customHeight="1">
      <c r="B18" s="231" t="str">
        <f>Data!C260</f>
        <v xml:space="preserve">Mode CRS 11280mm      RAL9010 840HE DA 220W W90 L30 IP20W  </v>
      </c>
      <c r="C18" s="231"/>
      <c r="D18" s="231"/>
      <c r="E18" s="231"/>
      <c r="F18" s="212">
        <v>1</v>
      </c>
      <c r="G18" s="213">
        <f>Data!$F$39</f>
        <v>2368.8000000000002</v>
      </c>
      <c r="H18" s="213"/>
      <c r="I18" s="214">
        <f>F18*G18</f>
        <v>2368.8000000000002</v>
      </c>
    </row>
    <row r="19" spans="2:10" ht="14.4" customHeight="1">
      <c r="B19" s="231"/>
      <c r="C19" s="231"/>
      <c r="D19" s="231"/>
      <c r="E19" s="231"/>
    </row>
    <row r="20" spans="2:10" ht="14.4" customHeight="1"/>
    <row r="21" spans="2:10" ht="14.4" customHeight="1">
      <c r="B21" s="215" t="s">
        <v>1038</v>
      </c>
      <c r="C21" s="216"/>
      <c r="D21" s="216"/>
      <c r="E21" s="216"/>
      <c r="F21" s="216"/>
      <c r="G21" s="216"/>
      <c r="H21" s="216"/>
    </row>
    <row r="22" spans="2:10" ht="14.4" customHeight="1">
      <c r="B22" s="216"/>
      <c r="C22" s="216"/>
      <c r="D22" s="216"/>
      <c r="E22" s="216"/>
      <c r="F22" s="216"/>
      <c r="G22" s="216"/>
      <c r="H22" s="216"/>
    </row>
    <row r="23" spans="2:10" ht="14.4" customHeight="1">
      <c r="B23" s="217" t="s">
        <v>57</v>
      </c>
      <c r="C23" s="217" t="s">
        <v>58</v>
      </c>
      <c r="D23" s="217"/>
      <c r="E23" s="217"/>
      <c r="F23" s="218" t="s">
        <v>1036</v>
      </c>
      <c r="G23" s="219"/>
      <c r="H23" s="199"/>
      <c r="J23" s="199"/>
    </row>
    <row r="24" spans="2:10" ht="14.4" customHeight="1">
      <c r="B24" s="216"/>
      <c r="C24" s="216"/>
      <c r="D24" s="216"/>
      <c r="E24" s="216"/>
      <c r="F24" s="220"/>
      <c r="G24" s="221"/>
    </row>
    <row r="25" spans="2:10" ht="14.4" customHeight="1">
      <c r="B25" s="216" t="str">
        <f>Taul!B39</f>
        <v>MCR05W90</v>
      </c>
      <c r="C25" s="216" t="str">
        <f>Taul!C39</f>
        <v>840HE 28W 5ft DA</v>
      </c>
      <c r="D25" s="216"/>
      <c r="E25" s="216"/>
      <c r="F25" s="220">
        <f>Taul!D39</f>
        <v>8</v>
      </c>
      <c r="G25" s="221"/>
    </row>
    <row r="26" spans="2:10" ht="14.4" customHeight="1">
      <c r="B26" s="216" t="str">
        <f>Taul!B40</f>
        <v xml:space="preserve"> </v>
      </c>
      <c r="C26" s="216" t="str">
        <f>Taul!C40</f>
        <v xml:space="preserve"> </v>
      </c>
      <c r="D26" s="216"/>
      <c r="E26" s="216"/>
      <c r="F26" s="220" t="str">
        <f>Taul!D40</f>
        <v xml:space="preserve"> </v>
      </c>
      <c r="G26" s="221"/>
    </row>
    <row r="27" spans="2:10" ht="14.4" customHeight="1">
      <c r="B27" s="216" t="str">
        <f>Taul!B41</f>
        <v>FCRS05006</v>
      </c>
      <c r="C27" s="216" t="str">
        <f>Taul!C41</f>
        <v>Frame Surface 1410mm 5x2,5mm2+4x1,5mm2 White</v>
      </c>
      <c r="D27" s="216"/>
      <c r="E27" s="216"/>
      <c r="F27" s="220">
        <f>Taul!D41</f>
        <v>8</v>
      </c>
      <c r="G27" s="221"/>
    </row>
    <row r="28" spans="2:10" ht="14.4" customHeight="1">
      <c r="B28" s="216" t="str">
        <f>Taul!B42</f>
        <v xml:space="preserve"> </v>
      </c>
      <c r="C28" s="216" t="str">
        <f>Taul!C42</f>
        <v xml:space="preserve"> </v>
      </c>
      <c r="D28" s="216"/>
      <c r="E28" s="216"/>
      <c r="F28" s="220" t="str">
        <f>Taul!D42</f>
        <v xml:space="preserve"> </v>
      </c>
      <c r="G28" s="221"/>
    </row>
    <row r="29" spans="2:10" ht="14.4" customHeight="1">
      <c r="B29" s="216" t="str">
        <f>Taul!B43</f>
        <v>VMU20122</v>
      </c>
      <c r="C29" s="216" t="str">
        <f>Taul!C43</f>
        <v>Mode CR Line Endcap assembly M25 White</v>
      </c>
      <c r="D29" s="216"/>
      <c r="E29" s="216"/>
      <c r="F29" s="220">
        <f>Taul!D43</f>
        <v>1</v>
      </c>
      <c r="G29" s="221"/>
    </row>
    <row r="30" spans="2:10" ht="14.4" customHeight="1">
      <c r="B30" s="216" t="str">
        <f>Taul!B44</f>
        <v>VMU20099</v>
      </c>
      <c r="C30" s="216" t="str">
        <f>Taul!C44</f>
        <v>Mode CR Line Endcap assembly Blind White</v>
      </c>
      <c r="D30" s="216"/>
      <c r="E30" s="216"/>
      <c r="F30" s="220">
        <f>Taul!D44</f>
        <v>1</v>
      </c>
      <c r="G30" s="221"/>
    </row>
    <row r="31" spans="2:10" ht="14.4" customHeight="1">
      <c r="B31" s="216" t="str">
        <f>Taul!B45</f>
        <v>VMU20101</v>
      </c>
      <c r="C31" s="216" t="str">
        <f>Taul!C45</f>
        <v>Mode CR Line Frame connector</v>
      </c>
      <c r="D31" s="216"/>
      <c r="E31" s="216"/>
      <c r="F31" s="220">
        <f>Taul!D45</f>
        <v>7</v>
      </c>
      <c r="G31" s="221"/>
    </row>
    <row r="32" spans="2:10" ht="14.4" customHeight="1">
      <c r="B32" s="216" t="str">
        <f>Taul!B46</f>
        <v>VT22001A</v>
      </c>
      <c r="C32" s="216" t="str">
        <f>Taul!C46</f>
        <v>MB1 Mounting bracket White</v>
      </c>
      <c r="D32" s="216"/>
      <c r="E32" s="216"/>
      <c r="F32" s="220">
        <f>Taul!D46</f>
        <v>9</v>
      </c>
      <c r="G32" s="221"/>
    </row>
    <row r="33" spans="2:8" ht="14.4" customHeight="1">
      <c r="B33" s="216" t="str">
        <f>Taul!B47</f>
        <v>VS13010</v>
      </c>
      <c r="C33" s="216" t="str">
        <f>Taul!C47</f>
        <v>Connection kit</v>
      </c>
      <c r="D33" s="216"/>
      <c r="E33" s="216"/>
      <c r="F33" s="220">
        <f>Taul!D47</f>
        <v>1</v>
      </c>
      <c r="G33" s="221"/>
    </row>
    <row r="34" spans="2:8" ht="14.4" customHeight="1">
      <c r="B34" s="216" t="str">
        <f>Taul!B48</f>
        <v xml:space="preserve"> </v>
      </c>
      <c r="C34" s="216" t="str">
        <f>Taul!C48</f>
        <v xml:space="preserve"> </v>
      </c>
      <c r="D34" s="216"/>
      <c r="E34" s="216"/>
      <c r="F34" s="220" t="str">
        <f>Taul!D48</f>
        <v xml:space="preserve"> </v>
      </c>
      <c r="G34" s="221"/>
    </row>
    <row r="35" spans="2:8" ht="14.4" customHeight="1">
      <c r="B35" s="216" t="str">
        <f>Taul!B49</f>
        <v xml:space="preserve"> </v>
      </c>
      <c r="C35" s="216" t="str">
        <f>Taul!C49</f>
        <v xml:space="preserve"> </v>
      </c>
      <c r="D35" s="216"/>
      <c r="E35" s="216"/>
      <c r="F35" s="220" t="str">
        <f>Taul!D49</f>
        <v xml:space="preserve"> </v>
      </c>
      <c r="G35" s="221"/>
    </row>
    <row r="36" spans="2:8" ht="14.4" customHeight="1">
      <c r="B36" s="216" t="str">
        <f>Taul!B50</f>
        <v xml:space="preserve"> </v>
      </c>
      <c r="C36" s="216" t="str">
        <f>Taul!C50</f>
        <v xml:space="preserve"> </v>
      </c>
      <c r="D36" s="216"/>
      <c r="E36" s="216"/>
      <c r="F36" s="220" t="str">
        <f>Taul!D50</f>
        <v xml:space="preserve"> </v>
      </c>
      <c r="G36" s="221"/>
    </row>
    <row r="37" spans="2:8" ht="14.4" customHeight="1">
      <c r="B37" s="216" t="str">
        <f>Taul!B51</f>
        <v xml:space="preserve"> </v>
      </c>
      <c r="C37" s="216" t="str">
        <f>Taul!C51</f>
        <v xml:space="preserve"> </v>
      </c>
      <c r="D37" s="216"/>
      <c r="E37" s="216"/>
      <c r="F37" s="220" t="str">
        <f>Taul!D51</f>
        <v xml:space="preserve"> </v>
      </c>
      <c r="G37" s="221"/>
    </row>
    <row r="38" spans="2:8" ht="14.4" customHeight="1">
      <c r="B38" s="216" t="str">
        <f>Taul!B52</f>
        <v xml:space="preserve"> </v>
      </c>
      <c r="C38" s="216" t="str">
        <f>Taul!C52</f>
        <v xml:space="preserve"> </v>
      </c>
      <c r="D38" s="216"/>
      <c r="E38" s="216"/>
      <c r="F38" s="220" t="str">
        <f>Taul!D52</f>
        <v xml:space="preserve"> </v>
      </c>
      <c r="G38" s="221"/>
    </row>
    <row r="39" spans="2:8" ht="14.4" customHeight="1">
      <c r="B39" s="216" t="str">
        <f>Taul!B53</f>
        <v xml:space="preserve"> </v>
      </c>
      <c r="C39" s="216" t="str">
        <f>Taul!C53</f>
        <v xml:space="preserve"> </v>
      </c>
      <c r="D39" s="216"/>
      <c r="E39" s="216"/>
      <c r="F39" s="220" t="str">
        <f>Taul!D53</f>
        <v xml:space="preserve"> </v>
      </c>
      <c r="G39" s="221"/>
    </row>
    <row r="40" spans="2:8" ht="14.4" customHeight="1">
      <c r="B40" s="216" t="str">
        <f>Taul!B54</f>
        <v xml:space="preserve"> </v>
      </c>
      <c r="C40" s="216" t="str">
        <f>Taul!C54</f>
        <v xml:space="preserve"> </v>
      </c>
      <c r="D40" s="216"/>
      <c r="E40" s="216"/>
      <c r="F40" s="220" t="str">
        <f>Taul!D54</f>
        <v xml:space="preserve"> </v>
      </c>
      <c r="G40" s="221"/>
    </row>
    <row r="41" spans="2:8" ht="14.4" customHeight="1">
      <c r="B41" s="216"/>
      <c r="C41" s="216"/>
      <c r="D41" s="216"/>
      <c r="E41" s="216"/>
      <c r="F41" s="220"/>
      <c r="G41" s="221"/>
      <c r="H41" s="220"/>
    </row>
    <row r="42" spans="2:8" ht="14.4" customHeight="1">
      <c r="B42" s="216"/>
      <c r="C42" s="216"/>
      <c r="D42" s="216"/>
      <c r="E42" s="216"/>
      <c r="F42" s="220"/>
      <c r="G42" s="221"/>
      <c r="H42" s="220"/>
    </row>
    <row r="43" spans="2:8" ht="14.4" customHeight="1">
      <c r="B43" s="216"/>
      <c r="C43" s="216"/>
      <c r="D43" s="216"/>
      <c r="E43" s="216"/>
      <c r="F43" s="216"/>
      <c r="G43" s="220"/>
      <c r="H43" s="220"/>
    </row>
    <row r="44" spans="2:8" ht="14.4" customHeight="1">
      <c r="B44" s="222"/>
      <c r="C44" s="222"/>
      <c r="D44" s="222"/>
      <c r="E44" s="222"/>
      <c r="F44" s="222"/>
      <c r="G44" s="223"/>
      <c r="H44" s="223"/>
    </row>
    <row r="45" spans="2:8" ht="14.4" customHeight="1">
      <c r="B45" s="224"/>
      <c r="C45" s="221"/>
      <c r="D45" s="221"/>
      <c r="E45" s="221"/>
      <c r="F45" s="221"/>
      <c r="G45" s="221"/>
    </row>
    <row r="46" spans="2:8" ht="14.4" customHeight="1">
      <c r="B46" s="225"/>
      <c r="C46" s="221"/>
      <c r="D46" s="221"/>
      <c r="E46" s="221"/>
      <c r="F46" s="221"/>
      <c r="G46" s="221"/>
    </row>
    <row r="47" spans="2:8" ht="14.4" customHeight="1">
      <c r="B47" s="221"/>
      <c r="C47" s="221"/>
      <c r="D47" s="221"/>
      <c r="E47" s="221"/>
      <c r="F47" s="221"/>
      <c r="G47" s="221"/>
    </row>
    <row r="48" spans="2:8" ht="14.4" customHeight="1"/>
    <row r="49" ht="14.4" customHeight="1"/>
    <row r="50" ht="14.4" customHeight="1"/>
    <row r="51" ht="14.4" customHeight="1"/>
  </sheetData>
  <sheetProtection algorithmName="SHA-512" hashValue="NBZLCt/KjhE3ADZf+2QFFHYXucrwOGsgvj304JXC/kkOVsez4M9Z5luINjgDL5WKaX4kqgsD6QIqTHrWykIOtw==" saltValue="ypPPZyGiWI7ZYU5cMhQF4w==" spinCount="100000" sheet="1" objects="1" scenarios="1"/>
  <mergeCells count="2">
    <mergeCell ref="C14:G14"/>
    <mergeCell ref="B18:E19"/>
  </mergeCells>
  <pageMargins left="0.25" right="0.25" top="0.57499999999999996" bottom="0.75" header="0.3" footer="0.3"/>
  <pageSetup paperSize="9" orientation="portrait" r:id="rId1"/>
  <headerFooter>
    <oddFooter>&amp;L&amp;"-,Lihavoitu kursivoitu"&amp;9All rights reserved
Purso Lighting Systems | tel. +358 3 3404111 | snep@purso.fi | www.snep.fi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58588-22FF-4E9D-B95B-85365A536E2C}">
  <dimension ref="B2:H30"/>
  <sheetViews>
    <sheetView workbookViewId="0">
      <selection activeCell="H8" sqref="H8"/>
    </sheetView>
  </sheetViews>
  <sheetFormatPr defaultColWidth="9.109375" defaultRowHeight="14.4"/>
  <cols>
    <col min="1" max="1" width="9.109375" style="11"/>
    <col min="2" max="2" width="32.6640625" style="11" customWidth="1"/>
    <col min="3" max="3" width="5.33203125" style="11" customWidth="1"/>
    <col min="4" max="4" width="12.5546875" style="11" customWidth="1"/>
    <col min="5" max="16384" width="9.109375" style="11"/>
  </cols>
  <sheetData>
    <row r="2" spans="2:8" ht="18">
      <c r="B2" s="176" t="s">
        <v>1053</v>
      </c>
      <c r="D2" s="177"/>
    </row>
    <row r="3" spans="2:8">
      <c r="D3" s="181"/>
    </row>
    <row r="4" spans="2:8">
      <c r="B4" s="178" t="s">
        <v>1039</v>
      </c>
      <c r="D4" s="12"/>
    </row>
    <row r="6" spans="2:8">
      <c r="B6" s="179" t="s">
        <v>1040</v>
      </c>
      <c r="D6" s="197">
        <v>170</v>
      </c>
      <c r="E6" s="180" t="s">
        <v>1041</v>
      </c>
      <c r="H6" s="22"/>
    </row>
    <row r="7" spans="2:8">
      <c r="B7" s="179"/>
      <c r="D7" s="180"/>
      <c r="E7" s="180"/>
      <c r="H7" s="22"/>
    </row>
    <row r="8" spans="2:8">
      <c r="B8" s="179" t="s">
        <v>1042</v>
      </c>
      <c r="D8" s="197">
        <v>186</v>
      </c>
      <c r="E8" s="180" t="s">
        <v>1041</v>
      </c>
      <c r="H8" s="22"/>
    </row>
    <row r="9" spans="2:8">
      <c r="B9" s="179"/>
      <c r="D9" s="180"/>
      <c r="E9" s="180"/>
      <c r="H9" s="22"/>
    </row>
    <row r="10" spans="2:8">
      <c r="B10" s="179" t="s">
        <v>1043</v>
      </c>
      <c r="D10" s="197">
        <v>210</v>
      </c>
      <c r="E10" s="180" t="s">
        <v>1041</v>
      </c>
    </row>
    <row r="11" spans="2:8">
      <c r="B11" s="179"/>
      <c r="D11" s="180"/>
      <c r="E11" s="180"/>
    </row>
    <row r="12" spans="2:8">
      <c r="B12" s="179" t="s">
        <v>1044</v>
      </c>
      <c r="D12" s="197">
        <v>220</v>
      </c>
      <c r="E12" s="180" t="s">
        <v>1041</v>
      </c>
    </row>
    <row r="13" spans="2:8">
      <c r="B13" s="179"/>
      <c r="D13" s="180"/>
      <c r="E13" s="180"/>
    </row>
    <row r="14" spans="2:8">
      <c r="B14" s="179" t="s">
        <v>1045</v>
      </c>
      <c r="D14" s="197">
        <v>500</v>
      </c>
      <c r="E14" s="180" t="s">
        <v>1041</v>
      </c>
    </row>
    <row r="15" spans="2:8">
      <c r="B15" s="179"/>
      <c r="D15" s="180"/>
      <c r="E15" s="180"/>
    </row>
    <row r="16" spans="2:8">
      <c r="B16" s="179" t="s">
        <v>373</v>
      </c>
      <c r="D16" s="197">
        <v>100</v>
      </c>
      <c r="E16" s="180" t="s">
        <v>1046</v>
      </c>
    </row>
    <row r="18" spans="2:5">
      <c r="B18" s="178" t="s">
        <v>1047</v>
      </c>
    </row>
    <row r="20" spans="2:5">
      <c r="B20" s="179" t="s">
        <v>1048</v>
      </c>
      <c r="D20" s="197">
        <v>170</v>
      </c>
      <c r="E20" s="180" t="s">
        <v>1041</v>
      </c>
    </row>
    <row r="21" spans="2:5">
      <c r="B21" s="179"/>
      <c r="D21" s="180"/>
      <c r="E21" s="180"/>
    </row>
    <row r="22" spans="2:5">
      <c r="B22" s="179" t="s">
        <v>1049</v>
      </c>
      <c r="D22" s="197">
        <v>186</v>
      </c>
      <c r="E22" s="180" t="s">
        <v>1041</v>
      </c>
    </row>
    <row r="23" spans="2:5">
      <c r="B23" s="179"/>
      <c r="D23" s="180"/>
      <c r="E23" s="180"/>
    </row>
    <row r="24" spans="2:5">
      <c r="B24" s="179" t="s">
        <v>1050</v>
      </c>
      <c r="D24" s="197">
        <v>210</v>
      </c>
      <c r="E24" s="180" t="s">
        <v>1041</v>
      </c>
    </row>
    <row r="25" spans="2:5">
      <c r="B25" s="179"/>
      <c r="D25" s="180"/>
      <c r="E25" s="180"/>
    </row>
    <row r="26" spans="2:5">
      <c r="B26" s="179" t="s">
        <v>1051</v>
      </c>
      <c r="D26" s="197">
        <v>220</v>
      </c>
      <c r="E26" s="180" t="s">
        <v>1041</v>
      </c>
    </row>
    <row r="27" spans="2:5">
      <c r="B27" s="179"/>
      <c r="D27" s="180"/>
      <c r="E27" s="180"/>
    </row>
    <row r="28" spans="2:5">
      <c r="B28" s="179" t="s">
        <v>1052</v>
      </c>
      <c r="D28" s="197">
        <v>500</v>
      </c>
      <c r="E28" s="180" t="s">
        <v>1041</v>
      </c>
    </row>
    <row r="29" spans="2:5">
      <c r="B29" s="179"/>
      <c r="D29" s="180"/>
      <c r="E29" s="180"/>
    </row>
    <row r="30" spans="2:5">
      <c r="B30" s="179" t="s">
        <v>373</v>
      </c>
      <c r="D30" s="197">
        <v>100</v>
      </c>
      <c r="E30" s="180" t="s">
        <v>1046</v>
      </c>
    </row>
  </sheetData>
  <sheetProtection algorithmName="SHA-512" hashValue="KkFx1GjB5bZwK4nrLjVa3M82E40wGhO6LpqpufeHPBdQEufpgtfM2+tRysexsPiVxoW5FtfSYvQJbZba8jwrjw==" saltValue="z2Ol7rWI562p4RUejfcNO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C2FF5-89B9-4F96-BF36-9E4020653945}">
  <dimension ref="A1:AR1369"/>
  <sheetViews>
    <sheetView zoomScale="70" zoomScaleNormal="70" workbookViewId="0">
      <selection activeCell="C3" sqref="C3"/>
    </sheetView>
  </sheetViews>
  <sheetFormatPr defaultColWidth="9.109375" defaultRowHeight="14.4"/>
  <cols>
    <col min="1" max="1" width="21.44140625" style="4" customWidth="1"/>
    <col min="2" max="2" width="9.109375" style="4"/>
    <col min="3" max="3" width="21.109375" style="4" customWidth="1"/>
    <col min="4" max="4" width="12.44140625" style="6" customWidth="1"/>
    <col min="5" max="5" width="12.44140625" style="70" customWidth="1"/>
    <col min="6" max="6" width="6.88671875" style="6" customWidth="1"/>
    <col min="7" max="7" width="6.109375" style="6" bestFit="1" customWidth="1"/>
    <col min="8" max="8" width="10.5546875" style="6" bestFit="1" customWidth="1"/>
    <col min="9" max="9" width="6.88671875" style="6" bestFit="1" customWidth="1"/>
    <col min="10" max="10" width="18.6640625" style="6" bestFit="1" customWidth="1"/>
    <col min="11" max="11" width="15.109375" style="6" bestFit="1" customWidth="1"/>
    <col min="12" max="12" width="13.33203125" style="6" bestFit="1" customWidth="1"/>
    <col min="13" max="13" width="14.6640625" style="6" bestFit="1" customWidth="1"/>
    <col min="14" max="14" width="15.33203125" style="6" bestFit="1" customWidth="1"/>
    <col min="15" max="15" width="10" style="6" bestFit="1" customWidth="1"/>
    <col min="16" max="17" width="11.44140625" style="71" customWidth="1"/>
    <col min="18" max="20" width="11.44140625" style="72" customWidth="1"/>
    <col min="21" max="21" width="11.44140625" style="4" customWidth="1"/>
    <col min="22" max="27" width="9.109375" style="72"/>
    <col min="28" max="28" width="11.5546875" style="72" bestFit="1" customWidth="1"/>
    <col min="29" max="29" width="11.5546875" style="72" customWidth="1"/>
    <col min="30" max="37" width="9.109375" style="72"/>
    <col min="38" max="39" width="9.109375" style="4"/>
    <col min="40" max="40" width="9.109375" style="73"/>
    <col min="41" max="16384" width="9.109375" style="4"/>
  </cols>
  <sheetData>
    <row r="1" spans="1:44">
      <c r="C1" s="4" t="s">
        <v>508</v>
      </c>
    </row>
    <row r="3" spans="1:44" ht="114.6">
      <c r="B3" s="4" t="s">
        <v>509</v>
      </c>
      <c r="E3" s="70" t="s">
        <v>510</v>
      </c>
      <c r="F3" s="6" t="s">
        <v>511</v>
      </c>
      <c r="G3" s="6" t="s">
        <v>512</v>
      </c>
      <c r="H3" s="6" t="s">
        <v>513</v>
      </c>
      <c r="I3" s="6" t="s">
        <v>514</v>
      </c>
      <c r="J3" s="6" t="s">
        <v>515</v>
      </c>
      <c r="K3" s="6" t="s">
        <v>516</v>
      </c>
      <c r="L3" s="4" t="s">
        <v>517</v>
      </c>
      <c r="M3" s="5" t="s">
        <v>518</v>
      </c>
      <c r="N3" s="5" t="s">
        <v>519</v>
      </c>
      <c r="O3" s="5" t="s">
        <v>520</v>
      </c>
      <c r="P3" s="74" t="s">
        <v>521</v>
      </c>
      <c r="Q3" s="74" t="s">
        <v>522</v>
      </c>
      <c r="R3" s="75"/>
      <c r="S3" s="75"/>
      <c r="T3" s="75"/>
      <c r="U3" s="76" t="s">
        <v>523</v>
      </c>
      <c r="V3" s="77" t="s">
        <v>524</v>
      </c>
      <c r="W3" s="77" t="s">
        <v>525</v>
      </c>
      <c r="X3" s="77" t="s">
        <v>526</v>
      </c>
      <c r="Y3" s="77" t="s">
        <v>527</v>
      </c>
      <c r="Z3" s="77" t="s">
        <v>528</v>
      </c>
      <c r="AA3" s="77" t="s">
        <v>529</v>
      </c>
      <c r="AB3" s="77" t="s">
        <v>530</v>
      </c>
      <c r="AC3" s="77" t="s">
        <v>531</v>
      </c>
      <c r="AD3" s="77" t="s">
        <v>532</v>
      </c>
      <c r="AE3" s="77" t="s">
        <v>533</v>
      </c>
      <c r="AF3" s="77" t="s">
        <v>534</v>
      </c>
      <c r="AG3" s="77" t="s">
        <v>535</v>
      </c>
      <c r="AH3" s="77"/>
      <c r="AI3" s="77" t="s">
        <v>536</v>
      </c>
      <c r="AJ3" s="77"/>
      <c r="AK3" s="77"/>
      <c r="AL3" s="76"/>
      <c r="AM3" s="76"/>
      <c r="AN3" s="78"/>
    </row>
    <row r="4" spans="1:44">
      <c r="B4" s="4" t="s">
        <v>537</v>
      </c>
      <c r="K4" s="6" t="s">
        <v>538</v>
      </c>
      <c r="L4" s="6" t="s">
        <v>539</v>
      </c>
      <c r="M4" s="6" t="s">
        <v>540</v>
      </c>
      <c r="N4" s="6" t="s">
        <v>541</v>
      </c>
      <c r="O4" s="6" t="s">
        <v>542</v>
      </c>
    </row>
    <row r="5" spans="1:44">
      <c r="B5" s="4" t="s">
        <v>543</v>
      </c>
      <c r="K5" s="6" t="s">
        <v>544</v>
      </c>
      <c r="L5" s="6" t="s">
        <v>60</v>
      </c>
      <c r="M5" s="6" t="s">
        <v>545</v>
      </c>
      <c r="N5" s="6" t="s">
        <v>546</v>
      </c>
      <c r="O5" s="6" t="s">
        <v>547</v>
      </c>
    </row>
    <row r="6" spans="1:44" s="72" customFormat="1">
      <c r="B6" s="4" t="s">
        <v>548</v>
      </c>
      <c r="C6" s="2"/>
      <c r="D6" s="6"/>
      <c r="E6" s="70"/>
      <c r="F6" s="6"/>
      <c r="G6" s="6"/>
      <c r="H6" s="6"/>
      <c r="I6" s="6"/>
      <c r="J6" s="6"/>
      <c r="K6" s="6" t="s">
        <v>549</v>
      </c>
      <c r="L6" s="6" t="s">
        <v>550</v>
      </c>
      <c r="M6" s="6" t="s">
        <v>551</v>
      </c>
      <c r="N6" s="6" t="s">
        <v>552</v>
      </c>
      <c r="O6" s="6" t="s">
        <v>553</v>
      </c>
      <c r="P6" s="71"/>
      <c r="Q6" s="71"/>
      <c r="U6" s="4"/>
      <c r="AL6" s="4"/>
      <c r="AM6" s="4"/>
      <c r="AN6" s="73"/>
      <c r="AO6" s="4"/>
      <c r="AP6" s="4"/>
      <c r="AQ6" s="4"/>
      <c r="AR6" s="4"/>
    </row>
    <row r="7" spans="1:44" s="72" customFormat="1" ht="15" thickBot="1">
      <c r="B7" s="4"/>
      <c r="C7" s="2"/>
      <c r="D7" s="6"/>
      <c r="E7" s="70"/>
      <c r="F7" s="6"/>
      <c r="G7" s="6"/>
      <c r="H7" s="6"/>
      <c r="I7" s="6"/>
      <c r="J7" s="6"/>
      <c r="K7" s="6"/>
      <c r="L7" s="6"/>
      <c r="M7" s="6"/>
      <c r="N7" s="6"/>
      <c r="O7" s="6"/>
      <c r="P7" s="71"/>
      <c r="Q7" s="71"/>
      <c r="U7" s="4"/>
      <c r="AL7" s="4"/>
      <c r="AM7" s="4"/>
      <c r="AN7" s="73"/>
      <c r="AO7" s="4"/>
      <c r="AP7" s="4"/>
      <c r="AQ7" s="4"/>
      <c r="AR7" s="4"/>
    </row>
    <row r="8" spans="1:44" ht="17.399999999999999">
      <c r="A8" s="4" t="str">
        <f>C8&amp;B8</f>
        <v>MCR02W11 8301</v>
      </c>
      <c r="B8" s="4">
        <v>1</v>
      </c>
      <c r="C8" s="79" t="s">
        <v>815</v>
      </c>
      <c r="D8" s="79" t="s">
        <v>435</v>
      </c>
      <c r="E8" s="80">
        <f t="shared" ref="E8:E14" si="0">S8</f>
        <v>1100</v>
      </c>
      <c r="F8" s="81">
        <f>AC8</f>
        <v>8.6126376562934972</v>
      </c>
      <c r="G8" s="81">
        <f>E8/F8</f>
        <v>127.71929389090216</v>
      </c>
      <c r="H8" s="82" t="s">
        <v>554</v>
      </c>
      <c r="I8" s="83"/>
      <c r="J8" s="83" t="s">
        <v>555</v>
      </c>
      <c r="K8" s="83" t="s">
        <v>556</v>
      </c>
      <c r="L8" s="84" t="s">
        <v>557</v>
      </c>
      <c r="M8" s="85">
        <v>70</v>
      </c>
      <c r="N8" s="85">
        <v>65</v>
      </c>
      <c r="O8" s="86" t="s">
        <v>558</v>
      </c>
      <c r="P8" s="87">
        <f>MROUND(E8/0.56,100)</f>
        <v>2000</v>
      </c>
      <c r="Q8" s="87" t="s">
        <v>425</v>
      </c>
      <c r="R8" s="88">
        <f>R$64</f>
        <v>1</v>
      </c>
      <c r="S8" s="89">
        <f t="shared" ref="S8:S14" si="1">MROUND(T8*R8,50)</f>
        <v>1100</v>
      </c>
      <c r="T8" s="89">
        <f t="shared" ref="T8:T14" si="2">MROUND(AD8*AG8*AF8/AE8,50)</f>
        <v>1100</v>
      </c>
      <c r="U8" s="4">
        <v>48</v>
      </c>
      <c r="V8" s="90">
        <v>50</v>
      </c>
      <c r="W8" s="75">
        <v>3</v>
      </c>
      <c r="X8" s="9">
        <f t="shared" ref="X8" si="3">W8*V8</f>
        <v>150</v>
      </c>
      <c r="Y8" s="91">
        <v>2.7273352578262751</v>
      </c>
      <c r="Z8" s="72">
        <f t="shared" ref="Z8:Z14" si="4">Y8*U8/W8</f>
        <v>43.637364125220394</v>
      </c>
      <c r="AA8" s="72">
        <f t="shared" ref="AA8" si="5">Z8*X8/1000</f>
        <v>6.5456046187830585</v>
      </c>
      <c r="AB8" s="92">
        <v>0.76</v>
      </c>
      <c r="AC8" s="93">
        <f t="shared" ref="AC8" si="6">AA8/AB8</f>
        <v>8.6126376562934972</v>
      </c>
      <c r="AD8" s="94">
        <v>1291</v>
      </c>
      <c r="AE8" s="72">
        <v>39</v>
      </c>
      <c r="AF8" s="72">
        <v>37</v>
      </c>
      <c r="AG8" s="92">
        <v>0.89</v>
      </c>
      <c r="AI8" s="72" t="s">
        <v>559</v>
      </c>
      <c r="AL8" s="4" t="s">
        <v>560</v>
      </c>
    </row>
    <row r="9" spans="1:44" ht="17.399999999999999">
      <c r="A9" s="4" t="str">
        <f t="shared" ref="A9:A72" si="7">C9&amp;B9</f>
        <v>MCR02W11 8302</v>
      </c>
      <c r="B9" s="4">
        <v>2</v>
      </c>
      <c r="C9" s="79" t="s">
        <v>815</v>
      </c>
      <c r="D9" s="79" t="s">
        <v>435</v>
      </c>
      <c r="E9" s="80">
        <f t="shared" si="0"/>
        <v>1600</v>
      </c>
      <c r="F9" s="81">
        <f t="shared" ref="F9:F14" si="8">AC9</f>
        <v>12.629526882249452</v>
      </c>
      <c r="G9" s="81">
        <f t="shared" ref="G9:G14" si="9">E9/F9</f>
        <v>126.6872476631542</v>
      </c>
      <c r="H9" s="82" t="s">
        <v>554</v>
      </c>
      <c r="I9" s="83"/>
      <c r="J9" s="83" t="s">
        <v>555</v>
      </c>
      <c r="K9" s="83" t="s">
        <v>556</v>
      </c>
      <c r="L9" s="84" t="s">
        <v>557</v>
      </c>
      <c r="M9" s="85">
        <v>70</v>
      </c>
      <c r="N9" s="85">
        <v>65</v>
      </c>
      <c r="O9" s="86" t="s">
        <v>558</v>
      </c>
      <c r="P9" s="87">
        <f t="shared" ref="P9:P14" si="10">MROUND(E9/0.56,100)</f>
        <v>2900</v>
      </c>
      <c r="Q9" s="87" t="s">
        <v>426</v>
      </c>
      <c r="R9" s="88">
        <f>R$65</f>
        <v>1</v>
      </c>
      <c r="S9" s="89">
        <f t="shared" si="1"/>
        <v>1600</v>
      </c>
      <c r="T9" s="89">
        <f t="shared" si="2"/>
        <v>1600</v>
      </c>
      <c r="U9" s="4">
        <v>48</v>
      </c>
      <c r="V9" s="95">
        <v>76.67</v>
      </c>
      <c r="W9" s="75">
        <v>3</v>
      </c>
      <c r="X9" s="9">
        <f>W9*V9</f>
        <v>230.01</v>
      </c>
      <c r="Y9" s="96">
        <v>2.7797478301546827</v>
      </c>
      <c r="Z9" s="72">
        <f t="shared" si="4"/>
        <v>44.475965282474924</v>
      </c>
      <c r="AA9" s="72">
        <f>Z9*X9/1000</f>
        <v>10.229916774622057</v>
      </c>
      <c r="AB9" s="92">
        <v>0.81</v>
      </c>
      <c r="AC9" s="93">
        <f>AA9/AB9</f>
        <v>12.629526882249452</v>
      </c>
      <c r="AD9" s="94">
        <v>1911.4842896307887</v>
      </c>
      <c r="AE9" s="72">
        <v>39</v>
      </c>
      <c r="AF9" s="72">
        <v>37</v>
      </c>
      <c r="AG9" s="92">
        <v>0.89</v>
      </c>
      <c r="AI9" s="72" t="s">
        <v>559</v>
      </c>
    </row>
    <row r="10" spans="1:44" ht="17.399999999999999">
      <c r="A10" s="4" t="str">
        <f t="shared" si="7"/>
        <v>MCR02W11 8303</v>
      </c>
      <c r="B10" s="4">
        <v>3</v>
      </c>
      <c r="C10" s="79" t="s">
        <v>815</v>
      </c>
      <c r="D10" s="79" t="s">
        <v>435</v>
      </c>
      <c r="E10" s="80">
        <f t="shared" si="0"/>
        <v>1900</v>
      </c>
      <c r="F10" s="81">
        <f t="shared" si="8"/>
        <v>14.416468844767847</v>
      </c>
      <c r="G10" s="81">
        <f t="shared" si="9"/>
        <v>131.79371595490008</v>
      </c>
      <c r="H10" s="82" t="s">
        <v>554</v>
      </c>
      <c r="I10" s="83"/>
      <c r="J10" s="83" t="s">
        <v>555</v>
      </c>
      <c r="K10" s="83" t="s">
        <v>556</v>
      </c>
      <c r="L10" s="84" t="s">
        <v>557</v>
      </c>
      <c r="M10" s="85">
        <v>70</v>
      </c>
      <c r="N10" s="85">
        <v>65</v>
      </c>
      <c r="O10" s="86" t="s">
        <v>558</v>
      </c>
      <c r="P10" s="87">
        <f t="shared" si="10"/>
        <v>3400</v>
      </c>
      <c r="Q10" s="87" t="s">
        <v>561</v>
      </c>
      <c r="R10" s="88">
        <f>R$66</f>
        <v>1.0204081632653061</v>
      </c>
      <c r="S10" s="89">
        <f t="shared" si="1"/>
        <v>1900</v>
      </c>
      <c r="T10" s="89">
        <f t="shared" si="2"/>
        <v>1850</v>
      </c>
      <c r="U10" s="4">
        <v>48</v>
      </c>
      <c r="V10" s="9">
        <v>90</v>
      </c>
      <c r="W10" s="75">
        <v>3</v>
      </c>
      <c r="X10" s="9">
        <f t="shared" ref="X10:X11" si="11">W10*V10</f>
        <v>270</v>
      </c>
      <c r="Y10" s="96">
        <v>2.8032022753715258</v>
      </c>
      <c r="Z10" s="72">
        <f t="shared" si="4"/>
        <v>44.851236405944412</v>
      </c>
      <c r="AA10" s="72">
        <f t="shared" ref="AA10:AA11" si="12">Z10*X10/1000</f>
        <v>12.109833829604991</v>
      </c>
      <c r="AB10" s="92">
        <v>0.84</v>
      </c>
      <c r="AC10" s="93">
        <f t="shared" ref="AC10:AC11" si="13">AA10/AB10</f>
        <v>14.416468844767847</v>
      </c>
      <c r="AD10" s="94">
        <v>2206.4375706946539</v>
      </c>
      <c r="AE10" s="72">
        <v>39</v>
      </c>
      <c r="AF10" s="72">
        <v>37</v>
      </c>
      <c r="AG10" s="92">
        <v>0.89</v>
      </c>
      <c r="AI10" s="72" t="s">
        <v>559</v>
      </c>
    </row>
    <row r="11" spans="1:44" ht="17.399999999999999">
      <c r="A11" s="4" t="str">
        <f t="shared" si="7"/>
        <v>MCR02W11 8304</v>
      </c>
      <c r="B11" s="4">
        <v>4</v>
      </c>
      <c r="C11" s="79" t="s">
        <v>815</v>
      </c>
      <c r="D11" s="79" t="s">
        <v>435</v>
      </c>
      <c r="E11" s="80">
        <f t="shared" si="0"/>
        <v>2400</v>
      </c>
      <c r="F11" s="81">
        <f t="shared" si="8"/>
        <v>18.5385976937092</v>
      </c>
      <c r="G11" s="81">
        <f t="shared" si="9"/>
        <v>129.45963009998349</v>
      </c>
      <c r="H11" s="82" t="s">
        <v>554</v>
      </c>
      <c r="I11" s="83"/>
      <c r="J11" s="83" t="s">
        <v>555</v>
      </c>
      <c r="K11" s="83" t="s">
        <v>556</v>
      </c>
      <c r="L11" s="84" t="s">
        <v>557</v>
      </c>
      <c r="M11" s="85">
        <v>70</v>
      </c>
      <c r="N11" s="85">
        <v>65</v>
      </c>
      <c r="O11" s="86" t="s">
        <v>558</v>
      </c>
      <c r="P11" s="87">
        <f t="shared" si="10"/>
        <v>4300</v>
      </c>
      <c r="Q11" s="87" t="s">
        <v>562</v>
      </c>
      <c r="R11" s="88">
        <f>R$67</f>
        <v>1.0162601626016261</v>
      </c>
      <c r="S11" s="89">
        <f t="shared" si="1"/>
        <v>2400</v>
      </c>
      <c r="T11" s="89">
        <f t="shared" si="2"/>
        <v>2350</v>
      </c>
      <c r="U11" s="4">
        <v>48</v>
      </c>
      <c r="V11" s="9">
        <f>350/3</f>
        <v>116.66666666666667</v>
      </c>
      <c r="W11" s="75">
        <v>3</v>
      </c>
      <c r="X11" s="9">
        <f t="shared" si="11"/>
        <v>350</v>
      </c>
      <c r="Y11" s="96">
        <v>2.8469989315339133</v>
      </c>
      <c r="Z11" s="72">
        <f t="shared" si="4"/>
        <v>45.551982904542605</v>
      </c>
      <c r="AA11" s="72">
        <f t="shared" si="12"/>
        <v>15.943194016589912</v>
      </c>
      <c r="AB11" s="92">
        <v>0.86</v>
      </c>
      <c r="AC11" s="93">
        <f t="shared" si="13"/>
        <v>18.5385976937092</v>
      </c>
      <c r="AD11" s="94">
        <v>2773.0493064005768</v>
      </c>
      <c r="AE11" s="72">
        <v>39</v>
      </c>
      <c r="AF11" s="72">
        <v>37</v>
      </c>
      <c r="AG11" s="92">
        <v>0.89</v>
      </c>
      <c r="AI11" s="72" t="s">
        <v>559</v>
      </c>
    </row>
    <row r="12" spans="1:44" ht="17.399999999999999">
      <c r="A12" s="4" t="str">
        <f t="shared" si="7"/>
        <v>MCR02W11 8305</v>
      </c>
      <c r="B12" s="4">
        <v>5</v>
      </c>
      <c r="C12" s="79" t="s">
        <v>815</v>
      </c>
      <c r="D12" s="79" t="s">
        <v>436</v>
      </c>
      <c r="E12" s="80">
        <f t="shared" si="0"/>
        <v>3050</v>
      </c>
      <c r="F12" s="81">
        <f t="shared" si="8"/>
        <v>20.785553757225436</v>
      </c>
      <c r="G12" s="81">
        <f t="shared" si="9"/>
        <v>146.73652843815935</v>
      </c>
      <c r="H12" s="82" t="s">
        <v>554</v>
      </c>
      <c r="I12" s="83"/>
      <c r="J12" s="83" t="s">
        <v>555</v>
      </c>
      <c r="K12" s="83" t="s">
        <v>556</v>
      </c>
      <c r="L12" s="84" t="s">
        <v>557</v>
      </c>
      <c r="M12" s="85">
        <v>70</v>
      </c>
      <c r="N12" s="85">
        <v>65</v>
      </c>
      <c r="O12" s="86" t="s">
        <v>558</v>
      </c>
      <c r="P12" s="87">
        <f t="shared" si="10"/>
        <v>5400</v>
      </c>
      <c r="Q12" s="87" t="s">
        <v>431</v>
      </c>
      <c r="R12" s="88">
        <f>R$68</f>
        <v>1.0062111801242235</v>
      </c>
      <c r="S12" s="89">
        <f t="shared" si="1"/>
        <v>3050</v>
      </c>
      <c r="T12" s="89">
        <f t="shared" si="2"/>
        <v>3050</v>
      </c>
      <c r="U12" s="4">
        <v>48</v>
      </c>
      <c r="V12" s="9">
        <v>133.30000000000001</v>
      </c>
      <c r="W12" s="75">
        <v>3</v>
      </c>
      <c r="X12" s="9">
        <f>W12*V12</f>
        <v>399.90000000000003</v>
      </c>
      <c r="Y12" s="72">
        <v>2.81</v>
      </c>
      <c r="Z12" s="72">
        <f t="shared" si="4"/>
        <v>44.96</v>
      </c>
      <c r="AA12" s="72">
        <f>Z12*X12/1000</f>
        <v>17.979504000000002</v>
      </c>
      <c r="AB12" s="92">
        <v>0.86499999999999999</v>
      </c>
      <c r="AC12" s="93">
        <f>AA12/AB12</f>
        <v>20.785553757225436</v>
      </c>
      <c r="AD12" s="97">
        <v>3624.9062584991862</v>
      </c>
      <c r="AE12" s="72">
        <v>39</v>
      </c>
      <c r="AF12" s="72">
        <v>37</v>
      </c>
      <c r="AG12" s="92">
        <v>0.89</v>
      </c>
      <c r="AI12" s="72" t="s">
        <v>563</v>
      </c>
    </row>
    <row r="13" spans="1:44" ht="17.399999999999999">
      <c r="A13" s="4" t="str">
        <f t="shared" si="7"/>
        <v>MCR02W11 8306</v>
      </c>
      <c r="B13" s="4">
        <v>6</v>
      </c>
      <c r="C13" s="79" t="s">
        <v>815</v>
      </c>
      <c r="D13" s="79" t="s">
        <v>436</v>
      </c>
      <c r="E13" s="80">
        <f t="shared" si="0"/>
        <v>3800</v>
      </c>
      <c r="F13" s="81">
        <f t="shared" si="8"/>
        <v>26.120165517241379</v>
      </c>
      <c r="G13" s="81">
        <f t="shared" si="9"/>
        <v>145.48146708686431</v>
      </c>
      <c r="H13" s="82" t="s">
        <v>554</v>
      </c>
      <c r="I13" s="83"/>
      <c r="J13" s="83" t="s">
        <v>555</v>
      </c>
      <c r="K13" s="83" t="s">
        <v>556</v>
      </c>
      <c r="L13" s="84" t="s">
        <v>557</v>
      </c>
      <c r="M13" s="85">
        <v>70</v>
      </c>
      <c r="N13" s="85">
        <v>65</v>
      </c>
      <c r="O13" s="86" t="s">
        <v>558</v>
      </c>
      <c r="P13" s="87">
        <f t="shared" si="10"/>
        <v>6800</v>
      </c>
      <c r="Q13" s="87" t="s">
        <v>564</v>
      </c>
      <c r="R13" s="88">
        <f>$R$69</f>
        <v>1.015228426395939</v>
      </c>
      <c r="S13" s="89">
        <f t="shared" si="1"/>
        <v>3800</v>
      </c>
      <c r="T13" s="89">
        <f t="shared" si="2"/>
        <v>3750</v>
      </c>
      <c r="U13" s="4">
        <v>48</v>
      </c>
      <c r="V13" s="95">
        <v>166.7</v>
      </c>
      <c r="W13" s="75">
        <v>3</v>
      </c>
      <c r="X13" s="9">
        <f t="shared" ref="X13:X14" si="14">W13*V13</f>
        <v>500.09999999999997</v>
      </c>
      <c r="Y13" s="72">
        <v>2.84</v>
      </c>
      <c r="Z13" s="72">
        <f t="shared" si="4"/>
        <v>45.44</v>
      </c>
      <c r="AA13" s="72">
        <f t="shared" ref="AA13:AA14" si="15">Z13*X13/1000</f>
        <v>22.724543999999998</v>
      </c>
      <c r="AB13" s="92">
        <v>0.87</v>
      </c>
      <c r="AC13" s="93">
        <f t="shared" ref="AC13:AC14" si="16">AA13/AB13</f>
        <v>26.120165517241379</v>
      </c>
      <c r="AD13" s="94">
        <v>4433.3866664767484</v>
      </c>
      <c r="AE13" s="72">
        <v>39</v>
      </c>
      <c r="AF13" s="72">
        <v>37</v>
      </c>
      <c r="AG13" s="92">
        <v>0.89</v>
      </c>
      <c r="AI13" s="72" t="s">
        <v>563</v>
      </c>
    </row>
    <row r="14" spans="1:44" s="72" customFormat="1" ht="17.399999999999999">
      <c r="A14" s="4" t="str">
        <f t="shared" si="7"/>
        <v>MCR02W11 8307</v>
      </c>
      <c r="B14" s="4">
        <v>7</v>
      </c>
      <c r="C14" s="79" t="s">
        <v>815</v>
      </c>
      <c r="D14" s="79" t="s">
        <v>436</v>
      </c>
      <c r="E14" s="80">
        <f t="shared" si="0"/>
        <v>4300</v>
      </c>
      <c r="F14" s="81">
        <f t="shared" si="8"/>
        <v>31.02372881355932</v>
      </c>
      <c r="G14" s="81">
        <f t="shared" si="9"/>
        <v>138.60358391608392</v>
      </c>
      <c r="H14" s="82" t="s">
        <v>554</v>
      </c>
      <c r="I14" s="83"/>
      <c r="J14" s="83" t="s">
        <v>565</v>
      </c>
      <c r="K14" s="83" t="s">
        <v>556</v>
      </c>
      <c r="L14" s="84" t="s">
        <v>557</v>
      </c>
      <c r="M14" s="85">
        <v>70</v>
      </c>
      <c r="N14" s="85">
        <v>65</v>
      </c>
      <c r="O14" s="86" t="s">
        <v>558</v>
      </c>
      <c r="P14" s="87">
        <f t="shared" si="10"/>
        <v>7700</v>
      </c>
      <c r="Q14" s="87" t="s">
        <v>566</v>
      </c>
      <c r="R14" s="88">
        <f>$R$70</f>
        <v>0.97413793103448276</v>
      </c>
      <c r="S14" s="89">
        <f t="shared" si="1"/>
        <v>4300</v>
      </c>
      <c r="T14" s="89">
        <f t="shared" si="2"/>
        <v>4400</v>
      </c>
      <c r="U14" s="4">
        <v>48</v>
      </c>
      <c r="V14" s="98">
        <v>200</v>
      </c>
      <c r="W14" s="75">
        <v>3</v>
      </c>
      <c r="X14" s="9">
        <f t="shared" si="14"/>
        <v>600</v>
      </c>
      <c r="Y14" s="72">
        <v>2.86</v>
      </c>
      <c r="Z14" s="72">
        <f t="shared" si="4"/>
        <v>45.76</v>
      </c>
      <c r="AA14" s="72">
        <f t="shared" si="15"/>
        <v>27.456</v>
      </c>
      <c r="AB14" s="92">
        <v>0.88500000000000001</v>
      </c>
      <c r="AC14" s="93">
        <f t="shared" si="16"/>
        <v>31.02372881355932</v>
      </c>
      <c r="AD14" s="94">
        <v>5205.8610756239341</v>
      </c>
      <c r="AE14" s="72">
        <v>39</v>
      </c>
      <c r="AF14" s="72">
        <v>37</v>
      </c>
      <c r="AG14" s="92">
        <v>0.89</v>
      </c>
      <c r="AI14" s="72" t="s">
        <v>563</v>
      </c>
      <c r="AL14" s="4"/>
      <c r="AM14" s="4"/>
      <c r="AN14" s="73"/>
      <c r="AO14" s="4"/>
      <c r="AP14" s="4"/>
      <c r="AQ14" s="4"/>
      <c r="AR14" s="4"/>
    </row>
    <row r="15" spans="1:44" s="72" customFormat="1" ht="15" thickBot="1">
      <c r="A15" s="4" t="str">
        <f t="shared" si="7"/>
        <v/>
      </c>
      <c r="B15" s="4"/>
      <c r="C15" s="79"/>
      <c r="D15" s="79" t="s">
        <v>646</v>
      </c>
      <c r="E15" s="80"/>
      <c r="F15" s="81"/>
      <c r="G15" s="81"/>
      <c r="H15" s="82" t="s">
        <v>554</v>
      </c>
      <c r="I15" s="83"/>
      <c r="J15" s="83"/>
      <c r="K15" s="83"/>
      <c r="L15" s="84"/>
      <c r="M15" s="85"/>
      <c r="N15" s="85"/>
      <c r="O15" s="86"/>
      <c r="P15" s="87"/>
      <c r="Q15" s="87"/>
      <c r="R15" s="89"/>
      <c r="S15" s="89"/>
      <c r="T15" s="89"/>
      <c r="U15" s="4"/>
      <c r="AF15" s="72">
        <v>37</v>
      </c>
      <c r="AL15" s="4"/>
      <c r="AM15" s="4"/>
      <c r="AN15" s="73"/>
      <c r="AO15" s="4"/>
      <c r="AP15" s="4"/>
      <c r="AQ15" s="4"/>
      <c r="AR15" s="4"/>
    </row>
    <row r="16" spans="1:44" ht="17.399999999999999">
      <c r="A16" s="4" t="str">
        <f t="shared" si="7"/>
        <v>MCR04W11 8301</v>
      </c>
      <c r="B16" s="4">
        <v>1</v>
      </c>
      <c r="C16" s="79" t="s">
        <v>816</v>
      </c>
      <c r="D16" s="79" t="s">
        <v>435</v>
      </c>
      <c r="E16" s="80">
        <f t="shared" ref="E16:E22" si="17">S16</f>
        <v>2200</v>
      </c>
      <c r="F16" s="81">
        <f t="shared" ref="F16:F22" si="18">AC16</f>
        <v>15.2223363227513</v>
      </c>
      <c r="G16" s="81">
        <f t="shared" ref="G16:G22" si="19">E16/F16</f>
        <v>144.52446413970506</v>
      </c>
      <c r="H16" s="82" t="s">
        <v>554</v>
      </c>
      <c r="I16" s="83"/>
      <c r="J16" s="83" t="s">
        <v>555</v>
      </c>
      <c r="K16" s="83" t="s">
        <v>556</v>
      </c>
      <c r="L16" s="84" t="s">
        <v>567</v>
      </c>
      <c r="M16" s="85">
        <v>70</v>
      </c>
      <c r="N16" s="85">
        <v>65</v>
      </c>
      <c r="O16" s="86" t="s">
        <v>568</v>
      </c>
      <c r="P16" s="87">
        <f>MROUND(E16/1.12,100)</f>
        <v>2000</v>
      </c>
      <c r="Q16" s="87" t="s">
        <v>425</v>
      </c>
      <c r="R16" s="88">
        <f>R$64</f>
        <v>1</v>
      </c>
      <c r="S16" s="89">
        <f t="shared" ref="S16:S22" si="20">MROUND(T16*R16,50)</f>
        <v>2200</v>
      </c>
      <c r="T16" s="89">
        <f t="shared" ref="T16:T22" si="21">MROUND(AD16*AG16*AF16/AE16,50)</f>
        <v>2200</v>
      </c>
      <c r="U16" s="4">
        <v>96</v>
      </c>
      <c r="V16" s="90">
        <v>50</v>
      </c>
      <c r="W16" s="75">
        <v>3</v>
      </c>
      <c r="X16" s="9">
        <f t="shared" ref="X16" si="22">W16*V16</f>
        <v>150</v>
      </c>
      <c r="Y16" s="91">
        <v>2.7273352578262751</v>
      </c>
      <c r="Z16" s="72">
        <f t="shared" ref="Z16:Z22" si="23">Y16*U16/W16</f>
        <v>87.274728250440788</v>
      </c>
      <c r="AA16" s="72">
        <f t="shared" ref="AA16" si="24">Z16*X16/1000</f>
        <v>13.091209237566117</v>
      </c>
      <c r="AB16" s="92">
        <v>0.86</v>
      </c>
      <c r="AC16" s="93">
        <f t="shared" ref="AC16" si="25">AA16/AB16</f>
        <v>15.2223363227513</v>
      </c>
      <c r="AD16" s="97">
        <v>2581.900954759652</v>
      </c>
      <c r="AE16" s="72">
        <v>39</v>
      </c>
      <c r="AF16" s="72">
        <v>37</v>
      </c>
      <c r="AG16" s="92">
        <v>0.89</v>
      </c>
      <c r="AI16" s="72" t="s">
        <v>569</v>
      </c>
    </row>
    <row r="17" spans="1:44" ht="17.399999999999999">
      <c r="A17" s="4" t="str">
        <f t="shared" si="7"/>
        <v>MCR04W11 8302</v>
      </c>
      <c r="B17" s="4">
        <v>2</v>
      </c>
      <c r="C17" s="79" t="s">
        <v>816</v>
      </c>
      <c r="D17" s="79" t="s">
        <v>435</v>
      </c>
      <c r="E17" s="80">
        <f t="shared" si="17"/>
        <v>3250</v>
      </c>
      <c r="F17" s="81">
        <f t="shared" si="18"/>
        <v>23.249810851413766</v>
      </c>
      <c r="G17" s="81">
        <f t="shared" si="19"/>
        <v>139.78608345548648</v>
      </c>
      <c r="H17" s="82" t="s">
        <v>554</v>
      </c>
      <c r="I17" s="83"/>
      <c r="J17" s="83" t="s">
        <v>555</v>
      </c>
      <c r="K17" s="83" t="s">
        <v>556</v>
      </c>
      <c r="L17" s="84" t="s">
        <v>567</v>
      </c>
      <c r="M17" s="85">
        <v>70</v>
      </c>
      <c r="N17" s="85">
        <v>65</v>
      </c>
      <c r="O17" s="86" t="s">
        <v>568</v>
      </c>
      <c r="P17" s="87">
        <f t="shared" ref="P17:P22" si="26">MROUND(E17/1.12,100)</f>
        <v>2900</v>
      </c>
      <c r="Q17" s="87" t="s">
        <v>426</v>
      </c>
      <c r="R17" s="88">
        <f>R$65</f>
        <v>1</v>
      </c>
      <c r="S17" s="89">
        <f t="shared" si="20"/>
        <v>3250</v>
      </c>
      <c r="T17" s="89">
        <f t="shared" si="21"/>
        <v>3250</v>
      </c>
      <c r="U17" s="4">
        <v>96</v>
      </c>
      <c r="V17" s="95">
        <v>76.67</v>
      </c>
      <c r="W17" s="75">
        <v>3</v>
      </c>
      <c r="X17" s="9">
        <f>W17*V17</f>
        <v>230.01</v>
      </c>
      <c r="Y17" s="96">
        <v>2.7797478301546827</v>
      </c>
      <c r="Z17" s="72">
        <f t="shared" si="23"/>
        <v>88.951930564949848</v>
      </c>
      <c r="AA17" s="72">
        <f>Z17*X17/1000</f>
        <v>20.459833549244113</v>
      </c>
      <c r="AB17" s="92">
        <v>0.88</v>
      </c>
      <c r="AC17" s="93">
        <f>AA17/AB17</f>
        <v>23.249810851413766</v>
      </c>
      <c r="AD17" s="94">
        <v>3822.9685792615774</v>
      </c>
      <c r="AE17" s="72">
        <v>39</v>
      </c>
      <c r="AF17" s="72">
        <v>37</v>
      </c>
      <c r="AG17" s="92">
        <v>0.89</v>
      </c>
      <c r="AI17" s="72" t="s">
        <v>569</v>
      </c>
    </row>
    <row r="18" spans="1:44" ht="17.399999999999999">
      <c r="A18" s="4" t="str">
        <f t="shared" si="7"/>
        <v>MCR04W11 8303</v>
      </c>
      <c r="B18" s="4">
        <v>3</v>
      </c>
      <c r="C18" s="79" t="s">
        <v>816</v>
      </c>
      <c r="D18" s="79" t="s">
        <v>435</v>
      </c>
      <c r="E18" s="80">
        <f t="shared" si="17"/>
        <v>3850</v>
      </c>
      <c r="F18" s="81">
        <f t="shared" si="18"/>
        <v>26.910741843566647</v>
      </c>
      <c r="G18" s="81">
        <f t="shared" si="19"/>
        <v>143.06554692472704</v>
      </c>
      <c r="H18" s="82" t="s">
        <v>554</v>
      </c>
      <c r="I18" s="83"/>
      <c r="J18" s="83" t="s">
        <v>555</v>
      </c>
      <c r="K18" s="83" t="s">
        <v>556</v>
      </c>
      <c r="L18" s="84" t="s">
        <v>567</v>
      </c>
      <c r="M18" s="85">
        <v>70</v>
      </c>
      <c r="N18" s="85">
        <v>65</v>
      </c>
      <c r="O18" s="86" t="s">
        <v>568</v>
      </c>
      <c r="P18" s="87">
        <f t="shared" si="26"/>
        <v>3400</v>
      </c>
      <c r="Q18" s="87" t="s">
        <v>561</v>
      </c>
      <c r="R18" s="88">
        <f>R$66</f>
        <v>1.0204081632653061</v>
      </c>
      <c r="S18" s="89">
        <f t="shared" si="20"/>
        <v>3850</v>
      </c>
      <c r="T18" s="89">
        <f t="shared" si="21"/>
        <v>3750</v>
      </c>
      <c r="U18" s="4">
        <v>96</v>
      </c>
      <c r="V18" s="9">
        <v>90</v>
      </c>
      <c r="W18" s="75">
        <v>3</v>
      </c>
      <c r="X18" s="9">
        <f t="shared" ref="X18:X19" si="27">W18*V18</f>
        <v>270</v>
      </c>
      <c r="Y18" s="96">
        <v>2.8032022753715258</v>
      </c>
      <c r="Z18" s="72">
        <f t="shared" si="23"/>
        <v>89.702472811888825</v>
      </c>
      <c r="AA18" s="72">
        <f t="shared" ref="AA18:AA19" si="28">Z18*X18/1000</f>
        <v>24.219667659209982</v>
      </c>
      <c r="AB18" s="92">
        <v>0.9</v>
      </c>
      <c r="AC18" s="93">
        <f t="shared" ref="AC18:AC19" si="29">AA18/AB18</f>
        <v>26.910741843566647</v>
      </c>
      <c r="AD18" s="94">
        <v>4412.8751413893078</v>
      </c>
      <c r="AE18" s="72">
        <v>39</v>
      </c>
      <c r="AF18" s="72">
        <v>37</v>
      </c>
      <c r="AG18" s="92">
        <v>0.89</v>
      </c>
      <c r="AI18" s="72" t="s">
        <v>569</v>
      </c>
    </row>
    <row r="19" spans="1:44" ht="17.399999999999999">
      <c r="A19" s="4" t="str">
        <f t="shared" si="7"/>
        <v>MCR04W11 8304</v>
      </c>
      <c r="B19" s="4">
        <v>4</v>
      </c>
      <c r="C19" s="79" t="s">
        <v>816</v>
      </c>
      <c r="D19" s="79" t="s">
        <v>436</v>
      </c>
      <c r="E19" s="80">
        <f t="shared" si="17"/>
        <v>4800</v>
      </c>
      <c r="F19" s="81">
        <f t="shared" si="18"/>
        <v>34.848511511671937</v>
      </c>
      <c r="G19" s="81">
        <f t="shared" si="19"/>
        <v>137.73902504823826</v>
      </c>
      <c r="H19" s="82" t="s">
        <v>554</v>
      </c>
      <c r="I19" s="83"/>
      <c r="J19" s="83" t="s">
        <v>555</v>
      </c>
      <c r="K19" s="83" t="s">
        <v>556</v>
      </c>
      <c r="L19" s="84" t="s">
        <v>567</v>
      </c>
      <c r="M19" s="85">
        <v>70</v>
      </c>
      <c r="N19" s="85">
        <v>65</v>
      </c>
      <c r="O19" s="86" t="s">
        <v>568</v>
      </c>
      <c r="P19" s="87">
        <f t="shared" si="26"/>
        <v>4300</v>
      </c>
      <c r="Q19" s="87" t="s">
        <v>562</v>
      </c>
      <c r="R19" s="88">
        <f>R$67</f>
        <v>1.0162601626016261</v>
      </c>
      <c r="S19" s="89">
        <f t="shared" si="20"/>
        <v>4800</v>
      </c>
      <c r="T19" s="89">
        <f t="shared" si="21"/>
        <v>4700</v>
      </c>
      <c r="U19" s="4">
        <v>96</v>
      </c>
      <c r="V19" s="9">
        <f>350/3</f>
        <v>116.66666666666667</v>
      </c>
      <c r="W19" s="75">
        <v>3</v>
      </c>
      <c r="X19" s="9">
        <f t="shared" si="27"/>
        <v>350</v>
      </c>
      <c r="Y19" s="96">
        <v>2.8469989315339133</v>
      </c>
      <c r="Z19" s="72">
        <f t="shared" si="23"/>
        <v>91.10396580908521</v>
      </c>
      <c r="AA19" s="72">
        <f t="shared" si="28"/>
        <v>31.886388033179824</v>
      </c>
      <c r="AB19" s="92">
        <v>0.91500000000000004</v>
      </c>
      <c r="AC19" s="93">
        <f t="shared" si="29"/>
        <v>34.848511511671937</v>
      </c>
      <c r="AD19" s="94">
        <v>5546.0986128011536</v>
      </c>
      <c r="AE19" s="72">
        <v>39</v>
      </c>
      <c r="AF19" s="72">
        <v>37</v>
      </c>
      <c r="AG19" s="92">
        <v>0.89</v>
      </c>
      <c r="AI19" s="72" t="s">
        <v>569</v>
      </c>
    </row>
    <row r="20" spans="1:44" ht="17.399999999999999">
      <c r="A20" s="4" t="str">
        <f t="shared" si="7"/>
        <v>MCR04W11 8305</v>
      </c>
      <c r="B20" s="4">
        <v>5</v>
      </c>
      <c r="C20" s="79" t="s">
        <v>816</v>
      </c>
      <c r="D20" s="79" t="s">
        <v>436</v>
      </c>
      <c r="E20" s="80">
        <f t="shared" si="17"/>
        <v>6150</v>
      </c>
      <c r="F20" s="81">
        <f t="shared" si="18"/>
        <v>39.515393406593411</v>
      </c>
      <c r="G20" s="81">
        <f t="shared" si="19"/>
        <v>155.63555034666138</v>
      </c>
      <c r="H20" s="82" t="s">
        <v>554</v>
      </c>
      <c r="I20" s="83"/>
      <c r="J20" s="83" t="s">
        <v>555</v>
      </c>
      <c r="K20" s="83" t="s">
        <v>556</v>
      </c>
      <c r="L20" s="84" t="s">
        <v>567</v>
      </c>
      <c r="M20" s="85">
        <v>70</v>
      </c>
      <c r="N20" s="85">
        <v>65</v>
      </c>
      <c r="O20" s="86" t="s">
        <v>568</v>
      </c>
      <c r="P20" s="87">
        <f t="shared" si="26"/>
        <v>5500</v>
      </c>
      <c r="Q20" s="87" t="s">
        <v>431</v>
      </c>
      <c r="R20" s="88">
        <f>R$68</f>
        <v>1.0062111801242235</v>
      </c>
      <c r="S20" s="89">
        <f t="shared" si="20"/>
        <v>6150</v>
      </c>
      <c r="T20" s="89">
        <f t="shared" si="21"/>
        <v>6100</v>
      </c>
      <c r="U20" s="4">
        <v>96</v>
      </c>
      <c r="V20" s="9">
        <v>133.30000000000001</v>
      </c>
      <c r="W20" s="75">
        <v>3</v>
      </c>
      <c r="X20" s="9">
        <f>W20*V20</f>
        <v>399.90000000000003</v>
      </c>
      <c r="Y20" s="72">
        <v>2.81</v>
      </c>
      <c r="Z20" s="72">
        <f t="shared" si="23"/>
        <v>89.92</v>
      </c>
      <c r="AA20" s="72">
        <f>Z20*X20/1000</f>
        <v>35.959008000000004</v>
      </c>
      <c r="AB20" s="92">
        <v>0.91</v>
      </c>
      <c r="AC20" s="93">
        <f>AA20/AB20</f>
        <v>39.515393406593411</v>
      </c>
      <c r="AD20" s="94">
        <v>7249.8125169983723</v>
      </c>
      <c r="AE20" s="72">
        <v>39</v>
      </c>
      <c r="AF20" s="72">
        <v>37</v>
      </c>
      <c r="AG20" s="92">
        <v>0.89</v>
      </c>
      <c r="AI20" s="72" t="s">
        <v>570</v>
      </c>
    </row>
    <row r="21" spans="1:44" ht="17.399999999999999">
      <c r="A21" s="4" t="str">
        <f t="shared" si="7"/>
        <v>MCR04W11 8306</v>
      </c>
      <c r="B21" s="4">
        <v>6</v>
      </c>
      <c r="C21" s="79" t="s">
        <v>816</v>
      </c>
      <c r="D21" s="79" t="s">
        <v>436</v>
      </c>
      <c r="E21" s="80">
        <f t="shared" si="17"/>
        <v>7600</v>
      </c>
      <c r="F21" s="81">
        <f t="shared" si="18"/>
        <v>49.401182608695649</v>
      </c>
      <c r="G21" s="81">
        <f t="shared" si="19"/>
        <v>153.84247094243125</v>
      </c>
      <c r="H21" s="82" t="s">
        <v>554</v>
      </c>
      <c r="I21" s="83"/>
      <c r="J21" s="83" t="s">
        <v>555</v>
      </c>
      <c r="K21" s="83" t="s">
        <v>556</v>
      </c>
      <c r="L21" s="84" t="s">
        <v>567</v>
      </c>
      <c r="M21" s="85">
        <v>70</v>
      </c>
      <c r="N21" s="85">
        <v>65</v>
      </c>
      <c r="O21" s="86" t="s">
        <v>568</v>
      </c>
      <c r="P21" s="87">
        <f t="shared" si="26"/>
        <v>6800</v>
      </c>
      <c r="Q21" s="87" t="s">
        <v>564</v>
      </c>
      <c r="R21" s="88">
        <f>$R$69</f>
        <v>1.015228426395939</v>
      </c>
      <c r="S21" s="89">
        <f t="shared" si="20"/>
        <v>7600</v>
      </c>
      <c r="T21" s="89">
        <f t="shared" si="21"/>
        <v>7500</v>
      </c>
      <c r="U21" s="4">
        <v>96</v>
      </c>
      <c r="V21" s="95">
        <v>166.7</v>
      </c>
      <c r="W21" s="75">
        <v>3</v>
      </c>
      <c r="X21" s="9">
        <f t="shared" ref="X21:X22" si="30">W21*V21</f>
        <v>500.09999999999997</v>
      </c>
      <c r="Y21" s="72">
        <v>2.84</v>
      </c>
      <c r="Z21" s="72">
        <f t="shared" si="23"/>
        <v>90.88</v>
      </c>
      <c r="AA21" s="72">
        <f t="shared" ref="AA21:AA22" si="31">Z21*X21/1000</f>
        <v>45.449087999999996</v>
      </c>
      <c r="AB21" s="92">
        <v>0.92</v>
      </c>
      <c r="AC21" s="93">
        <f t="shared" ref="AC21:AC22" si="32">AA21/AB21</f>
        <v>49.401182608695649</v>
      </c>
      <c r="AD21" s="94">
        <v>8866.7733329534967</v>
      </c>
      <c r="AE21" s="72">
        <v>39</v>
      </c>
      <c r="AF21" s="72">
        <v>37</v>
      </c>
      <c r="AG21" s="92">
        <v>0.89</v>
      </c>
      <c r="AI21" s="72" t="s">
        <v>570</v>
      </c>
    </row>
    <row r="22" spans="1:44" s="72" customFormat="1" ht="18" thickBot="1">
      <c r="A22" s="4" t="str">
        <f t="shared" si="7"/>
        <v>MCR04W11 8307</v>
      </c>
      <c r="B22" s="4">
        <v>7</v>
      </c>
      <c r="C22" s="79" t="s">
        <v>816</v>
      </c>
      <c r="D22" s="79" t="s">
        <v>436</v>
      </c>
      <c r="E22" s="80">
        <f t="shared" si="17"/>
        <v>8550</v>
      </c>
      <c r="F22" s="81">
        <f t="shared" si="18"/>
        <v>58.417021276595747</v>
      </c>
      <c r="G22" s="81">
        <f t="shared" si="19"/>
        <v>146.36145104895104</v>
      </c>
      <c r="H22" s="82" t="s">
        <v>554</v>
      </c>
      <c r="I22" s="83"/>
      <c r="J22" s="83" t="s">
        <v>565</v>
      </c>
      <c r="K22" s="83" t="s">
        <v>556</v>
      </c>
      <c r="L22" s="84" t="s">
        <v>567</v>
      </c>
      <c r="M22" s="85">
        <v>70</v>
      </c>
      <c r="N22" s="85">
        <v>65</v>
      </c>
      <c r="O22" s="86" t="s">
        <v>568</v>
      </c>
      <c r="P22" s="87">
        <f t="shared" si="26"/>
        <v>7600</v>
      </c>
      <c r="Q22" s="87" t="s">
        <v>566</v>
      </c>
      <c r="R22" s="88">
        <f>$R$70</f>
        <v>0.97413793103448276</v>
      </c>
      <c r="S22" s="89">
        <f t="shared" si="20"/>
        <v>8550</v>
      </c>
      <c r="T22" s="89">
        <f t="shared" si="21"/>
        <v>8800</v>
      </c>
      <c r="U22" s="4">
        <v>96</v>
      </c>
      <c r="V22" s="98">
        <v>200</v>
      </c>
      <c r="W22" s="75">
        <v>3</v>
      </c>
      <c r="X22" s="9">
        <f t="shared" si="30"/>
        <v>600</v>
      </c>
      <c r="Y22" s="72">
        <v>2.86</v>
      </c>
      <c r="Z22" s="72">
        <f t="shared" si="23"/>
        <v>91.52</v>
      </c>
      <c r="AA22" s="72">
        <f t="shared" si="31"/>
        <v>54.911999999999999</v>
      </c>
      <c r="AB22" s="92">
        <v>0.94</v>
      </c>
      <c r="AC22" s="93">
        <f t="shared" si="32"/>
        <v>58.417021276595747</v>
      </c>
      <c r="AD22" s="99">
        <v>10411.722151247868</v>
      </c>
      <c r="AE22" s="72">
        <v>39</v>
      </c>
      <c r="AF22" s="72">
        <v>37</v>
      </c>
      <c r="AG22" s="92">
        <v>0.89</v>
      </c>
      <c r="AI22" s="72" t="s">
        <v>570</v>
      </c>
      <c r="AL22" s="4"/>
      <c r="AM22" s="4"/>
      <c r="AN22" s="73"/>
      <c r="AO22" s="4"/>
      <c r="AP22" s="4"/>
      <c r="AQ22" s="4"/>
      <c r="AR22" s="4"/>
    </row>
    <row r="23" spans="1:44" s="72" customFormat="1" ht="15" thickBot="1">
      <c r="A23" s="4" t="str">
        <f t="shared" si="7"/>
        <v/>
      </c>
      <c r="B23" s="4"/>
      <c r="C23" s="79"/>
      <c r="D23" s="79" t="s">
        <v>646</v>
      </c>
      <c r="E23" s="80"/>
      <c r="F23" s="81"/>
      <c r="G23" s="81"/>
      <c r="H23" s="82" t="s">
        <v>554</v>
      </c>
      <c r="I23" s="83"/>
      <c r="J23" s="83"/>
      <c r="K23" s="83"/>
      <c r="L23" s="84"/>
      <c r="M23" s="85"/>
      <c r="N23" s="85"/>
      <c r="O23" s="86"/>
      <c r="P23" s="87"/>
      <c r="Q23" s="87"/>
      <c r="R23" s="89"/>
      <c r="S23" s="89"/>
      <c r="T23" s="89"/>
      <c r="U23" s="4"/>
      <c r="V23" s="98"/>
      <c r="W23" s="75"/>
      <c r="X23" s="75"/>
      <c r="AC23" s="93"/>
      <c r="AF23" s="72">
        <v>37</v>
      </c>
      <c r="AL23" s="4"/>
      <c r="AM23" s="4"/>
      <c r="AN23" s="73"/>
      <c r="AO23" s="4"/>
      <c r="AP23" s="4"/>
      <c r="AQ23" s="4"/>
      <c r="AR23" s="4"/>
    </row>
    <row r="24" spans="1:44" s="72" customFormat="1" ht="17.399999999999999">
      <c r="A24" s="4" t="str">
        <f t="shared" si="7"/>
        <v>MCR05W11 8301</v>
      </c>
      <c r="B24" s="4">
        <v>1</v>
      </c>
      <c r="C24" s="79" t="s">
        <v>817</v>
      </c>
      <c r="D24" s="79" t="s">
        <v>435</v>
      </c>
      <c r="E24" s="80">
        <f>S24</f>
        <v>2750</v>
      </c>
      <c r="F24" s="81">
        <f t="shared" ref="F24:F30" si="33">AC24</f>
        <v>17.595711340814674</v>
      </c>
      <c r="G24" s="81">
        <f t="shared" ref="G24:G30" si="34">E24/F24</f>
        <v>156.28808331386711</v>
      </c>
      <c r="H24" s="82" t="s">
        <v>554</v>
      </c>
      <c r="I24" s="83"/>
      <c r="J24" s="83" t="s">
        <v>555</v>
      </c>
      <c r="K24" s="83" t="s">
        <v>556</v>
      </c>
      <c r="L24" s="84" t="s">
        <v>571</v>
      </c>
      <c r="M24" s="85">
        <v>70</v>
      </c>
      <c r="N24" s="85">
        <v>65</v>
      </c>
      <c r="O24" s="86" t="s">
        <v>572</v>
      </c>
      <c r="P24" s="87">
        <f>MROUND(E24/1.4,100)</f>
        <v>2000</v>
      </c>
      <c r="Q24" s="87" t="s">
        <v>425</v>
      </c>
      <c r="R24" s="88">
        <f>R$64</f>
        <v>1</v>
      </c>
      <c r="S24" s="89">
        <f t="shared" ref="S24:S30" si="35">MROUND(T24*R24,50)</f>
        <v>2750</v>
      </c>
      <c r="T24" s="89">
        <f t="shared" ref="T24:T30" si="36">MROUND(AD24*AG24*AF24/AE24,50)</f>
        <v>2750</v>
      </c>
      <c r="U24" s="4">
        <v>120</v>
      </c>
      <c r="V24" s="90">
        <v>50</v>
      </c>
      <c r="W24" s="75">
        <v>3</v>
      </c>
      <c r="X24" s="9">
        <f t="shared" ref="X24" si="37">W24*V24</f>
        <v>150</v>
      </c>
      <c r="Y24" s="91">
        <v>2.7273352578262751</v>
      </c>
      <c r="Z24" s="72">
        <f t="shared" ref="Z24:Z30" si="38">Y24*U24/W24</f>
        <v>109.093410313051</v>
      </c>
      <c r="AA24" s="72">
        <f t="shared" ref="AA24" si="39">Z24*X24/1000</f>
        <v>16.364011546957649</v>
      </c>
      <c r="AB24" s="92">
        <v>0.93</v>
      </c>
      <c r="AC24" s="93">
        <f t="shared" ref="AC24" si="40">AA24/AB24</f>
        <v>17.595711340814674</v>
      </c>
      <c r="AD24" s="97">
        <v>3227.3761934495647</v>
      </c>
      <c r="AE24" s="72">
        <v>39</v>
      </c>
      <c r="AF24" s="72">
        <v>37</v>
      </c>
      <c r="AG24" s="92">
        <v>0.89</v>
      </c>
      <c r="AI24" s="72" t="s">
        <v>573</v>
      </c>
      <c r="AL24" s="4"/>
      <c r="AM24" s="4"/>
      <c r="AN24" s="73"/>
      <c r="AO24" s="4"/>
      <c r="AP24" s="4"/>
      <c r="AQ24" s="4"/>
      <c r="AR24" s="4"/>
    </row>
    <row r="25" spans="1:44" s="72" customFormat="1" ht="17.399999999999999">
      <c r="A25" s="4" t="str">
        <f t="shared" si="7"/>
        <v>MCR05W11 8302</v>
      </c>
      <c r="B25" s="4">
        <v>2</v>
      </c>
      <c r="C25" s="79" t="s">
        <v>817</v>
      </c>
      <c r="D25" s="79" t="s">
        <v>435</v>
      </c>
      <c r="E25" s="80">
        <f>S25</f>
        <v>4050</v>
      </c>
      <c r="F25" s="81">
        <f t="shared" si="33"/>
        <v>28.104166963247408</v>
      </c>
      <c r="G25" s="81">
        <f t="shared" si="34"/>
        <v>144.10674421683788</v>
      </c>
      <c r="H25" s="82" t="s">
        <v>554</v>
      </c>
      <c r="I25" s="83"/>
      <c r="J25" s="83" t="s">
        <v>555</v>
      </c>
      <c r="K25" s="83" t="s">
        <v>556</v>
      </c>
      <c r="L25" s="84" t="s">
        <v>571</v>
      </c>
      <c r="M25" s="85">
        <v>70</v>
      </c>
      <c r="N25" s="85">
        <v>65</v>
      </c>
      <c r="O25" s="86" t="s">
        <v>572</v>
      </c>
      <c r="P25" s="87">
        <f t="shared" ref="P25:P30" si="41">MROUND(E25/1.4,100)</f>
        <v>2900</v>
      </c>
      <c r="Q25" s="87" t="s">
        <v>426</v>
      </c>
      <c r="R25" s="88">
        <f>R$65</f>
        <v>1</v>
      </c>
      <c r="S25" s="89">
        <f t="shared" si="35"/>
        <v>4050</v>
      </c>
      <c r="T25" s="89">
        <f t="shared" si="36"/>
        <v>4050</v>
      </c>
      <c r="U25" s="4">
        <v>120</v>
      </c>
      <c r="V25" s="95">
        <v>76.67</v>
      </c>
      <c r="W25" s="75">
        <v>3</v>
      </c>
      <c r="X25" s="9">
        <f>W25*V25</f>
        <v>230.01</v>
      </c>
      <c r="Y25" s="96">
        <v>2.7797478301546827</v>
      </c>
      <c r="Z25" s="72">
        <f t="shared" si="38"/>
        <v>111.18991320618731</v>
      </c>
      <c r="AA25" s="72">
        <f>Z25*X25/1000</f>
        <v>25.574791936555144</v>
      </c>
      <c r="AB25" s="92">
        <v>0.91</v>
      </c>
      <c r="AC25" s="93">
        <f>AA25/AB25</f>
        <v>28.104166963247408</v>
      </c>
      <c r="AD25" s="94">
        <v>4778.7107240769719</v>
      </c>
      <c r="AE25" s="72">
        <v>39</v>
      </c>
      <c r="AF25" s="72">
        <v>37</v>
      </c>
      <c r="AG25" s="92">
        <v>0.89</v>
      </c>
      <c r="AI25" s="72" t="s">
        <v>573</v>
      </c>
      <c r="AL25" s="4"/>
      <c r="AM25" s="4"/>
      <c r="AN25" s="73"/>
      <c r="AO25" s="4"/>
      <c r="AP25" s="4"/>
      <c r="AQ25" s="4"/>
      <c r="AR25" s="4"/>
    </row>
    <row r="26" spans="1:44" s="72" customFormat="1" ht="17.399999999999999">
      <c r="A26" s="4" t="str">
        <f t="shared" si="7"/>
        <v>MCR05W11 8303</v>
      </c>
      <c r="B26" s="4">
        <v>3</v>
      </c>
      <c r="C26" s="79" t="s">
        <v>817</v>
      </c>
      <c r="D26" s="79" t="s">
        <v>435</v>
      </c>
      <c r="E26" s="80">
        <f>S26</f>
        <v>4750</v>
      </c>
      <c r="F26" s="81">
        <f t="shared" si="33"/>
        <v>32.553316746249976</v>
      </c>
      <c r="G26" s="81">
        <f t="shared" si="34"/>
        <v>145.91447123578223</v>
      </c>
      <c r="H26" s="82" t="s">
        <v>554</v>
      </c>
      <c r="I26" s="83"/>
      <c r="J26" s="83" t="s">
        <v>555</v>
      </c>
      <c r="K26" s="83" t="s">
        <v>556</v>
      </c>
      <c r="L26" s="84" t="s">
        <v>571</v>
      </c>
      <c r="M26" s="85">
        <v>70</v>
      </c>
      <c r="N26" s="85">
        <v>65</v>
      </c>
      <c r="O26" s="86" t="s">
        <v>572</v>
      </c>
      <c r="P26" s="87">
        <f t="shared" si="41"/>
        <v>3400</v>
      </c>
      <c r="Q26" s="87" t="s">
        <v>561</v>
      </c>
      <c r="R26" s="88">
        <f>R$66</f>
        <v>1.0204081632653061</v>
      </c>
      <c r="S26" s="89">
        <f t="shared" si="35"/>
        <v>4750</v>
      </c>
      <c r="T26" s="89">
        <f t="shared" si="36"/>
        <v>4650</v>
      </c>
      <c r="U26" s="4">
        <v>120</v>
      </c>
      <c r="V26" s="9">
        <v>90</v>
      </c>
      <c r="W26" s="75">
        <v>3</v>
      </c>
      <c r="X26" s="9">
        <f t="shared" ref="X26:X27" si="42">W26*V26</f>
        <v>270</v>
      </c>
      <c r="Y26" s="96">
        <v>2.8032022753715258</v>
      </c>
      <c r="Z26" s="72">
        <f t="shared" si="38"/>
        <v>112.12809101486103</v>
      </c>
      <c r="AA26" s="72">
        <f t="shared" ref="AA26:AA27" si="43">Z26*X26/1000</f>
        <v>30.274584574012479</v>
      </c>
      <c r="AB26" s="92">
        <v>0.93</v>
      </c>
      <c r="AC26" s="93">
        <f t="shared" ref="AC26:AC27" si="44">AA26/AB26</f>
        <v>32.553316746249976</v>
      </c>
      <c r="AD26" s="94">
        <v>5516.0939267366348</v>
      </c>
      <c r="AE26" s="72">
        <v>39</v>
      </c>
      <c r="AF26" s="72">
        <v>37</v>
      </c>
      <c r="AG26" s="92">
        <v>0.89</v>
      </c>
      <c r="AI26" s="72" t="s">
        <v>573</v>
      </c>
      <c r="AL26" s="4"/>
      <c r="AM26" s="4"/>
      <c r="AN26" s="73"/>
      <c r="AO26" s="4"/>
      <c r="AP26" s="4"/>
      <c r="AQ26" s="4"/>
      <c r="AR26" s="4"/>
    </row>
    <row r="27" spans="1:44" s="72" customFormat="1" ht="17.399999999999999">
      <c r="A27" s="4" t="str">
        <f t="shared" si="7"/>
        <v>MCR05W11 8304</v>
      </c>
      <c r="B27" s="4">
        <v>4</v>
      </c>
      <c r="C27" s="79" t="s">
        <v>817</v>
      </c>
      <c r="D27" s="79" t="s">
        <v>435</v>
      </c>
      <c r="E27" s="80">
        <f>S27</f>
        <v>5950</v>
      </c>
      <c r="F27" s="81">
        <f t="shared" si="33"/>
        <v>42.402111746249773</v>
      </c>
      <c r="G27" s="81">
        <f t="shared" si="34"/>
        <v>140.32319983511775</v>
      </c>
      <c r="H27" s="82" t="s">
        <v>554</v>
      </c>
      <c r="I27" s="83"/>
      <c r="J27" s="83" t="s">
        <v>555</v>
      </c>
      <c r="K27" s="83" t="s">
        <v>556</v>
      </c>
      <c r="L27" s="84" t="s">
        <v>571</v>
      </c>
      <c r="M27" s="85">
        <v>70</v>
      </c>
      <c r="N27" s="85">
        <v>65</v>
      </c>
      <c r="O27" s="86" t="s">
        <v>572</v>
      </c>
      <c r="P27" s="87">
        <f t="shared" si="41"/>
        <v>4300</v>
      </c>
      <c r="Q27" s="87" t="s">
        <v>562</v>
      </c>
      <c r="R27" s="88">
        <f>R$67</f>
        <v>1.0162601626016261</v>
      </c>
      <c r="S27" s="89">
        <f t="shared" si="35"/>
        <v>5950</v>
      </c>
      <c r="T27" s="89">
        <f t="shared" si="36"/>
        <v>5850</v>
      </c>
      <c r="U27" s="4">
        <v>120</v>
      </c>
      <c r="V27" s="9">
        <f>350/3</f>
        <v>116.66666666666667</v>
      </c>
      <c r="W27" s="75">
        <v>3</v>
      </c>
      <c r="X27" s="9">
        <f t="shared" si="42"/>
        <v>350</v>
      </c>
      <c r="Y27" s="96">
        <v>2.8469989315339133</v>
      </c>
      <c r="Z27" s="72">
        <f t="shared" si="38"/>
        <v>113.87995726135654</v>
      </c>
      <c r="AA27" s="72">
        <f t="shared" si="43"/>
        <v>39.857985041474784</v>
      </c>
      <c r="AB27" s="92">
        <v>0.94</v>
      </c>
      <c r="AC27" s="93">
        <f t="shared" si="44"/>
        <v>42.402111746249773</v>
      </c>
      <c r="AD27" s="94">
        <v>6932.6232660014421</v>
      </c>
      <c r="AE27" s="72">
        <v>39</v>
      </c>
      <c r="AF27" s="72">
        <v>37</v>
      </c>
      <c r="AG27" s="92">
        <v>0.89</v>
      </c>
      <c r="AI27" s="72" t="s">
        <v>573</v>
      </c>
      <c r="AL27" s="4"/>
      <c r="AM27" s="4"/>
      <c r="AN27" s="73"/>
      <c r="AO27" s="4"/>
      <c r="AP27" s="4"/>
      <c r="AQ27" s="4"/>
      <c r="AR27" s="4"/>
    </row>
    <row r="28" spans="1:44" s="72" customFormat="1" ht="17.399999999999999">
      <c r="A28" s="4" t="str">
        <f t="shared" si="7"/>
        <v>MCR05W11 8305</v>
      </c>
      <c r="B28" s="4">
        <v>5</v>
      </c>
      <c r="C28" s="79" t="s">
        <v>817</v>
      </c>
      <c r="D28" s="79" t="s">
        <v>436</v>
      </c>
      <c r="E28" s="80">
        <f t="shared" ref="E28:E29" si="45">S28</f>
        <v>7700</v>
      </c>
      <c r="F28" s="81">
        <f t="shared" si="33"/>
        <v>49.394241758241755</v>
      </c>
      <c r="G28" s="81">
        <f t="shared" si="34"/>
        <v>155.88861628218444</v>
      </c>
      <c r="H28" s="82" t="s">
        <v>554</v>
      </c>
      <c r="I28" s="83"/>
      <c r="J28" s="83" t="s">
        <v>555</v>
      </c>
      <c r="K28" s="83" t="s">
        <v>556</v>
      </c>
      <c r="L28" s="84" t="s">
        <v>571</v>
      </c>
      <c r="M28" s="85">
        <v>70</v>
      </c>
      <c r="N28" s="85">
        <v>65</v>
      </c>
      <c r="O28" s="86" t="s">
        <v>572</v>
      </c>
      <c r="P28" s="87">
        <f t="shared" si="41"/>
        <v>5500</v>
      </c>
      <c r="Q28" s="87" t="s">
        <v>431</v>
      </c>
      <c r="R28" s="88">
        <f>R$68</f>
        <v>1.0062111801242235</v>
      </c>
      <c r="S28" s="89">
        <f t="shared" si="35"/>
        <v>7700</v>
      </c>
      <c r="T28" s="89">
        <f t="shared" si="36"/>
        <v>7650</v>
      </c>
      <c r="U28" s="4">
        <v>120</v>
      </c>
      <c r="V28" s="9">
        <v>133.30000000000001</v>
      </c>
      <c r="W28" s="75">
        <v>3</v>
      </c>
      <c r="X28" s="9">
        <f>W28*V28</f>
        <v>399.90000000000003</v>
      </c>
      <c r="Y28" s="72">
        <v>2.81</v>
      </c>
      <c r="Z28" s="72">
        <f t="shared" si="38"/>
        <v>112.39999999999999</v>
      </c>
      <c r="AA28" s="72">
        <f>Z28*X28/1000</f>
        <v>44.94876</v>
      </c>
      <c r="AB28" s="92">
        <v>0.91</v>
      </c>
      <c r="AC28" s="93">
        <f>AA28/AB28</f>
        <v>49.394241758241755</v>
      </c>
      <c r="AD28" s="97">
        <v>9062.2656462479645</v>
      </c>
      <c r="AE28" s="72">
        <v>39</v>
      </c>
      <c r="AF28" s="72">
        <v>37</v>
      </c>
      <c r="AG28" s="92">
        <v>0.89</v>
      </c>
      <c r="AI28" s="72" t="s">
        <v>574</v>
      </c>
      <c r="AL28" s="4"/>
      <c r="AM28" s="4"/>
      <c r="AN28" s="73"/>
      <c r="AO28" s="4"/>
      <c r="AP28" s="4"/>
      <c r="AQ28" s="4"/>
      <c r="AR28" s="4"/>
    </row>
    <row r="29" spans="1:44" s="72" customFormat="1" ht="17.399999999999999">
      <c r="A29" s="4" t="str">
        <f t="shared" si="7"/>
        <v>MCR05W11 8306</v>
      </c>
      <c r="B29" s="4">
        <v>6</v>
      </c>
      <c r="C29" s="79" t="s">
        <v>817</v>
      </c>
      <c r="D29" s="79" t="s">
        <v>436</v>
      </c>
      <c r="E29" s="80">
        <f t="shared" si="45"/>
        <v>9500</v>
      </c>
      <c r="F29" s="81">
        <f t="shared" si="33"/>
        <v>61.087483870967723</v>
      </c>
      <c r="G29" s="81">
        <f t="shared" si="34"/>
        <v>155.51467171354466</v>
      </c>
      <c r="H29" s="82" t="s">
        <v>554</v>
      </c>
      <c r="I29" s="83"/>
      <c r="J29" s="83" t="s">
        <v>555</v>
      </c>
      <c r="K29" s="83" t="s">
        <v>556</v>
      </c>
      <c r="L29" s="84" t="s">
        <v>571</v>
      </c>
      <c r="M29" s="85">
        <v>70</v>
      </c>
      <c r="N29" s="85">
        <v>65</v>
      </c>
      <c r="O29" s="86" t="s">
        <v>572</v>
      </c>
      <c r="P29" s="87">
        <f t="shared" si="41"/>
        <v>6800</v>
      </c>
      <c r="Q29" s="87" t="s">
        <v>564</v>
      </c>
      <c r="R29" s="88">
        <f>$R$69</f>
        <v>1.015228426395939</v>
      </c>
      <c r="S29" s="89">
        <f t="shared" si="35"/>
        <v>9500</v>
      </c>
      <c r="T29" s="89">
        <f t="shared" si="36"/>
        <v>9350</v>
      </c>
      <c r="U29" s="4">
        <v>120</v>
      </c>
      <c r="V29" s="95">
        <v>166.7</v>
      </c>
      <c r="W29" s="75">
        <v>3</v>
      </c>
      <c r="X29" s="9">
        <f t="shared" ref="X29:X30" si="46">W29*V29</f>
        <v>500.09999999999997</v>
      </c>
      <c r="Y29" s="72">
        <v>2.84</v>
      </c>
      <c r="Z29" s="72">
        <f t="shared" si="38"/>
        <v>113.59999999999998</v>
      </c>
      <c r="AA29" s="72">
        <f t="shared" ref="AA29:AA30" si="47">Z29*X29/1000</f>
        <v>56.811359999999986</v>
      </c>
      <c r="AB29" s="92">
        <v>0.93</v>
      </c>
      <c r="AC29" s="93">
        <f t="shared" ref="AC29:AC30" si="48">AA29/AB29</f>
        <v>61.087483870967723</v>
      </c>
      <c r="AD29" s="94">
        <v>11083.466666191873</v>
      </c>
      <c r="AE29" s="72">
        <v>39</v>
      </c>
      <c r="AF29" s="72">
        <v>37</v>
      </c>
      <c r="AG29" s="92">
        <v>0.89</v>
      </c>
      <c r="AI29" s="72" t="s">
        <v>574</v>
      </c>
      <c r="AL29" s="4"/>
      <c r="AM29" s="4"/>
      <c r="AN29" s="73"/>
      <c r="AO29" s="4"/>
      <c r="AP29" s="4"/>
      <c r="AQ29" s="4"/>
      <c r="AR29" s="4"/>
    </row>
    <row r="30" spans="1:44" s="72" customFormat="1" ht="17.399999999999999">
      <c r="A30" s="4" t="str">
        <f t="shared" si="7"/>
        <v>MCR05W11 8307</v>
      </c>
      <c r="B30" s="4">
        <v>7</v>
      </c>
      <c r="C30" s="79" t="s">
        <v>817</v>
      </c>
      <c r="D30" s="79" t="s">
        <v>436</v>
      </c>
      <c r="E30" s="80">
        <f>S30</f>
        <v>10700</v>
      </c>
      <c r="F30" s="81">
        <f t="shared" si="33"/>
        <v>73.021276595744681</v>
      </c>
      <c r="G30" s="81">
        <f t="shared" si="34"/>
        <v>146.53263403263404</v>
      </c>
      <c r="H30" s="82" t="s">
        <v>554</v>
      </c>
      <c r="I30" s="83"/>
      <c r="J30" s="83" t="s">
        <v>555</v>
      </c>
      <c r="K30" s="83" t="s">
        <v>556</v>
      </c>
      <c r="L30" s="84" t="s">
        <v>571</v>
      </c>
      <c r="M30" s="85">
        <v>70</v>
      </c>
      <c r="N30" s="85">
        <v>65</v>
      </c>
      <c r="O30" s="86" t="s">
        <v>572</v>
      </c>
      <c r="P30" s="87">
        <f t="shared" si="41"/>
        <v>7600</v>
      </c>
      <c r="Q30" s="87" t="s">
        <v>566</v>
      </c>
      <c r="R30" s="88">
        <f>$R$70</f>
        <v>0.97413793103448276</v>
      </c>
      <c r="S30" s="89">
        <f t="shared" si="35"/>
        <v>10700</v>
      </c>
      <c r="T30" s="89">
        <f t="shared" si="36"/>
        <v>11000</v>
      </c>
      <c r="U30" s="4">
        <v>120</v>
      </c>
      <c r="V30" s="98">
        <v>200</v>
      </c>
      <c r="W30" s="75">
        <v>3</v>
      </c>
      <c r="X30" s="9">
        <f t="shared" si="46"/>
        <v>600</v>
      </c>
      <c r="Y30" s="72">
        <v>2.86</v>
      </c>
      <c r="Z30" s="72">
        <f t="shared" si="38"/>
        <v>114.39999999999999</v>
      </c>
      <c r="AA30" s="72">
        <f t="shared" si="47"/>
        <v>68.64</v>
      </c>
      <c r="AB30" s="92">
        <v>0.94</v>
      </c>
      <c r="AC30" s="93">
        <f t="shared" si="48"/>
        <v>73.021276595744681</v>
      </c>
      <c r="AD30" s="94">
        <v>13014.652689059834</v>
      </c>
      <c r="AE30" s="72">
        <v>39</v>
      </c>
      <c r="AF30" s="72">
        <v>37</v>
      </c>
      <c r="AG30" s="92">
        <v>0.89</v>
      </c>
      <c r="AI30" s="72" t="s">
        <v>574</v>
      </c>
      <c r="AL30" s="4"/>
      <c r="AM30" s="4"/>
      <c r="AN30" s="73"/>
      <c r="AO30" s="4"/>
      <c r="AP30" s="4"/>
      <c r="AQ30" s="4"/>
      <c r="AR30" s="4"/>
    </row>
    <row r="31" spans="1:44" s="72" customFormat="1" ht="15" thickBot="1">
      <c r="A31" s="4" t="str">
        <f t="shared" si="7"/>
        <v/>
      </c>
      <c r="B31" s="4"/>
      <c r="C31" s="79"/>
      <c r="D31" s="79" t="s">
        <v>646</v>
      </c>
      <c r="E31" s="80"/>
      <c r="F31" s="81"/>
      <c r="G31" s="81"/>
      <c r="H31" s="82" t="s">
        <v>554</v>
      </c>
      <c r="I31" s="83"/>
      <c r="J31" s="83"/>
      <c r="K31" s="83"/>
      <c r="L31" s="84"/>
      <c r="M31" s="85"/>
      <c r="N31" s="85"/>
      <c r="O31" s="86"/>
      <c r="P31" s="87"/>
      <c r="Q31" s="87"/>
      <c r="R31" s="89"/>
      <c r="S31" s="89"/>
      <c r="T31" s="89"/>
      <c r="U31" s="4"/>
      <c r="V31" s="98"/>
      <c r="W31" s="75"/>
      <c r="X31" s="75"/>
      <c r="AF31" s="72">
        <v>37</v>
      </c>
      <c r="AL31" s="4"/>
      <c r="AM31" s="4"/>
      <c r="AN31" s="73"/>
      <c r="AO31" s="4"/>
      <c r="AP31" s="4"/>
      <c r="AQ31" s="4"/>
      <c r="AR31" s="4"/>
    </row>
    <row r="32" spans="1:44" s="72" customFormat="1" ht="17.399999999999999">
      <c r="A32" s="4" t="str">
        <f t="shared" si="7"/>
        <v>MCR06W11 8301</v>
      </c>
      <c r="B32" s="4">
        <v>1</v>
      </c>
      <c r="C32" s="79" t="s">
        <v>818</v>
      </c>
      <c r="D32" s="79" t="s">
        <v>435</v>
      </c>
      <c r="E32" s="80">
        <f t="shared" ref="E32:E38" si="49">S32</f>
        <v>3250</v>
      </c>
      <c r="F32" s="81">
        <f t="shared" ref="F32:F38" si="50">AC32</f>
        <v>22.063835793650767</v>
      </c>
      <c r="G32" s="81">
        <f t="shared" ref="G32:G38" si="51">E32/F32</f>
        <v>147.29986346867398</v>
      </c>
      <c r="H32" s="82" t="s">
        <v>554</v>
      </c>
      <c r="I32" s="83"/>
      <c r="J32" s="83" t="s">
        <v>555</v>
      </c>
      <c r="K32" s="83" t="s">
        <v>556</v>
      </c>
      <c r="L32" s="84" t="s">
        <v>575</v>
      </c>
      <c r="M32" s="85">
        <v>70</v>
      </c>
      <c r="N32" s="85">
        <v>65</v>
      </c>
      <c r="O32" s="86" t="s">
        <v>576</v>
      </c>
      <c r="P32" s="87">
        <f>MROUND(E32/(6*0.28),100)</f>
        <v>1900</v>
      </c>
      <c r="Q32" s="87" t="s">
        <v>425</v>
      </c>
      <c r="R32" s="88">
        <f>R$64</f>
        <v>1</v>
      </c>
      <c r="S32" s="89">
        <f t="shared" ref="S32:S38" si="52">MROUND(T32*R32,50)</f>
        <v>3250</v>
      </c>
      <c r="T32" s="89">
        <f t="shared" ref="T32:T38" si="53">MROUND(AD32*AG32*AF32/AE32,50)</f>
        <v>3250</v>
      </c>
      <c r="U32" s="4">
        <v>144</v>
      </c>
      <c r="V32" s="90">
        <v>50</v>
      </c>
      <c r="W32" s="75">
        <v>3</v>
      </c>
      <c r="X32" s="9">
        <f t="shared" ref="X32" si="54">W32*V32</f>
        <v>150</v>
      </c>
      <c r="Y32" s="91">
        <v>2.7273352578262751</v>
      </c>
      <c r="Z32" s="72">
        <f t="shared" ref="Z32:Z38" si="55">Y32*U32/W32</f>
        <v>130.91209237566122</v>
      </c>
      <c r="AA32" s="72">
        <f t="shared" ref="AA32" si="56">Z32*X32/1000</f>
        <v>19.636813856349182</v>
      </c>
      <c r="AB32" s="92">
        <v>0.89</v>
      </c>
      <c r="AC32" s="93">
        <f t="shared" ref="AC32" si="57">AA32/AB32</f>
        <v>22.063835793650767</v>
      </c>
      <c r="AD32" s="97">
        <v>3872.8514321394778</v>
      </c>
      <c r="AE32" s="72">
        <v>39</v>
      </c>
      <c r="AF32" s="72">
        <v>37</v>
      </c>
      <c r="AG32" s="92">
        <v>0.89</v>
      </c>
      <c r="AI32" s="72" t="s">
        <v>577</v>
      </c>
      <c r="AL32" s="4"/>
      <c r="AM32" s="4"/>
      <c r="AN32" s="73"/>
      <c r="AO32" s="4"/>
      <c r="AP32" s="4"/>
      <c r="AQ32" s="4"/>
      <c r="AR32" s="4"/>
    </row>
    <row r="33" spans="1:44" s="72" customFormat="1" ht="17.399999999999999">
      <c r="A33" s="4" t="str">
        <f t="shared" si="7"/>
        <v>MCR06W11 8302</v>
      </c>
      <c r="B33" s="4">
        <v>2</v>
      </c>
      <c r="C33" s="79" t="s">
        <v>818</v>
      </c>
      <c r="D33" s="79" t="s">
        <v>435</v>
      </c>
      <c r="E33" s="80">
        <f t="shared" si="49"/>
        <v>4850</v>
      </c>
      <c r="F33" s="81">
        <f t="shared" si="50"/>
        <v>33.540710736465762</v>
      </c>
      <c r="G33" s="81">
        <f t="shared" si="51"/>
        <v>144.60039437169817</v>
      </c>
      <c r="H33" s="82" t="s">
        <v>554</v>
      </c>
      <c r="I33" s="83"/>
      <c r="J33" s="83" t="s">
        <v>555</v>
      </c>
      <c r="K33" s="83" t="s">
        <v>556</v>
      </c>
      <c r="L33" s="84" t="s">
        <v>575</v>
      </c>
      <c r="M33" s="85">
        <v>70</v>
      </c>
      <c r="N33" s="85">
        <v>65</v>
      </c>
      <c r="O33" s="86" t="s">
        <v>576</v>
      </c>
      <c r="P33" s="87">
        <f t="shared" ref="P33:P38" si="58">MROUND(E33/(6*0.28),100)</f>
        <v>2900</v>
      </c>
      <c r="Q33" s="87" t="s">
        <v>426</v>
      </c>
      <c r="R33" s="88">
        <f>R$65</f>
        <v>1</v>
      </c>
      <c r="S33" s="89">
        <f t="shared" si="52"/>
        <v>4850</v>
      </c>
      <c r="T33" s="89">
        <f t="shared" si="53"/>
        <v>4850</v>
      </c>
      <c r="U33" s="4">
        <v>144</v>
      </c>
      <c r="V33" s="95">
        <v>76.67</v>
      </c>
      <c r="W33" s="75">
        <v>3</v>
      </c>
      <c r="X33" s="9">
        <f>W33*V33</f>
        <v>230.01</v>
      </c>
      <c r="Y33" s="96">
        <v>2.7797478301546827</v>
      </c>
      <c r="Z33" s="72">
        <f t="shared" si="55"/>
        <v>133.42789584742476</v>
      </c>
      <c r="AA33" s="72">
        <f>Z33*X33/1000</f>
        <v>30.689750323866171</v>
      </c>
      <c r="AB33" s="92">
        <v>0.91500000000000004</v>
      </c>
      <c r="AC33" s="93">
        <f>AA33/AB33</f>
        <v>33.540710736465762</v>
      </c>
      <c r="AD33" s="94">
        <v>5734.4528688923656</v>
      </c>
      <c r="AE33" s="72">
        <v>39</v>
      </c>
      <c r="AF33" s="72">
        <v>37</v>
      </c>
      <c r="AG33" s="92">
        <v>0.89</v>
      </c>
      <c r="AI33" s="72" t="s">
        <v>577</v>
      </c>
      <c r="AL33" s="4"/>
      <c r="AM33" s="4"/>
      <c r="AN33" s="73"/>
      <c r="AO33" s="4"/>
      <c r="AP33" s="4"/>
      <c r="AQ33" s="4"/>
      <c r="AR33" s="4"/>
    </row>
    <row r="34" spans="1:44" s="72" customFormat="1" ht="17.399999999999999">
      <c r="A34" s="4" t="str">
        <f t="shared" si="7"/>
        <v>MCR06W11 8303</v>
      </c>
      <c r="B34" s="4">
        <v>3</v>
      </c>
      <c r="C34" s="79" t="s">
        <v>818</v>
      </c>
      <c r="D34" s="79" t="s">
        <v>435</v>
      </c>
      <c r="E34" s="80">
        <f t="shared" si="49"/>
        <v>5700</v>
      </c>
      <c r="F34" s="81">
        <f t="shared" si="50"/>
        <v>39.488588574798882</v>
      </c>
      <c r="G34" s="81">
        <f t="shared" si="51"/>
        <v>144.34549842679533</v>
      </c>
      <c r="H34" s="82" t="s">
        <v>554</v>
      </c>
      <c r="I34" s="83"/>
      <c r="J34" s="83" t="s">
        <v>555</v>
      </c>
      <c r="K34" s="83" t="s">
        <v>556</v>
      </c>
      <c r="L34" s="84" t="s">
        <v>575</v>
      </c>
      <c r="M34" s="85">
        <v>70</v>
      </c>
      <c r="N34" s="85">
        <v>65</v>
      </c>
      <c r="O34" s="86" t="s">
        <v>576</v>
      </c>
      <c r="P34" s="87">
        <f t="shared" si="58"/>
        <v>3400</v>
      </c>
      <c r="Q34" s="87" t="s">
        <v>561</v>
      </c>
      <c r="R34" s="88">
        <f>R$66</f>
        <v>1.0204081632653061</v>
      </c>
      <c r="S34" s="89">
        <f t="shared" si="52"/>
        <v>5700</v>
      </c>
      <c r="T34" s="89">
        <f t="shared" si="53"/>
        <v>5600</v>
      </c>
      <c r="U34" s="4">
        <v>144</v>
      </c>
      <c r="V34" s="9">
        <v>90</v>
      </c>
      <c r="W34" s="75">
        <v>3</v>
      </c>
      <c r="X34" s="9">
        <f t="shared" ref="X34:X35" si="59">W34*V34</f>
        <v>270</v>
      </c>
      <c r="Y34" s="96">
        <v>2.8032022753715258</v>
      </c>
      <c r="Z34" s="72">
        <f t="shared" si="55"/>
        <v>134.55370921783324</v>
      </c>
      <c r="AA34" s="72">
        <f t="shared" ref="AA34:AA38" si="60">Z34*X34/1000</f>
        <v>36.329501488814977</v>
      </c>
      <c r="AB34" s="92">
        <v>0.92</v>
      </c>
      <c r="AC34" s="93">
        <f t="shared" ref="AC34:AC35" si="61">AA34/AB34</f>
        <v>39.488588574798882</v>
      </c>
      <c r="AD34" s="94">
        <v>6619.3127120839617</v>
      </c>
      <c r="AE34" s="72">
        <v>39</v>
      </c>
      <c r="AF34" s="72">
        <v>37</v>
      </c>
      <c r="AG34" s="92">
        <v>0.89</v>
      </c>
      <c r="AI34" s="72" t="s">
        <v>577</v>
      </c>
      <c r="AL34" s="4"/>
      <c r="AM34" s="4"/>
      <c r="AN34" s="73"/>
      <c r="AO34" s="4"/>
      <c r="AP34" s="4"/>
      <c r="AQ34" s="4"/>
      <c r="AR34" s="4"/>
    </row>
    <row r="35" spans="1:44" s="72" customFormat="1" ht="17.399999999999999">
      <c r="A35" s="4" t="str">
        <f t="shared" si="7"/>
        <v>MCR06W11 8304</v>
      </c>
      <c r="B35" s="4">
        <v>4</v>
      </c>
      <c r="C35" s="79" t="s">
        <v>818</v>
      </c>
      <c r="D35" s="79" t="s">
        <v>435</v>
      </c>
      <c r="E35" s="80">
        <f t="shared" si="49"/>
        <v>7100</v>
      </c>
      <c r="F35" s="81">
        <f t="shared" si="50"/>
        <v>51.319294044817326</v>
      </c>
      <c r="G35" s="81">
        <f t="shared" si="51"/>
        <v>138.349525887857</v>
      </c>
      <c r="H35" s="82" t="s">
        <v>554</v>
      </c>
      <c r="I35" s="83"/>
      <c r="J35" s="83" t="s">
        <v>555</v>
      </c>
      <c r="K35" s="83" t="s">
        <v>556</v>
      </c>
      <c r="L35" s="84" t="s">
        <v>575</v>
      </c>
      <c r="M35" s="85">
        <v>70</v>
      </c>
      <c r="N35" s="85">
        <v>65</v>
      </c>
      <c r="O35" s="86" t="s">
        <v>576</v>
      </c>
      <c r="P35" s="87">
        <f t="shared" si="58"/>
        <v>4200</v>
      </c>
      <c r="Q35" s="87" t="s">
        <v>562</v>
      </c>
      <c r="R35" s="88">
        <f>R$67</f>
        <v>1.0162601626016261</v>
      </c>
      <c r="S35" s="89">
        <f t="shared" si="52"/>
        <v>7100</v>
      </c>
      <c r="T35" s="89">
        <f t="shared" si="53"/>
        <v>7000</v>
      </c>
      <c r="U35" s="4">
        <v>144</v>
      </c>
      <c r="V35" s="9">
        <f>350/3</f>
        <v>116.66666666666667</v>
      </c>
      <c r="W35" s="75">
        <v>3</v>
      </c>
      <c r="X35" s="9">
        <f t="shared" si="59"/>
        <v>350</v>
      </c>
      <c r="Y35" s="96">
        <v>2.8469989315339133</v>
      </c>
      <c r="Z35" s="72">
        <f t="shared" si="55"/>
        <v>136.65594871362785</v>
      </c>
      <c r="AA35" s="72">
        <f t="shared" si="60"/>
        <v>47.829582049769748</v>
      </c>
      <c r="AB35" s="92">
        <v>0.93200000000000005</v>
      </c>
      <c r="AC35" s="93">
        <f t="shared" si="61"/>
        <v>51.319294044817326</v>
      </c>
      <c r="AD35" s="94">
        <v>8319.1479192017305</v>
      </c>
      <c r="AE35" s="72">
        <v>39</v>
      </c>
      <c r="AF35" s="72">
        <v>37</v>
      </c>
      <c r="AG35" s="92">
        <v>0.89</v>
      </c>
      <c r="AI35" s="72" t="s">
        <v>577</v>
      </c>
      <c r="AL35" s="4"/>
      <c r="AM35" s="4"/>
      <c r="AN35" s="73"/>
      <c r="AO35" s="4"/>
      <c r="AP35" s="4"/>
      <c r="AQ35" s="4"/>
      <c r="AR35" s="4"/>
    </row>
    <row r="36" spans="1:44" s="72" customFormat="1" ht="17.399999999999999">
      <c r="A36" s="4" t="str">
        <f t="shared" si="7"/>
        <v>MCR06W11 8305</v>
      </c>
      <c r="B36" s="4">
        <v>5</v>
      </c>
      <c r="C36" s="79" t="s">
        <v>818</v>
      </c>
      <c r="D36" s="79" t="s">
        <v>436</v>
      </c>
      <c r="E36" s="80">
        <f t="shared" si="49"/>
        <v>9250</v>
      </c>
      <c r="F36" s="81">
        <f t="shared" si="50"/>
        <v>58.311904864864864</v>
      </c>
      <c r="G36" s="81">
        <f t="shared" si="51"/>
        <v>158.62970042629283</v>
      </c>
      <c r="H36" s="82" t="s">
        <v>554</v>
      </c>
      <c r="I36" s="83"/>
      <c r="J36" s="83" t="s">
        <v>555</v>
      </c>
      <c r="K36" s="83" t="s">
        <v>556</v>
      </c>
      <c r="L36" s="84" t="s">
        <v>575</v>
      </c>
      <c r="M36" s="85">
        <v>70</v>
      </c>
      <c r="N36" s="85">
        <v>65</v>
      </c>
      <c r="O36" s="86" t="s">
        <v>576</v>
      </c>
      <c r="P36" s="87">
        <f t="shared" si="58"/>
        <v>5500</v>
      </c>
      <c r="Q36" s="87" t="s">
        <v>431</v>
      </c>
      <c r="R36" s="88">
        <f>R$68</f>
        <v>1.0062111801242235</v>
      </c>
      <c r="S36" s="89">
        <f t="shared" si="52"/>
        <v>9250</v>
      </c>
      <c r="T36" s="89">
        <f t="shared" si="53"/>
        <v>9200</v>
      </c>
      <c r="U36" s="4">
        <v>144</v>
      </c>
      <c r="V36" s="9">
        <v>133.30000000000001</v>
      </c>
      <c r="W36" s="75">
        <v>3</v>
      </c>
      <c r="X36" s="9">
        <f>W36*V36</f>
        <v>399.90000000000003</v>
      </c>
      <c r="Y36" s="72">
        <v>2.81</v>
      </c>
      <c r="Z36" s="72">
        <f t="shared" si="55"/>
        <v>134.88</v>
      </c>
      <c r="AA36" s="72">
        <f t="shared" si="60"/>
        <v>53.938512000000003</v>
      </c>
      <c r="AB36" s="92">
        <v>0.92500000000000004</v>
      </c>
      <c r="AC36" s="93">
        <f>AA36/AB36</f>
        <v>58.311904864864864</v>
      </c>
      <c r="AD36" s="94">
        <v>10874.718775497558</v>
      </c>
      <c r="AE36" s="72">
        <v>39</v>
      </c>
      <c r="AF36" s="72">
        <v>37</v>
      </c>
      <c r="AG36" s="92">
        <v>0.89</v>
      </c>
      <c r="AI36" s="72" t="s">
        <v>578</v>
      </c>
      <c r="AL36" s="4"/>
      <c r="AM36" s="4"/>
      <c r="AN36" s="73"/>
      <c r="AO36" s="4"/>
      <c r="AP36" s="4"/>
      <c r="AQ36" s="4"/>
      <c r="AR36" s="4"/>
    </row>
    <row r="37" spans="1:44" s="72" customFormat="1" ht="17.399999999999999">
      <c r="A37" s="4" t="str">
        <f t="shared" si="7"/>
        <v>MCR06W11 8306</v>
      </c>
      <c r="B37" s="4">
        <v>6</v>
      </c>
      <c r="C37" s="79" t="s">
        <v>818</v>
      </c>
      <c r="D37" s="79" t="s">
        <v>436</v>
      </c>
      <c r="E37" s="80">
        <f t="shared" si="49"/>
        <v>11400</v>
      </c>
      <c r="F37" s="81">
        <f t="shared" si="50"/>
        <v>72.912975401069517</v>
      </c>
      <c r="G37" s="81">
        <f t="shared" si="51"/>
        <v>156.35077209910131</v>
      </c>
      <c r="H37" s="82" t="s">
        <v>554</v>
      </c>
      <c r="I37" s="83"/>
      <c r="J37" s="83" t="s">
        <v>555</v>
      </c>
      <c r="K37" s="83" t="s">
        <v>556</v>
      </c>
      <c r="L37" s="84" t="s">
        <v>575</v>
      </c>
      <c r="M37" s="85">
        <v>70</v>
      </c>
      <c r="N37" s="85">
        <v>65</v>
      </c>
      <c r="O37" s="86" t="s">
        <v>576</v>
      </c>
      <c r="P37" s="87">
        <f t="shared" si="58"/>
        <v>6800</v>
      </c>
      <c r="Q37" s="87" t="s">
        <v>564</v>
      </c>
      <c r="R37" s="88">
        <f>$R$69</f>
        <v>1.015228426395939</v>
      </c>
      <c r="S37" s="89">
        <f t="shared" si="52"/>
        <v>11400</v>
      </c>
      <c r="T37" s="89">
        <f t="shared" si="53"/>
        <v>11250</v>
      </c>
      <c r="U37" s="4">
        <v>144</v>
      </c>
      <c r="V37" s="95">
        <v>166.7</v>
      </c>
      <c r="W37" s="75">
        <v>3</v>
      </c>
      <c r="X37" s="9">
        <f t="shared" ref="X37:X38" si="62">W37*V37</f>
        <v>500.09999999999997</v>
      </c>
      <c r="Y37" s="72">
        <v>2.84</v>
      </c>
      <c r="Z37" s="72">
        <f t="shared" si="55"/>
        <v>136.32</v>
      </c>
      <c r="AA37" s="72">
        <f t="shared" si="60"/>
        <v>68.173631999999998</v>
      </c>
      <c r="AB37" s="92">
        <v>0.93500000000000005</v>
      </c>
      <c r="AC37" s="93">
        <f t="shared" ref="AC37:AC38" si="63">AA37/AB37</f>
        <v>72.912975401069517</v>
      </c>
      <c r="AD37" s="94">
        <v>13300.159999430247</v>
      </c>
      <c r="AE37" s="72">
        <v>39</v>
      </c>
      <c r="AF37" s="72">
        <v>37</v>
      </c>
      <c r="AG37" s="92">
        <v>0.89</v>
      </c>
      <c r="AI37" s="72" t="s">
        <v>578</v>
      </c>
      <c r="AL37" s="4"/>
      <c r="AM37" s="4"/>
      <c r="AN37" s="73"/>
      <c r="AO37" s="4"/>
      <c r="AP37" s="4"/>
      <c r="AQ37" s="4"/>
      <c r="AR37" s="4"/>
    </row>
    <row r="38" spans="1:44" s="72" customFormat="1" ht="18" thickBot="1">
      <c r="A38" s="4" t="str">
        <f t="shared" si="7"/>
        <v>MCR06W11 8307</v>
      </c>
      <c r="B38" s="4">
        <v>7</v>
      </c>
      <c r="C38" s="79" t="s">
        <v>818</v>
      </c>
      <c r="D38" s="79" t="s">
        <v>436</v>
      </c>
      <c r="E38" s="80">
        <f t="shared" si="49"/>
        <v>12850</v>
      </c>
      <c r="F38" s="81">
        <f t="shared" si="50"/>
        <v>87.812366737739879</v>
      </c>
      <c r="G38" s="81">
        <f t="shared" si="51"/>
        <v>146.33474164724163</v>
      </c>
      <c r="H38" s="82" t="s">
        <v>554</v>
      </c>
      <c r="I38" s="83"/>
      <c r="J38" s="83" t="s">
        <v>555</v>
      </c>
      <c r="K38" s="83" t="s">
        <v>556</v>
      </c>
      <c r="L38" s="84" t="s">
        <v>575</v>
      </c>
      <c r="M38" s="85">
        <v>70</v>
      </c>
      <c r="N38" s="85">
        <v>65</v>
      </c>
      <c r="O38" s="86" t="s">
        <v>576</v>
      </c>
      <c r="P38" s="87">
        <f t="shared" si="58"/>
        <v>7600</v>
      </c>
      <c r="Q38" s="87" t="s">
        <v>566</v>
      </c>
      <c r="R38" s="88">
        <f>$R$70</f>
        <v>0.97413793103448276</v>
      </c>
      <c r="S38" s="89">
        <f t="shared" si="52"/>
        <v>12850</v>
      </c>
      <c r="T38" s="89">
        <f t="shared" si="53"/>
        <v>13200</v>
      </c>
      <c r="U38" s="4">
        <v>144</v>
      </c>
      <c r="V38" s="98">
        <v>200</v>
      </c>
      <c r="W38" s="75">
        <v>3</v>
      </c>
      <c r="X38" s="9">
        <f t="shared" si="62"/>
        <v>600</v>
      </c>
      <c r="Y38" s="72">
        <v>2.86</v>
      </c>
      <c r="Z38" s="72">
        <f t="shared" si="55"/>
        <v>137.28</v>
      </c>
      <c r="AA38" s="72">
        <f t="shared" si="60"/>
        <v>82.367999999999995</v>
      </c>
      <c r="AB38" s="92">
        <v>0.93799999999999994</v>
      </c>
      <c r="AC38" s="93">
        <f t="shared" si="63"/>
        <v>87.812366737739879</v>
      </c>
      <c r="AD38" s="99">
        <v>15617.5832268718</v>
      </c>
      <c r="AE38" s="72">
        <v>39</v>
      </c>
      <c r="AF38" s="72">
        <v>37</v>
      </c>
      <c r="AG38" s="92">
        <v>0.89</v>
      </c>
      <c r="AI38" s="72" t="s">
        <v>578</v>
      </c>
      <c r="AL38" s="4"/>
      <c r="AM38" s="4"/>
      <c r="AN38" s="73"/>
      <c r="AO38" s="4"/>
      <c r="AP38" s="4"/>
      <c r="AQ38" s="4"/>
      <c r="AR38" s="4"/>
    </row>
    <row r="39" spans="1:44" s="72" customFormat="1" ht="15" thickBot="1">
      <c r="A39" s="4" t="str">
        <f t="shared" si="7"/>
        <v/>
      </c>
      <c r="B39" s="4"/>
      <c r="C39" s="79"/>
      <c r="D39" s="79" t="s">
        <v>646</v>
      </c>
      <c r="E39" s="80"/>
      <c r="F39" s="81"/>
      <c r="G39" s="81"/>
      <c r="H39" s="82" t="s">
        <v>554</v>
      </c>
      <c r="I39" s="83"/>
      <c r="J39" s="83"/>
      <c r="K39" s="83"/>
      <c r="L39" s="84"/>
      <c r="M39" s="85"/>
      <c r="N39" s="85"/>
      <c r="O39" s="86"/>
      <c r="P39" s="87"/>
      <c r="Q39" s="87"/>
      <c r="R39" s="89"/>
      <c r="S39" s="89"/>
      <c r="T39" s="89"/>
      <c r="U39" s="4"/>
      <c r="AF39" s="72">
        <v>37</v>
      </c>
      <c r="AL39" s="4"/>
      <c r="AM39" s="4"/>
      <c r="AN39" s="73"/>
      <c r="AO39" s="4"/>
      <c r="AP39" s="4"/>
      <c r="AQ39" s="4"/>
      <c r="AR39" s="4"/>
    </row>
    <row r="40" spans="1:44" s="72" customFormat="1" ht="17.399999999999999">
      <c r="A40" s="4" t="str">
        <f t="shared" si="7"/>
        <v>MCR08W11 8301</v>
      </c>
      <c r="B40" s="4">
        <v>1</v>
      </c>
      <c r="C40" s="79" t="s">
        <v>819</v>
      </c>
      <c r="D40" s="79" t="s">
        <v>435</v>
      </c>
      <c r="E40" s="80">
        <f t="shared" ref="E40:E46" si="64">S40</f>
        <v>4350</v>
      </c>
      <c r="F40" s="81">
        <f t="shared" ref="F40:F46" si="65">AC40</f>
        <v>29.254098854896352</v>
      </c>
      <c r="G40" s="81">
        <f t="shared" ref="G40:G46" si="66">E40/F40</f>
        <v>148.69711152534532</v>
      </c>
      <c r="H40" s="82" t="s">
        <v>554</v>
      </c>
      <c r="I40" s="83"/>
      <c r="J40" s="83" t="s">
        <v>555</v>
      </c>
      <c r="K40" s="83" t="s">
        <v>556</v>
      </c>
      <c r="L40" s="84" t="s">
        <v>579</v>
      </c>
      <c r="M40" s="85">
        <v>70</v>
      </c>
      <c r="N40" s="85">
        <v>65</v>
      </c>
      <c r="O40" s="86" t="s">
        <v>580</v>
      </c>
      <c r="P40" s="87">
        <f>MROUND(E40/(8*0.28),100)</f>
        <v>1900</v>
      </c>
      <c r="Q40" s="87" t="s">
        <v>425</v>
      </c>
      <c r="R40" s="88">
        <f>R$64</f>
        <v>1</v>
      </c>
      <c r="S40" s="89">
        <f t="shared" ref="S40:S46" si="67">MROUND(T40*R40,50)</f>
        <v>4350</v>
      </c>
      <c r="T40" s="89">
        <f t="shared" ref="T40:T46" si="68">MROUND(AD40*AG40*AF40/AE40,50)</f>
        <v>4350</v>
      </c>
      <c r="U40" s="4">
        <f t="shared" ref="U40:U43" si="69">24*8</f>
        <v>192</v>
      </c>
      <c r="V40" s="90">
        <v>50</v>
      </c>
      <c r="W40" s="75">
        <v>3</v>
      </c>
      <c r="X40" s="9">
        <f t="shared" ref="X40" si="70">W40*V40</f>
        <v>150</v>
      </c>
      <c r="Y40" s="91">
        <v>2.7273352578262751</v>
      </c>
      <c r="Z40" s="72">
        <f t="shared" ref="Z40:Z46" si="71">Y40*U40/W40</f>
        <v>174.54945650088158</v>
      </c>
      <c r="AA40" s="72">
        <f t="shared" ref="AA40" si="72">Z40*X40/1000</f>
        <v>26.182418475132234</v>
      </c>
      <c r="AB40" s="92">
        <v>0.89500000000000002</v>
      </c>
      <c r="AC40" s="93">
        <f t="shared" ref="AC40" si="73">AA40/AB40</f>
        <v>29.254098854896352</v>
      </c>
      <c r="AD40" s="97">
        <v>5163.801909519304</v>
      </c>
      <c r="AE40" s="72">
        <v>39</v>
      </c>
      <c r="AF40" s="72">
        <v>37</v>
      </c>
      <c r="AG40" s="92">
        <v>0.89</v>
      </c>
      <c r="AI40" s="72" t="s">
        <v>581</v>
      </c>
      <c r="AL40" s="4"/>
      <c r="AM40" s="4"/>
      <c r="AN40" s="73"/>
      <c r="AO40" s="4"/>
      <c r="AP40" s="4"/>
      <c r="AQ40" s="4"/>
      <c r="AR40" s="4"/>
    </row>
    <row r="41" spans="1:44" s="72" customFormat="1" ht="17.399999999999999">
      <c r="A41" s="4" t="str">
        <f t="shared" si="7"/>
        <v>MCR08W11 8302</v>
      </c>
      <c r="B41" s="4">
        <v>2</v>
      </c>
      <c r="C41" s="79" t="s">
        <v>819</v>
      </c>
      <c r="D41" s="79" t="s">
        <v>435</v>
      </c>
      <c r="E41" s="80">
        <f t="shared" si="64"/>
        <v>6450</v>
      </c>
      <c r="F41" s="81">
        <f t="shared" si="65"/>
        <v>44.189705289944087</v>
      </c>
      <c r="G41" s="81">
        <f t="shared" si="66"/>
        <v>145.9615980165357</v>
      </c>
      <c r="H41" s="82" t="s">
        <v>554</v>
      </c>
      <c r="I41" s="83"/>
      <c r="J41" s="83" t="s">
        <v>555</v>
      </c>
      <c r="K41" s="83" t="s">
        <v>556</v>
      </c>
      <c r="L41" s="84" t="s">
        <v>579</v>
      </c>
      <c r="M41" s="85">
        <v>70</v>
      </c>
      <c r="N41" s="85">
        <v>65</v>
      </c>
      <c r="O41" s="86" t="s">
        <v>580</v>
      </c>
      <c r="P41" s="87">
        <f t="shared" ref="P41:P46" si="74">MROUND(E41/(8*0.28),100)</f>
        <v>2900</v>
      </c>
      <c r="Q41" s="87" t="s">
        <v>426</v>
      </c>
      <c r="R41" s="88">
        <f>R$65</f>
        <v>1</v>
      </c>
      <c r="S41" s="89">
        <f t="shared" si="67"/>
        <v>6450</v>
      </c>
      <c r="T41" s="89">
        <f t="shared" si="68"/>
        <v>6450</v>
      </c>
      <c r="U41" s="4">
        <f t="shared" si="69"/>
        <v>192</v>
      </c>
      <c r="V41" s="95">
        <v>76.67</v>
      </c>
      <c r="W41" s="75">
        <v>3</v>
      </c>
      <c r="X41" s="9">
        <f>W41*V41</f>
        <v>230.01</v>
      </c>
      <c r="Y41" s="96">
        <v>2.7797478301546827</v>
      </c>
      <c r="Z41" s="72">
        <f t="shared" si="71"/>
        <v>177.9038611298997</v>
      </c>
      <c r="AA41" s="72">
        <f>Z41*X41/1000</f>
        <v>40.919667098488226</v>
      </c>
      <c r="AB41" s="92">
        <v>0.92600000000000005</v>
      </c>
      <c r="AC41" s="93">
        <f>AA41/AB41</f>
        <v>44.189705289944087</v>
      </c>
      <c r="AD41" s="94">
        <v>7645.9371585231547</v>
      </c>
      <c r="AE41" s="72">
        <v>39</v>
      </c>
      <c r="AF41" s="72">
        <v>37</v>
      </c>
      <c r="AG41" s="92">
        <v>0.89</v>
      </c>
      <c r="AI41" s="72" t="s">
        <v>581</v>
      </c>
      <c r="AL41" s="4"/>
      <c r="AM41" s="4"/>
      <c r="AN41" s="73"/>
      <c r="AO41" s="4"/>
      <c r="AP41" s="4"/>
      <c r="AQ41" s="4"/>
      <c r="AR41" s="4"/>
    </row>
    <row r="42" spans="1:44" s="72" customFormat="1" ht="17.399999999999999">
      <c r="A42" s="4" t="str">
        <f t="shared" si="7"/>
        <v>MCR08W11 8303</v>
      </c>
      <c r="B42" s="4">
        <v>3</v>
      </c>
      <c r="C42" s="79" t="s">
        <v>819</v>
      </c>
      <c r="D42" s="79" t="s">
        <v>435</v>
      </c>
      <c r="E42" s="80">
        <f t="shared" si="64"/>
        <v>7600</v>
      </c>
      <c r="F42" s="81">
        <f t="shared" si="65"/>
        <v>51.862243381605957</v>
      </c>
      <c r="G42" s="81">
        <f t="shared" si="66"/>
        <v>146.54206035937699</v>
      </c>
      <c r="H42" s="82" t="s">
        <v>554</v>
      </c>
      <c r="I42" s="83"/>
      <c r="J42" s="83" t="s">
        <v>555</v>
      </c>
      <c r="K42" s="83" t="s">
        <v>556</v>
      </c>
      <c r="L42" s="84" t="s">
        <v>579</v>
      </c>
      <c r="M42" s="85">
        <v>70</v>
      </c>
      <c r="N42" s="85">
        <v>65</v>
      </c>
      <c r="O42" s="86" t="s">
        <v>580</v>
      </c>
      <c r="P42" s="87">
        <f t="shared" si="74"/>
        <v>3400</v>
      </c>
      <c r="Q42" s="87" t="s">
        <v>561</v>
      </c>
      <c r="R42" s="88">
        <f>R$66</f>
        <v>1.0204081632653061</v>
      </c>
      <c r="S42" s="89">
        <f t="shared" si="67"/>
        <v>7600</v>
      </c>
      <c r="T42" s="89">
        <f t="shared" si="68"/>
        <v>7450</v>
      </c>
      <c r="U42" s="4">
        <f t="shared" si="69"/>
        <v>192</v>
      </c>
      <c r="V42" s="9">
        <v>90</v>
      </c>
      <c r="W42" s="75">
        <v>3</v>
      </c>
      <c r="X42" s="9">
        <f t="shared" ref="X42:X43" si="75">W42*V42</f>
        <v>270</v>
      </c>
      <c r="Y42" s="96">
        <v>2.8032022753715258</v>
      </c>
      <c r="Z42" s="72">
        <f t="shared" si="71"/>
        <v>179.40494562377765</v>
      </c>
      <c r="AA42" s="72">
        <f t="shared" ref="AA42:AA43" si="76">Z42*X42/1000</f>
        <v>48.439335318419964</v>
      </c>
      <c r="AB42" s="92">
        <v>0.93400000000000005</v>
      </c>
      <c r="AC42" s="93">
        <f t="shared" ref="AC42:AC43" si="77">AA42/AB42</f>
        <v>51.862243381605957</v>
      </c>
      <c r="AD42" s="94">
        <v>8825.7502827786157</v>
      </c>
      <c r="AE42" s="72">
        <v>39</v>
      </c>
      <c r="AF42" s="72">
        <v>37</v>
      </c>
      <c r="AG42" s="92">
        <v>0.89</v>
      </c>
      <c r="AI42" s="72" t="s">
        <v>581</v>
      </c>
      <c r="AL42" s="4"/>
      <c r="AM42" s="4"/>
      <c r="AN42" s="73"/>
      <c r="AO42" s="4"/>
      <c r="AP42" s="4"/>
      <c r="AQ42" s="4"/>
      <c r="AR42" s="4"/>
    </row>
    <row r="43" spans="1:44" s="72" customFormat="1" ht="17.399999999999999">
      <c r="A43" s="4" t="str">
        <f t="shared" si="7"/>
        <v>MCR08W11 8304</v>
      </c>
      <c r="B43" s="4">
        <v>4</v>
      </c>
      <c r="C43" s="79" t="s">
        <v>819</v>
      </c>
      <c r="D43" s="79" t="s">
        <v>435</v>
      </c>
      <c r="E43" s="80">
        <f t="shared" si="64"/>
        <v>9500</v>
      </c>
      <c r="F43" s="81">
        <f t="shared" si="65"/>
        <v>67.699337650063327</v>
      </c>
      <c r="G43" s="81">
        <f t="shared" si="66"/>
        <v>140.32633596956785</v>
      </c>
      <c r="H43" s="82" t="s">
        <v>554</v>
      </c>
      <c r="I43" s="83"/>
      <c r="J43" s="83" t="s">
        <v>555</v>
      </c>
      <c r="K43" s="83" t="s">
        <v>556</v>
      </c>
      <c r="L43" s="84" t="s">
        <v>579</v>
      </c>
      <c r="M43" s="85">
        <v>70</v>
      </c>
      <c r="N43" s="85">
        <v>65</v>
      </c>
      <c r="O43" s="86" t="s">
        <v>580</v>
      </c>
      <c r="P43" s="87">
        <f t="shared" si="74"/>
        <v>4200</v>
      </c>
      <c r="Q43" s="87" t="s">
        <v>562</v>
      </c>
      <c r="R43" s="88">
        <f>R$67</f>
        <v>1.0162601626016261</v>
      </c>
      <c r="S43" s="89">
        <f t="shared" si="67"/>
        <v>9500</v>
      </c>
      <c r="T43" s="89">
        <f t="shared" si="68"/>
        <v>9350</v>
      </c>
      <c r="U43" s="4">
        <f t="shared" si="69"/>
        <v>192</v>
      </c>
      <c r="V43" s="9">
        <f>350/3</f>
        <v>116.66666666666667</v>
      </c>
      <c r="W43" s="75">
        <v>3</v>
      </c>
      <c r="X43" s="9">
        <f t="shared" si="75"/>
        <v>350</v>
      </c>
      <c r="Y43" s="96">
        <v>2.8469989315339133</v>
      </c>
      <c r="Z43" s="72">
        <f t="shared" si="71"/>
        <v>182.20793161817042</v>
      </c>
      <c r="AA43" s="72">
        <f t="shared" si="76"/>
        <v>63.772776066359647</v>
      </c>
      <c r="AB43" s="92">
        <v>0.94199999999999995</v>
      </c>
      <c r="AC43" s="93">
        <f t="shared" si="77"/>
        <v>67.699337650063327</v>
      </c>
      <c r="AD43" s="94">
        <v>11092.197225602307</v>
      </c>
      <c r="AE43" s="72">
        <v>39</v>
      </c>
      <c r="AF43" s="72">
        <v>37</v>
      </c>
      <c r="AG43" s="92">
        <v>0.89</v>
      </c>
      <c r="AI43" s="72" t="s">
        <v>581</v>
      </c>
      <c r="AL43" s="4"/>
      <c r="AM43" s="4"/>
      <c r="AN43" s="73"/>
      <c r="AO43" s="4"/>
      <c r="AP43" s="4"/>
      <c r="AQ43" s="4"/>
      <c r="AR43" s="4"/>
    </row>
    <row r="44" spans="1:44" s="72" customFormat="1" ht="17.399999999999999">
      <c r="A44" s="4" t="str">
        <f t="shared" si="7"/>
        <v>MCR08W11 83015</v>
      </c>
      <c r="B44" s="4">
        <v>5</v>
      </c>
      <c r="C44" s="79" t="s">
        <v>820</v>
      </c>
      <c r="D44" s="79" t="s">
        <v>647</v>
      </c>
      <c r="E44" s="80">
        <f t="shared" si="64"/>
        <v>12350</v>
      </c>
      <c r="F44" s="81">
        <f t="shared" si="65"/>
        <v>76.835487179487188</v>
      </c>
      <c r="G44" s="81">
        <f t="shared" si="66"/>
        <v>160.7330213336252</v>
      </c>
      <c r="H44" s="82" t="s">
        <v>554</v>
      </c>
      <c r="I44" s="83"/>
      <c r="J44" s="83" t="s">
        <v>555</v>
      </c>
      <c r="K44" s="83" t="s">
        <v>556</v>
      </c>
      <c r="L44" s="84" t="s">
        <v>579</v>
      </c>
      <c r="M44" s="85">
        <v>70</v>
      </c>
      <c r="N44" s="85">
        <v>65</v>
      </c>
      <c r="O44" s="86" t="s">
        <v>580</v>
      </c>
      <c r="P44" s="87">
        <f t="shared" si="74"/>
        <v>5500</v>
      </c>
      <c r="Q44" s="87" t="s">
        <v>431</v>
      </c>
      <c r="R44" s="88">
        <f>R$68</f>
        <v>1.0062111801242235</v>
      </c>
      <c r="S44" s="89">
        <f t="shared" si="67"/>
        <v>12350</v>
      </c>
      <c r="T44" s="89">
        <f t="shared" si="68"/>
        <v>12250</v>
      </c>
      <c r="U44" s="4">
        <f>24*8</f>
        <v>192</v>
      </c>
      <c r="V44" s="9">
        <v>133.30000000000001</v>
      </c>
      <c r="W44" s="75">
        <v>3</v>
      </c>
      <c r="X44" s="9">
        <f>W44*V44</f>
        <v>399.90000000000003</v>
      </c>
      <c r="Y44" s="72">
        <v>2.81</v>
      </c>
      <c r="Z44" s="72">
        <f t="shared" si="71"/>
        <v>179.84</v>
      </c>
      <c r="AA44" s="72">
        <f>Z44*X44/1000</f>
        <v>71.918016000000009</v>
      </c>
      <c r="AB44" s="92">
        <v>0.93600000000000005</v>
      </c>
      <c r="AC44" s="93">
        <f>AA44/AB44</f>
        <v>76.835487179487188</v>
      </c>
      <c r="AD44" s="97">
        <v>14499.625033996745</v>
      </c>
      <c r="AE44" s="72">
        <v>39</v>
      </c>
      <c r="AF44" s="72">
        <v>37</v>
      </c>
      <c r="AG44" s="92">
        <v>0.89</v>
      </c>
      <c r="AI44" s="72" t="s">
        <v>582</v>
      </c>
      <c r="AL44" s="4"/>
      <c r="AM44" s="4"/>
      <c r="AN44" s="73"/>
      <c r="AO44" s="4"/>
      <c r="AP44" s="4"/>
      <c r="AQ44" s="4"/>
      <c r="AR44" s="4"/>
    </row>
    <row r="45" spans="1:44" s="72" customFormat="1" ht="17.399999999999999">
      <c r="A45" s="4" t="str">
        <f t="shared" si="7"/>
        <v>MCR08W11 83016</v>
      </c>
      <c r="B45" s="4">
        <v>6</v>
      </c>
      <c r="C45" s="79" t="s">
        <v>820</v>
      </c>
      <c r="D45" s="79" t="s">
        <v>647</v>
      </c>
      <c r="E45" s="80">
        <f t="shared" si="64"/>
        <v>15200</v>
      </c>
      <c r="F45" s="81">
        <f t="shared" si="65"/>
        <v>96.188546031746029</v>
      </c>
      <c r="G45" s="81">
        <f t="shared" si="66"/>
        <v>158.02297287021469</v>
      </c>
      <c r="H45" s="82" t="s">
        <v>554</v>
      </c>
      <c r="I45" s="83"/>
      <c r="J45" s="83" t="s">
        <v>555</v>
      </c>
      <c r="K45" s="83" t="s">
        <v>556</v>
      </c>
      <c r="L45" s="84" t="s">
        <v>579</v>
      </c>
      <c r="M45" s="85">
        <v>70</v>
      </c>
      <c r="N45" s="85">
        <v>65</v>
      </c>
      <c r="O45" s="86" t="s">
        <v>580</v>
      </c>
      <c r="P45" s="87">
        <f t="shared" si="74"/>
        <v>6800</v>
      </c>
      <c r="Q45" s="87" t="s">
        <v>564</v>
      </c>
      <c r="R45" s="88">
        <f>$R$69</f>
        <v>1.015228426395939</v>
      </c>
      <c r="S45" s="89">
        <f t="shared" si="67"/>
        <v>15200</v>
      </c>
      <c r="T45" s="89">
        <f t="shared" si="68"/>
        <v>14950</v>
      </c>
      <c r="U45" s="4">
        <f t="shared" ref="U45:U46" si="78">24*8</f>
        <v>192</v>
      </c>
      <c r="V45" s="95">
        <v>166.7</v>
      </c>
      <c r="W45" s="75">
        <v>3</v>
      </c>
      <c r="X45" s="9">
        <f t="shared" ref="X45:X46" si="79">W45*V45</f>
        <v>500.09999999999997</v>
      </c>
      <c r="Y45" s="72">
        <v>2.84</v>
      </c>
      <c r="Z45" s="72">
        <f t="shared" si="71"/>
        <v>181.76</v>
      </c>
      <c r="AA45" s="72">
        <f t="shared" ref="AA45:AA46" si="80">Z45*X45/1000</f>
        <v>90.898175999999992</v>
      </c>
      <c r="AB45" s="92">
        <v>0.94499999999999995</v>
      </c>
      <c r="AC45" s="93">
        <f t="shared" ref="AC45:AC46" si="81">AA45/AB45</f>
        <v>96.188546031746029</v>
      </c>
      <c r="AD45" s="94">
        <v>17733.546665906993</v>
      </c>
      <c r="AE45" s="72">
        <v>39</v>
      </c>
      <c r="AF45" s="72">
        <v>37</v>
      </c>
      <c r="AG45" s="92">
        <v>0.89</v>
      </c>
      <c r="AI45" s="72" t="s">
        <v>582</v>
      </c>
      <c r="AL45" s="4"/>
      <c r="AM45" s="4"/>
      <c r="AN45" s="73"/>
      <c r="AO45" s="4"/>
      <c r="AP45" s="4"/>
      <c r="AQ45" s="4"/>
      <c r="AR45" s="4"/>
    </row>
    <row r="46" spans="1:44" s="72" customFormat="1" ht="17.399999999999999">
      <c r="A46" s="4" t="str">
        <f t="shared" si="7"/>
        <v>MCR08W11 83027</v>
      </c>
      <c r="B46" s="4">
        <v>7</v>
      </c>
      <c r="C46" s="79" t="s">
        <v>821</v>
      </c>
      <c r="D46" s="79" t="s">
        <v>648</v>
      </c>
      <c r="E46" s="80">
        <f t="shared" si="64"/>
        <v>17150</v>
      </c>
      <c r="F46" s="81">
        <f t="shared" si="65"/>
        <v>115.97043294614572</v>
      </c>
      <c r="G46" s="81">
        <f t="shared" si="66"/>
        <v>147.88252112470863</v>
      </c>
      <c r="H46" s="82" t="s">
        <v>554</v>
      </c>
      <c r="I46" s="83"/>
      <c r="J46" s="83" t="s">
        <v>565</v>
      </c>
      <c r="K46" s="83" t="s">
        <v>556</v>
      </c>
      <c r="L46" s="84" t="s">
        <v>579</v>
      </c>
      <c r="M46" s="85">
        <v>70</v>
      </c>
      <c r="N46" s="85">
        <v>65</v>
      </c>
      <c r="O46" s="86" t="s">
        <v>580</v>
      </c>
      <c r="P46" s="87">
        <f t="shared" si="74"/>
        <v>7700</v>
      </c>
      <c r="Q46" s="87" t="s">
        <v>566</v>
      </c>
      <c r="R46" s="88">
        <f>$R$70</f>
        <v>0.97413793103448276</v>
      </c>
      <c r="S46" s="89">
        <f t="shared" si="67"/>
        <v>17150</v>
      </c>
      <c r="T46" s="89">
        <f t="shared" si="68"/>
        <v>17600</v>
      </c>
      <c r="U46" s="4">
        <f t="shared" si="78"/>
        <v>192</v>
      </c>
      <c r="V46" s="98">
        <v>200</v>
      </c>
      <c r="W46" s="75">
        <v>3</v>
      </c>
      <c r="X46" s="9">
        <f t="shared" si="79"/>
        <v>600</v>
      </c>
      <c r="Y46" s="72">
        <v>2.86</v>
      </c>
      <c r="Z46" s="72">
        <f t="shared" si="71"/>
        <v>183.04</v>
      </c>
      <c r="AA46" s="72">
        <f t="shared" si="80"/>
        <v>109.824</v>
      </c>
      <c r="AB46" s="92">
        <v>0.94699999999999995</v>
      </c>
      <c r="AC46" s="93">
        <f t="shared" si="81"/>
        <v>115.97043294614572</v>
      </c>
      <c r="AD46" s="94">
        <v>20823.444302495736</v>
      </c>
      <c r="AE46" s="72">
        <v>39</v>
      </c>
      <c r="AF46" s="72">
        <v>37</v>
      </c>
      <c r="AG46" s="92">
        <v>0.89</v>
      </c>
      <c r="AI46" s="72" t="s">
        <v>582</v>
      </c>
      <c r="AL46" s="4"/>
      <c r="AM46" s="4"/>
      <c r="AN46" s="73"/>
      <c r="AO46" s="4"/>
      <c r="AP46" s="4"/>
      <c r="AQ46" s="4"/>
      <c r="AR46" s="4"/>
    </row>
    <row r="47" spans="1:44" s="72" customFormat="1" ht="15" thickBot="1">
      <c r="A47" s="4" t="str">
        <f t="shared" si="7"/>
        <v/>
      </c>
      <c r="B47" s="4"/>
      <c r="C47" s="79"/>
      <c r="D47" s="79" t="s">
        <v>646</v>
      </c>
      <c r="E47" s="80"/>
      <c r="F47" s="81"/>
      <c r="G47" s="81"/>
      <c r="H47" s="82" t="s">
        <v>554</v>
      </c>
      <c r="I47" s="83"/>
      <c r="J47" s="83"/>
      <c r="K47" s="83"/>
      <c r="L47" s="84"/>
      <c r="M47" s="85"/>
      <c r="N47" s="85"/>
      <c r="O47" s="86"/>
      <c r="P47" s="87"/>
      <c r="Q47" s="87"/>
      <c r="R47" s="89"/>
      <c r="S47" s="89"/>
      <c r="T47" s="89"/>
      <c r="U47" s="4"/>
      <c r="AL47" s="4" t="s">
        <v>583</v>
      </c>
      <c r="AM47" s="4"/>
      <c r="AN47" s="73"/>
      <c r="AO47" s="4"/>
      <c r="AP47" s="4"/>
      <c r="AQ47" s="4"/>
      <c r="AR47" s="4"/>
    </row>
    <row r="48" spans="1:44" ht="17.399999999999999">
      <c r="A48" s="4" t="str">
        <f t="shared" si="7"/>
        <v>MCR02W11 8401</v>
      </c>
      <c r="B48" s="4">
        <v>1</v>
      </c>
      <c r="C48" s="79" t="s">
        <v>822</v>
      </c>
      <c r="D48" s="79" t="s">
        <v>435</v>
      </c>
      <c r="E48" s="80">
        <f t="shared" ref="E48:E54" si="82">S48</f>
        <v>1150</v>
      </c>
      <c r="F48" s="81">
        <f>AC48</f>
        <v>8.6126376562934972</v>
      </c>
      <c r="G48" s="81">
        <f>E48/F48</f>
        <v>133.52471634048862</v>
      </c>
      <c r="H48" s="82" t="s">
        <v>554</v>
      </c>
      <c r="I48" s="83"/>
      <c r="J48" s="83" t="s">
        <v>555</v>
      </c>
      <c r="K48" s="83" t="s">
        <v>556</v>
      </c>
      <c r="L48" s="84" t="s">
        <v>557</v>
      </c>
      <c r="M48" s="85">
        <v>70</v>
      </c>
      <c r="N48" s="85">
        <v>65</v>
      </c>
      <c r="O48" s="86" t="s">
        <v>558</v>
      </c>
      <c r="P48" s="87">
        <f>MROUND(E48/0.56,100)</f>
        <v>2100</v>
      </c>
      <c r="Q48" s="87" t="s">
        <v>417</v>
      </c>
      <c r="R48" s="88">
        <f>R$64</f>
        <v>1</v>
      </c>
      <c r="S48" s="89">
        <v>1150</v>
      </c>
      <c r="T48" s="89">
        <f>MROUND(AD48*AG48*AF48/AE48,50)</f>
        <v>1150</v>
      </c>
      <c r="U48" s="4">
        <v>48</v>
      </c>
      <c r="V48" s="90">
        <v>50</v>
      </c>
      <c r="W48" s="75">
        <v>3</v>
      </c>
      <c r="X48" s="9">
        <f t="shared" ref="X48" si="83">W48*V48</f>
        <v>150</v>
      </c>
      <c r="Y48" s="91">
        <v>2.7273352578262751</v>
      </c>
      <c r="Z48" s="72">
        <f t="shared" ref="Z48:Z54" si="84">Y48*U48/W48</f>
        <v>43.637364125220394</v>
      </c>
      <c r="AA48" s="72">
        <f t="shared" ref="AA48" si="85">Z48*X48/1000</f>
        <v>6.5456046187830585</v>
      </c>
      <c r="AB48" s="92">
        <v>0.76</v>
      </c>
      <c r="AC48" s="93">
        <f t="shared" ref="AC48" si="86">AA48/AB48</f>
        <v>8.6126376562934972</v>
      </c>
      <c r="AD48" s="94">
        <v>1291</v>
      </c>
      <c r="AE48" s="72">
        <v>39</v>
      </c>
      <c r="AF48" s="72">
        <v>39</v>
      </c>
      <c r="AG48" s="92">
        <v>0.89</v>
      </c>
      <c r="AI48" s="72" t="s">
        <v>559</v>
      </c>
      <c r="AL48" s="4" t="s">
        <v>560</v>
      </c>
    </row>
    <row r="49" spans="1:44" ht="17.399999999999999">
      <c r="A49" s="4" t="str">
        <f t="shared" si="7"/>
        <v>MCR02W11 8402</v>
      </c>
      <c r="B49" s="4">
        <v>2</v>
      </c>
      <c r="C49" s="79" t="s">
        <v>822</v>
      </c>
      <c r="D49" s="79" t="s">
        <v>435</v>
      </c>
      <c r="E49" s="80">
        <f t="shared" si="82"/>
        <v>1700</v>
      </c>
      <c r="F49" s="81">
        <f t="shared" ref="F49:F86" si="87">AC49</f>
        <v>12.629526882249452</v>
      </c>
      <c r="G49" s="81">
        <f t="shared" ref="G49:G54" si="88">E49/F49</f>
        <v>134.60520064210132</v>
      </c>
      <c r="H49" s="82" t="s">
        <v>554</v>
      </c>
      <c r="I49" s="83"/>
      <c r="J49" s="83" t="s">
        <v>555</v>
      </c>
      <c r="K49" s="83" t="s">
        <v>556</v>
      </c>
      <c r="L49" s="84" t="s">
        <v>557</v>
      </c>
      <c r="M49" s="85">
        <v>70</v>
      </c>
      <c r="N49" s="85">
        <v>65</v>
      </c>
      <c r="O49" s="86" t="s">
        <v>558</v>
      </c>
      <c r="P49" s="87">
        <f t="shared" ref="P49:P54" si="89">MROUND(E49/0.56,100)</f>
        <v>3000</v>
      </c>
      <c r="Q49" s="87" t="s">
        <v>418</v>
      </c>
      <c r="R49" s="88">
        <f>R$65</f>
        <v>1</v>
      </c>
      <c r="S49" s="89">
        <f t="shared" ref="S49:S54" si="90">MROUND(T49*R49,50)</f>
        <v>1700</v>
      </c>
      <c r="T49" s="89">
        <f t="shared" ref="T49:T86" si="91">MROUND(AD49*AG49*AF49/AE49,50)</f>
        <v>1700</v>
      </c>
      <c r="U49" s="4">
        <v>48</v>
      </c>
      <c r="V49" s="95">
        <v>76.67</v>
      </c>
      <c r="W49" s="75">
        <v>3</v>
      </c>
      <c r="X49" s="9">
        <f>W49*V49</f>
        <v>230.01</v>
      </c>
      <c r="Y49" s="96">
        <v>2.7797478301546827</v>
      </c>
      <c r="Z49" s="72">
        <f t="shared" si="84"/>
        <v>44.475965282474924</v>
      </c>
      <c r="AA49" s="72">
        <f>Z49*X49/1000</f>
        <v>10.229916774622057</v>
      </c>
      <c r="AB49" s="92">
        <v>0.81</v>
      </c>
      <c r="AC49" s="93">
        <f>AA49/AB49</f>
        <v>12.629526882249452</v>
      </c>
      <c r="AD49" s="94">
        <v>1911.4842896307887</v>
      </c>
      <c r="AE49" s="72">
        <v>39</v>
      </c>
      <c r="AF49" s="72">
        <v>39</v>
      </c>
      <c r="AG49" s="92">
        <v>0.89</v>
      </c>
      <c r="AI49" s="72" t="s">
        <v>559</v>
      </c>
    </row>
    <row r="50" spans="1:44" ht="17.399999999999999">
      <c r="A50" s="4" t="str">
        <f t="shared" si="7"/>
        <v>MCR02W11 8403</v>
      </c>
      <c r="B50" s="4">
        <v>3</v>
      </c>
      <c r="C50" s="79" t="s">
        <v>822</v>
      </c>
      <c r="D50" s="79" t="s">
        <v>435</v>
      </c>
      <c r="E50" s="80">
        <f t="shared" si="82"/>
        <v>2000</v>
      </c>
      <c r="F50" s="81">
        <f t="shared" si="87"/>
        <v>14.416468844767847</v>
      </c>
      <c r="G50" s="81">
        <f t="shared" si="88"/>
        <v>138.73022732094745</v>
      </c>
      <c r="H50" s="82" t="s">
        <v>554</v>
      </c>
      <c r="I50" s="83"/>
      <c r="J50" s="83" t="s">
        <v>555</v>
      </c>
      <c r="K50" s="83" t="s">
        <v>556</v>
      </c>
      <c r="L50" s="84" t="s">
        <v>557</v>
      </c>
      <c r="M50" s="85">
        <v>70</v>
      </c>
      <c r="N50" s="85">
        <v>65</v>
      </c>
      <c r="O50" s="86" t="s">
        <v>558</v>
      </c>
      <c r="P50" s="87">
        <f t="shared" si="89"/>
        <v>3600</v>
      </c>
      <c r="Q50" s="87" t="s">
        <v>419</v>
      </c>
      <c r="R50" s="88">
        <f>R$66</f>
        <v>1.0204081632653061</v>
      </c>
      <c r="S50" s="89">
        <f t="shared" si="90"/>
        <v>2000</v>
      </c>
      <c r="T50" s="89">
        <f t="shared" si="91"/>
        <v>1950</v>
      </c>
      <c r="U50" s="4">
        <v>48</v>
      </c>
      <c r="V50" s="9">
        <v>90</v>
      </c>
      <c r="W50" s="75">
        <v>3</v>
      </c>
      <c r="X50" s="9">
        <f t="shared" ref="X50:X51" si="92">W50*V50</f>
        <v>270</v>
      </c>
      <c r="Y50" s="96">
        <v>2.8032022753715258</v>
      </c>
      <c r="Z50" s="72">
        <f t="shared" si="84"/>
        <v>44.851236405944412</v>
      </c>
      <c r="AA50" s="72">
        <f t="shared" ref="AA50:AA51" si="93">Z50*X50/1000</f>
        <v>12.109833829604991</v>
      </c>
      <c r="AB50" s="92">
        <v>0.84</v>
      </c>
      <c r="AC50" s="93">
        <f t="shared" ref="AC50:AC51" si="94">AA50/AB50</f>
        <v>14.416468844767847</v>
      </c>
      <c r="AD50" s="94">
        <v>2206.4375706946539</v>
      </c>
      <c r="AE50" s="72">
        <v>39</v>
      </c>
      <c r="AF50" s="72">
        <v>39</v>
      </c>
      <c r="AG50" s="92">
        <v>0.89</v>
      </c>
      <c r="AI50" s="72" t="s">
        <v>559</v>
      </c>
    </row>
    <row r="51" spans="1:44" ht="17.399999999999999">
      <c r="A51" s="4" t="str">
        <f t="shared" si="7"/>
        <v>MCR02W11 8404</v>
      </c>
      <c r="B51" s="4">
        <v>4</v>
      </c>
      <c r="C51" s="79" t="s">
        <v>822</v>
      </c>
      <c r="D51" s="79" t="s">
        <v>435</v>
      </c>
      <c r="E51" s="80">
        <f t="shared" si="82"/>
        <v>2500</v>
      </c>
      <c r="F51" s="81">
        <f t="shared" si="87"/>
        <v>18.5385976937092</v>
      </c>
      <c r="G51" s="81">
        <f t="shared" si="88"/>
        <v>134.85378135414948</v>
      </c>
      <c r="H51" s="82" t="s">
        <v>554</v>
      </c>
      <c r="I51" s="83"/>
      <c r="J51" s="83" t="s">
        <v>555</v>
      </c>
      <c r="K51" s="83" t="s">
        <v>556</v>
      </c>
      <c r="L51" s="84" t="s">
        <v>557</v>
      </c>
      <c r="M51" s="85">
        <v>70</v>
      </c>
      <c r="N51" s="85">
        <v>65</v>
      </c>
      <c r="O51" s="86" t="s">
        <v>558</v>
      </c>
      <c r="P51" s="87">
        <f t="shared" si="89"/>
        <v>4500</v>
      </c>
      <c r="Q51" s="87" t="s">
        <v>420</v>
      </c>
      <c r="R51" s="88">
        <f>R$67</f>
        <v>1.0162601626016261</v>
      </c>
      <c r="S51" s="89">
        <f t="shared" si="90"/>
        <v>2500</v>
      </c>
      <c r="T51" s="89">
        <f t="shared" si="91"/>
        <v>2450</v>
      </c>
      <c r="U51" s="4">
        <v>48</v>
      </c>
      <c r="V51" s="9">
        <f>350/3</f>
        <v>116.66666666666667</v>
      </c>
      <c r="W51" s="75">
        <v>3</v>
      </c>
      <c r="X51" s="9">
        <f t="shared" si="92"/>
        <v>350</v>
      </c>
      <c r="Y51" s="96">
        <v>2.8469989315339133</v>
      </c>
      <c r="Z51" s="72">
        <f t="shared" si="84"/>
        <v>45.551982904542605</v>
      </c>
      <c r="AA51" s="72">
        <f t="shared" si="93"/>
        <v>15.943194016589912</v>
      </c>
      <c r="AB51" s="92">
        <v>0.86</v>
      </c>
      <c r="AC51" s="93">
        <f t="shared" si="94"/>
        <v>18.5385976937092</v>
      </c>
      <c r="AD51" s="94">
        <v>2773.0493064005768</v>
      </c>
      <c r="AE51" s="72">
        <v>39</v>
      </c>
      <c r="AF51" s="72">
        <v>39</v>
      </c>
      <c r="AG51" s="92">
        <v>0.89</v>
      </c>
      <c r="AI51" s="72" t="s">
        <v>559</v>
      </c>
    </row>
    <row r="52" spans="1:44" ht="17.399999999999999">
      <c r="A52" s="4" t="str">
        <f t="shared" si="7"/>
        <v>MCR02W11 8405</v>
      </c>
      <c r="B52" s="4">
        <v>5</v>
      </c>
      <c r="C52" s="79" t="s">
        <v>822</v>
      </c>
      <c r="D52" s="79" t="s">
        <v>436</v>
      </c>
      <c r="E52" s="80">
        <f t="shared" si="82"/>
        <v>3250</v>
      </c>
      <c r="F52" s="81">
        <f t="shared" si="87"/>
        <v>20.785553757225436</v>
      </c>
      <c r="G52" s="81">
        <f t="shared" si="88"/>
        <v>156.35859587672718</v>
      </c>
      <c r="H52" s="82" t="s">
        <v>554</v>
      </c>
      <c r="I52" s="83"/>
      <c r="J52" s="83" t="s">
        <v>555</v>
      </c>
      <c r="K52" s="83" t="s">
        <v>556</v>
      </c>
      <c r="L52" s="84" t="s">
        <v>557</v>
      </c>
      <c r="M52" s="85">
        <v>70</v>
      </c>
      <c r="N52" s="85">
        <v>65</v>
      </c>
      <c r="O52" s="86" t="s">
        <v>558</v>
      </c>
      <c r="P52" s="87">
        <f t="shared" si="89"/>
        <v>5800</v>
      </c>
      <c r="Q52" s="87" t="s">
        <v>421</v>
      </c>
      <c r="R52" s="88">
        <f>R$68</f>
        <v>1.0062111801242235</v>
      </c>
      <c r="S52" s="89">
        <f t="shared" si="90"/>
        <v>3250</v>
      </c>
      <c r="T52" s="89">
        <f t="shared" si="91"/>
        <v>3250</v>
      </c>
      <c r="U52" s="4">
        <v>48</v>
      </c>
      <c r="V52" s="9">
        <v>133.30000000000001</v>
      </c>
      <c r="W52" s="75">
        <v>3</v>
      </c>
      <c r="X52" s="9">
        <f>W52*V52</f>
        <v>399.90000000000003</v>
      </c>
      <c r="Y52" s="72">
        <v>2.81</v>
      </c>
      <c r="Z52" s="72">
        <f t="shared" si="84"/>
        <v>44.96</v>
      </c>
      <c r="AA52" s="72">
        <f>Z52*X52/1000</f>
        <v>17.979504000000002</v>
      </c>
      <c r="AB52" s="92">
        <v>0.86499999999999999</v>
      </c>
      <c r="AC52" s="93">
        <f>AA52/AB52</f>
        <v>20.785553757225436</v>
      </c>
      <c r="AD52" s="97">
        <v>3624.9062584991862</v>
      </c>
      <c r="AE52" s="72">
        <v>39</v>
      </c>
      <c r="AF52" s="72">
        <v>39</v>
      </c>
      <c r="AG52" s="92">
        <v>0.89</v>
      </c>
      <c r="AI52" s="72" t="s">
        <v>563</v>
      </c>
    </row>
    <row r="53" spans="1:44" ht="17.399999999999999">
      <c r="A53" s="4" t="str">
        <f t="shared" si="7"/>
        <v>MCR02W11 8406</v>
      </c>
      <c r="B53" s="4">
        <v>6</v>
      </c>
      <c r="C53" s="79" t="s">
        <v>822</v>
      </c>
      <c r="D53" s="79" t="s">
        <v>436</v>
      </c>
      <c r="E53" s="80">
        <f t="shared" si="82"/>
        <v>4000</v>
      </c>
      <c r="F53" s="81">
        <f t="shared" si="87"/>
        <v>26.120165517241379</v>
      </c>
      <c r="G53" s="81">
        <f t="shared" si="88"/>
        <v>153.1383864072256</v>
      </c>
      <c r="H53" s="82" t="s">
        <v>554</v>
      </c>
      <c r="I53" s="83"/>
      <c r="J53" s="83" t="s">
        <v>555</v>
      </c>
      <c r="K53" s="83" t="s">
        <v>556</v>
      </c>
      <c r="L53" s="84" t="s">
        <v>557</v>
      </c>
      <c r="M53" s="85">
        <v>70</v>
      </c>
      <c r="N53" s="85">
        <v>65</v>
      </c>
      <c r="O53" s="86" t="s">
        <v>558</v>
      </c>
      <c r="P53" s="87">
        <f t="shared" si="89"/>
        <v>7100</v>
      </c>
      <c r="Q53" s="87" t="s">
        <v>422</v>
      </c>
      <c r="R53" s="88">
        <f>$R$69</f>
        <v>1.015228426395939</v>
      </c>
      <c r="S53" s="89">
        <f t="shared" si="90"/>
        <v>4000</v>
      </c>
      <c r="T53" s="89">
        <f t="shared" si="91"/>
        <v>3950</v>
      </c>
      <c r="U53" s="4">
        <v>48</v>
      </c>
      <c r="V53" s="95">
        <v>166.7</v>
      </c>
      <c r="W53" s="75">
        <v>3</v>
      </c>
      <c r="X53" s="9">
        <f t="shared" ref="X53:X54" si="95">W53*V53</f>
        <v>500.09999999999997</v>
      </c>
      <c r="Y53" s="72">
        <v>2.84</v>
      </c>
      <c r="Z53" s="72">
        <f t="shared" si="84"/>
        <v>45.44</v>
      </c>
      <c r="AA53" s="72">
        <f t="shared" ref="AA53:AA54" si="96">Z53*X53/1000</f>
        <v>22.724543999999998</v>
      </c>
      <c r="AB53" s="92">
        <v>0.87</v>
      </c>
      <c r="AC53" s="93">
        <f t="shared" ref="AC53:AC54" si="97">AA53/AB53</f>
        <v>26.120165517241379</v>
      </c>
      <c r="AD53" s="94">
        <v>4433.3866664767484</v>
      </c>
      <c r="AE53" s="72">
        <v>39</v>
      </c>
      <c r="AF53" s="72">
        <v>39</v>
      </c>
      <c r="AG53" s="92">
        <v>0.89</v>
      </c>
      <c r="AI53" s="72" t="s">
        <v>563</v>
      </c>
    </row>
    <row r="54" spans="1:44" s="72" customFormat="1" ht="17.399999999999999">
      <c r="A54" s="4" t="str">
        <f t="shared" si="7"/>
        <v>MCR02W11 8407</v>
      </c>
      <c r="B54" s="4">
        <v>7</v>
      </c>
      <c r="C54" s="79" t="s">
        <v>822</v>
      </c>
      <c r="D54" s="79" t="s">
        <v>436</v>
      </c>
      <c r="E54" s="80">
        <f t="shared" si="82"/>
        <v>4550</v>
      </c>
      <c r="F54" s="81">
        <f t="shared" si="87"/>
        <v>31.02372881355932</v>
      </c>
      <c r="G54" s="81">
        <f t="shared" si="88"/>
        <v>146.66193181818184</v>
      </c>
      <c r="H54" s="82" t="s">
        <v>554</v>
      </c>
      <c r="I54" s="83"/>
      <c r="J54" s="83" t="s">
        <v>565</v>
      </c>
      <c r="K54" s="83" t="s">
        <v>556</v>
      </c>
      <c r="L54" s="84" t="s">
        <v>557</v>
      </c>
      <c r="M54" s="85">
        <v>70</v>
      </c>
      <c r="N54" s="85">
        <v>65</v>
      </c>
      <c r="O54" s="86" t="s">
        <v>558</v>
      </c>
      <c r="P54" s="87">
        <f t="shared" si="89"/>
        <v>8100</v>
      </c>
      <c r="Q54" s="87" t="s">
        <v>423</v>
      </c>
      <c r="R54" s="88">
        <f>$R$70</f>
        <v>0.97413793103448276</v>
      </c>
      <c r="S54" s="89">
        <f t="shared" si="90"/>
        <v>4550</v>
      </c>
      <c r="T54" s="89">
        <f t="shared" si="91"/>
        <v>4650</v>
      </c>
      <c r="U54" s="4">
        <v>48</v>
      </c>
      <c r="V54" s="98">
        <v>200</v>
      </c>
      <c r="W54" s="75">
        <v>3</v>
      </c>
      <c r="X54" s="9">
        <f t="shared" si="95"/>
        <v>600</v>
      </c>
      <c r="Y54" s="72">
        <v>2.86</v>
      </c>
      <c r="Z54" s="72">
        <f t="shared" si="84"/>
        <v>45.76</v>
      </c>
      <c r="AA54" s="72">
        <f t="shared" si="96"/>
        <v>27.456</v>
      </c>
      <c r="AB54" s="92">
        <v>0.88500000000000001</v>
      </c>
      <c r="AC54" s="93">
        <f t="shared" si="97"/>
        <v>31.02372881355932</v>
      </c>
      <c r="AD54" s="94">
        <v>5205.8610756239341</v>
      </c>
      <c r="AE54" s="72">
        <v>39</v>
      </c>
      <c r="AF54" s="72">
        <v>39</v>
      </c>
      <c r="AG54" s="92">
        <v>0.89</v>
      </c>
      <c r="AI54" s="72" t="s">
        <v>563</v>
      </c>
      <c r="AL54" s="4"/>
      <c r="AM54" s="4"/>
      <c r="AN54" s="73"/>
      <c r="AO54" s="4"/>
      <c r="AP54" s="4"/>
      <c r="AQ54" s="4"/>
      <c r="AR54" s="4"/>
    </row>
    <row r="55" spans="1:44" s="72" customFormat="1" ht="15" thickBot="1">
      <c r="A55" s="4" t="str">
        <f t="shared" si="7"/>
        <v/>
      </c>
      <c r="B55" s="4"/>
      <c r="C55" s="79"/>
      <c r="D55" s="79" t="s">
        <v>646</v>
      </c>
      <c r="E55" s="80"/>
      <c r="F55" s="81"/>
      <c r="G55" s="81"/>
      <c r="H55" s="82" t="s">
        <v>554</v>
      </c>
      <c r="I55" s="83"/>
      <c r="J55" s="83"/>
      <c r="K55" s="83"/>
      <c r="L55" s="84"/>
      <c r="M55" s="85"/>
      <c r="N55" s="85"/>
      <c r="O55" s="86"/>
      <c r="P55" s="87"/>
      <c r="Q55" s="87"/>
      <c r="R55" s="89"/>
      <c r="S55" s="89"/>
      <c r="T55" s="89"/>
      <c r="U55" s="4"/>
      <c r="AL55" s="4"/>
      <c r="AM55" s="4"/>
      <c r="AN55" s="73"/>
      <c r="AO55" s="4"/>
      <c r="AP55" s="4"/>
      <c r="AQ55" s="4"/>
      <c r="AR55" s="4"/>
    </row>
    <row r="56" spans="1:44" ht="17.399999999999999">
      <c r="A56" s="4" t="str">
        <f t="shared" si="7"/>
        <v>MCR04W11 8401</v>
      </c>
      <c r="B56" s="4">
        <v>1</v>
      </c>
      <c r="C56" s="79" t="s">
        <v>823</v>
      </c>
      <c r="D56" s="79" t="s">
        <v>435</v>
      </c>
      <c r="E56" s="80">
        <f t="shared" ref="E56:E62" si="98">S56</f>
        <v>2300</v>
      </c>
      <c r="F56" s="81">
        <f t="shared" si="87"/>
        <v>15.2223363227513</v>
      </c>
      <c r="G56" s="81">
        <f t="shared" ref="G56:G62" si="99">E56/F56</f>
        <v>151.09375796423711</v>
      </c>
      <c r="H56" s="82" t="s">
        <v>554</v>
      </c>
      <c r="I56" s="83"/>
      <c r="J56" s="83" t="s">
        <v>555</v>
      </c>
      <c r="K56" s="83" t="s">
        <v>556</v>
      </c>
      <c r="L56" s="84" t="s">
        <v>567</v>
      </c>
      <c r="M56" s="85">
        <v>70</v>
      </c>
      <c r="N56" s="85">
        <v>65</v>
      </c>
      <c r="O56" s="86" t="s">
        <v>568</v>
      </c>
      <c r="P56" s="87">
        <f>MROUND(E56/1.12,100)</f>
        <v>2100</v>
      </c>
      <c r="Q56" s="87" t="s">
        <v>417</v>
      </c>
      <c r="R56" s="88">
        <f>R$64</f>
        <v>1</v>
      </c>
      <c r="S56" s="89">
        <v>2300</v>
      </c>
      <c r="T56" s="89">
        <f t="shared" si="91"/>
        <v>2300</v>
      </c>
      <c r="U56" s="4">
        <v>96</v>
      </c>
      <c r="V56" s="90">
        <v>50</v>
      </c>
      <c r="W56" s="75">
        <v>3</v>
      </c>
      <c r="X56" s="9">
        <f t="shared" ref="X56" si="100">W56*V56</f>
        <v>150</v>
      </c>
      <c r="Y56" s="91">
        <v>2.7273352578262751</v>
      </c>
      <c r="Z56" s="72">
        <f t="shared" ref="Z56:Z62" si="101">Y56*U56/W56</f>
        <v>87.274728250440788</v>
      </c>
      <c r="AA56" s="72">
        <f t="shared" ref="AA56" si="102">Z56*X56/1000</f>
        <v>13.091209237566117</v>
      </c>
      <c r="AB56" s="92">
        <v>0.86</v>
      </c>
      <c r="AC56" s="93">
        <f t="shared" ref="AC56" si="103">AA56/AB56</f>
        <v>15.2223363227513</v>
      </c>
      <c r="AD56" s="97">
        <v>2581.900954759652</v>
      </c>
      <c r="AE56" s="72">
        <v>39</v>
      </c>
      <c r="AF56" s="72">
        <v>39</v>
      </c>
      <c r="AG56" s="92">
        <v>0.89</v>
      </c>
      <c r="AI56" s="72" t="s">
        <v>569</v>
      </c>
    </row>
    <row r="57" spans="1:44" ht="17.399999999999999">
      <c r="A57" s="4" t="str">
        <f t="shared" si="7"/>
        <v>MCR04W11 8402</v>
      </c>
      <c r="B57" s="4">
        <v>2</v>
      </c>
      <c r="C57" s="79" t="s">
        <v>823</v>
      </c>
      <c r="D57" s="79" t="s">
        <v>435</v>
      </c>
      <c r="E57" s="80">
        <f t="shared" si="98"/>
        <v>3400</v>
      </c>
      <c r="F57" s="81">
        <f t="shared" si="87"/>
        <v>23.249810851413766</v>
      </c>
      <c r="G57" s="81">
        <f t="shared" si="99"/>
        <v>146.2377488457397</v>
      </c>
      <c r="H57" s="82" t="s">
        <v>554</v>
      </c>
      <c r="I57" s="83"/>
      <c r="J57" s="83" t="s">
        <v>555</v>
      </c>
      <c r="K57" s="83" t="s">
        <v>556</v>
      </c>
      <c r="L57" s="84" t="s">
        <v>567</v>
      </c>
      <c r="M57" s="85">
        <v>70</v>
      </c>
      <c r="N57" s="85">
        <v>65</v>
      </c>
      <c r="O57" s="86" t="s">
        <v>568</v>
      </c>
      <c r="P57" s="87">
        <f t="shared" ref="P57:P62" si="104">MROUND(E57/1.12,100)</f>
        <v>3000</v>
      </c>
      <c r="Q57" s="87" t="s">
        <v>418</v>
      </c>
      <c r="R57" s="88">
        <f>R$65</f>
        <v>1</v>
      </c>
      <c r="S57" s="89">
        <f t="shared" ref="S57:S62" si="105">MROUND(T57*R57,50)</f>
        <v>3400</v>
      </c>
      <c r="T57" s="89">
        <f t="shared" si="91"/>
        <v>3400</v>
      </c>
      <c r="U57" s="4">
        <v>96</v>
      </c>
      <c r="V57" s="95">
        <v>76.67</v>
      </c>
      <c r="W57" s="75">
        <v>3</v>
      </c>
      <c r="X57" s="9">
        <f>W57*V57</f>
        <v>230.01</v>
      </c>
      <c r="Y57" s="96">
        <v>2.7797478301546827</v>
      </c>
      <c r="Z57" s="72">
        <f t="shared" si="101"/>
        <v>88.951930564949848</v>
      </c>
      <c r="AA57" s="72">
        <f>Z57*X57/1000</f>
        <v>20.459833549244113</v>
      </c>
      <c r="AB57" s="92">
        <v>0.88</v>
      </c>
      <c r="AC57" s="93">
        <f>AA57/AB57</f>
        <v>23.249810851413766</v>
      </c>
      <c r="AD57" s="94">
        <v>3822.9685792615774</v>
      </c>
      <c r="AE57" s="72">
        <v>39</v>
      </c>
      <c r="AF57" s="72">
        <v>39</v>
      </c>
      <c r="AG57" s="92">
        <v>0.89</v>
      </c>
      <c r="AI57" s="72" t="s">
        <v>569</v>
      </c>
    </row>
    <row r="58" spans="1:44" ht="17.399999999999999">
      <c r="A58" s="4" t="str">
        <f t="shared" si="7"/>
        <v>MCR04W11 8403</v>
      </c>
      <c r="B58" s="4">
        <v>3</v>
      </c>
      <c r="C58" s="79" t="s">
        <v>823</v>
      </c>
      <c r="D58" s="79" t="s">
        <v>435</v>
      </c>
      <c r="E58" s="80">
        <f t="shared" si="98"/>
        <v>4050</v>
      </c>
      <c r="F58" s="81">
        <f t="shared" si="87"/>
        <v>26.910741843566647</v>
      </c>
      <c r="G58" s="81">
        <f t="shared" si="99"/>
        <v>150.49752338834924</v>
      </c>
      <c r="H58" s="82" t="s">
        <v>554</v>
      </c>
      <c r="I58" s="83"/>
      <c r="J58" s="83" t="s">
        <v>555</v>
      </c>
      <c r="K58" s="83" t="s">
        <v>556</v>
      </c>
      <c r="L58" s="84" t="s">
        <v>567</v>
      </c>
      <c r="M58" s="85">
        <v>70</v>
      </c>
      <c r="N58" s="85">
        <v>65</v>
      </c>
      <c r="O58" s="86" t="s">
        <v>568</v>
      </c>
      <c r="P58" s="87">
        <f t="shared" si="104"/>
        <v>3600</v>
      </c>
      <c r="Q58" s="87" t="s">
        <v>419</v>
      </c>
      <c r="R58" s="88">
        <f>R$66</f>
        <v>1.0204081632653061</v>
      </c>
      <c r="S58" s="89">
        <f t="shared" si="105"/>
        <v>4050</v>
      </c>
      <c r="T58" s="89">
        <f t="shared" si="91"/>
        <v>3950</v>
      </c>
      <c r="U58" s="4">
        <v>96</v>
      </c>
      <c r="V58" s="9">
        <v>90</v>
      </c>
      <c r="W58" s="75">
        <v>3</v>
      </c>
      <c r="X58" s="9">
        <f t="shared" ref="X58:X59" si="106">W58*V58</f>
        <v>270</v>
      </c>
      <c r="Y58" s="96">
        <v>2.8032022753715258</v>
      </c>
      <c r="Z58" s="72">
        <f t="shared" si="101"/>
        <v>89.702472811888825</v>
      </c>
      <c r="AA58" s="72">
        <f t="shared" ref="AA58:AA59" si="107">Z58*X58/1000</f>
        <v>24.219667659209982</v>
      </c>
      <c r="AB58" s="92">
        <v>0.9</v>
      </c>
      <c r="AC58" s="93">
        <f t="shared" ref="AC58:AC59" si="108">AA58/AB58</f>
        <v>26.910741843566647</v>
      </c>
      <c r="AD58" s="94">
        <v>4412.8751413893078</v>
      </c>
      <c r="AE58" s="72">
        <v>39</v>
      </c>
      <c r="AF58" s="72">
        <v>39</v>
      </c>
      <c r="AG58" s="92">
        <v>0.89</v>
      </c>
      <c r="AI58" s="72" t="s">
        <v>569</v>
      </c>
    </row>
    <row r="59" spans="1:44" ht="17.399999999999999">
      <c r="A59" s="4" t="str">
        <f t="shared" si="7"/>
        <v>MCR04W11 8404</v>
      </c>
      <c r="B59" s="4">
        <v>4</v>
      </c>
      <c r="C59" s="79" t="s">
        <v>823</v>
      </c>
      <c r="D59" s="79" t="s">
        <v>436</v>
      </c>
      <c r="E59" s="80">
        <f t="shared" si="98"/>
        <v>5050</v>
      </c>
      <c r="F59" s="81">
        <f t="shared" si="87"/>
        <v>34.848511511671937</v>
      </c>
      <c r="G59" s="81">
        <f t="shared" si="99"/>
        <v>144.91293260283399</v>
      </c>
      <c r="H59" s="82" t="s">
        <v>554</v>
      </c>
      <c r="I59" s="83"/>
      <c r="J59" s="83" t="s">
        <v>555</v>
      </c>
      <c r="K59" s="83" t="s">
        <v>556</v>
      </c>
      <c r="L59" s="84" t="s">
        <v>567</v>
      </c>
      <c r="M59" s="85">
        <v>70</v>
      </c>
      <c r="N59" s="85">
        <v>65</v>
      </c>
      <c r="O59" s="86" t="s">
        <v>568</v>
      </c>
      <c r="P59" s="87">
        <f t="shared" si="104"/>
        <v>4500</v>
      </c>
      <c r="Q59" s="87" t="s">
        <v>420</v>
      </c>
      <c r="R59" s="88">
        <f>R$67</f>
        <v>1.0162601626016261</v>
      </c>
      <c r="S59" s="89">
        <f t="shared" si="105"/>
        <v>5050</v>
      </c>
      <c r="T59" s="89">
        <f t="shared" si="91"/>
        <v>4950</v>
      </c>
      <c r="U59" s="4">
        <v>96</v>
      </c>
      <c r="V59" s="9">
        <f>350/3</f>
        <v>116.66666666666667</v>
      </c>
      <c r="W59" s="75">
        <v>3</v>
      </c>
      <c r="X59" s="9">
        <f t="shared" si="106"/>
        <v>350</v>
      </c>
      <c r="Y59" s="96">
        <v>2.8469989315339133</v>
      </c>
      <c r="Z59" s="72">
        <f t="shared" si="101"/>
        <v>91.10396580908521</v>
      </c>
      <c r="AA59" s="72">
        <f t="shared" si="107"/>
        <v>31.886388033179824</v>
      </c>
      <c r="AB59" s="92">
        <v>0.91500000000000004</v>
      </c>
      <c r="AC59" s="93">
        <f t="shared" si="108"/>
        <v>34.848511511671937</v>
      </c>
      <c r="AD59" s="94">
        <v>5546.0986128011536</v>
      </c>
      <c r="AE59" s="72">
        <v>39</v>
      </c>
      <c r="AF59" s="72">
        <v>39</v>
      </c>
      <c r="AG59" s="92">
        <v>0.89</v>
      </c>
      <c r="AI59" s="72" t="s">
        <v>569</v>
      </c>
    </row>
    <row r="60" spans="1:44" ht="17.399999999999999">
      <c r="A60" s="4" t="str">
        <f t="shared" si="7"/>
        <v>MCR04W11 8405</v>
      </c>
      <c r="B60" s="4">
        <v>5</v>
      </c>
      <c r="C60" s="79" t="s">
        <v>823</v>
      </c>
      <c r="D60" s="79" t="s">
        <v>436</v>
      </c>
      <c r="E60" s="80">
        <f t="shared" si="98"/>
        <v>6500</v>
      </c>
      <c r="F60" s="81">
        <f t="shared" si="87"/>
        <v>39.515393406593411</v>
      </c>
      <c r="G60" s="81">
        <f t="shared" si="99"/>
        <v>164.49285808996731</v>
      </c>
      <c r="H60" s="82" t="s">
        <v>554</v>
      </c>
      <c r="I60" s="83"/>
      <c r="J60" s="83" t="s">
        <v>555</v>
      </c>
      <c r="K60" s="83" t="s">
        <v>556</v>
      </c>
      <c r="L60" s="84" t="s">
        <v>567</v>
      </c>
      <c r="M60" s="85">
        <v>70</v>
      </c>
      <c r="N60" s="85">
        <v>65</v>
      </c>
      <c r="O60" s="86" t="s">
        <v>568</v>
      </c>
      <c r="P60" s="87">
        <f t="shared" si="104"/>
        <v>5800</v>
      </c>
      <c r="Q60" s="87" t="s">
        <v>421</v>
      </c>
      <c r="R60" s="88">
        <f>R$68</f>
        <v>1.0062111801242235</v>
      </c>
      <c r="S60" s="89">
        <f t="shared" si="105"/>
        <v>6500</v>
      </c>
      <c r="T60" s="89">
        <f t="shared" si="91"/>
        <v>6450</v>
      </c>
      <c r="U60" s="4">
        <v>96</v>
      </c>
      <c r="V60" s="9">
        <v>133.30000000000001</v>
      </c>
      <c r="W60" s="75">
        <v>3</v>
      </c>
      <c r="X60" s="9">
        <f>W60*V60</f>
        <v>399.90000000000003</v>
      </c>
      <c r="Y60" s="72">
        <v>2.81</v>
      </c>
      <c r="Z60" s="72">
        <f t="shared" si="101"/>
        <v>89.92</v>
      </c>
      <c r="AA60" s="72">
        <f>Z60*X60/1000</f>
        <v>35.959008000000004</v>
      </c>
      <c r="AB60" s="92">
        <v>0.91</v>
      </c>
      <c r="AC60" s="93">
        <f>AA60/AB60</f>
        <v>39.515393406593411</v>
      </c>
      <c r="AD60" s="94">
        <v>7249.8125169983723</v>
      </c>
      <c r="AE60" s="72">
        <v>39</v>
      </c>
      <c r="AF60" s="72">
        <v>39</v>
      </c>
      <c r="AG60" s="92">
        <v>0.89</v>
      </c>
      <c r="AI60" s="72" t="s">
        <v>570</v>
      </c>
    </row>
    <row r="61" spans="1:44" ht="17.399999999999999">
      <c r="A61" s="4" t="str">
        <f t="shared" si="7"/>
        <v>MCR04W11 8406</v>
      </c>
      <c r="B61" s="4">
        <v>6</v>
      </c>
      <c r="C61" s="79" t="s">
        <v>823</v>
      </c>
      <c r="D61" s="79" t="s">
        <v>436</v>
      </c>
      <c r="E61" s="80">
        <f t="shared" si="98"/>
        <v>8000</v>
      </c>
      <c r="F61" s="81">
        <f t="shared" si="87"/>
        <v>49.401182608695649</v>
      </c>
      <c r="G61" s="81">
        <f t="shared" si="99"/>
        <v>161.93944309729605</v>
      </c>
      <c r="H61" s="82" t="s">
        <v>554</v>
      </c>
      <c r="I61" s="83"/>
      <c r="J61" s="83" t="s">
        <v>555</v>
      </c>
      <c r="K61" s="83" t="s">
        <v>556</v>
      </c>
      <c r="L61" s="84" t="s">
        <v>567</v>
      </c>
      <c r="M61" s="85">
        <v>70</v>
      </c>
      <c r="N61" s="85">
        <v>65</v>
      </c>
      <c r="O61" s="86" t="s">
        <v>568</v>
      </c>
      <c r="P61" s="87">
        <f t="shared" si="104"/>
        <v>7100</v>
      </c>
      <c r="Q61" s="87" t="s">
        <v>422</v>
      </c>
      <c r="R61" s="88">
        <f>$R$69</f>
        <v>1.015228426395939</v>
      </c>
      <c r="S61" s="89">
        <f t="shared" si="105"/>
        <v>8000</v>
      </c>
      <c r="T61" s="89">
        <f t="shared" si="91"/>
        <v>7900</v>
      </c>
      <c r="U61" s="4">
        <v>96</v>
      </c>
      <c r="V61" s="95">
        <v>166.7</v>
      </c>
      <c r="W61" s="75">
        <v>3</v>
      </c>
      <c r="X61" s="9">
        <f t="shared" ref="X61:X62" si="109">W61*V61</f>
        <v>500.09999999999997</v>
      </c>
      <c r="Y61" s="72">
        <v>2.84</v>
      </c>
      <c r="Z61" s="72">
        <f t="shared" si="101"/>
        <v>90.88</v>
      </c>
      <c r="AA61" s="72">
        <f t="shared" ref="AA61:AA62" si="110">Z61*X61/1000</f>
        <v>45.449087999999996</v>
      </c>
      <c r="AB61" s="92">
        <v>0.92</v>
      </c>
      <c r="AC61" s="93">
        <f t="shared" ref="AC61:AC62" si="111">AA61/AB61</f>
        <v>49.401182608695649</v>
      </c>
      <c r="AD61" s="94">
        <v>8866.7733329534967</v>
      </c>
      <c r="AE61" s="72">
        <v>39</v>
      </c>
      <c r="AF61" s="72">
        <v>39</v>
      </c>
      <c r="AG61" s="92">
        <v>0.89</v>
      </c>
      <c r="AI61" s="72" t="s">
        <v>570</v>
      </c>
    </row>
    <row r="62" spans="1:44" s="72" customFormat="1" ht="18" thickBot="1">
      <c r="A62" s="4" t="str">
        <f t="shared" si="7"/>
        <v>MCR04W11 8407</v>
      </c>
      <c r="B62" s="4">
        <v>7</v>
      </c>
      <c r="C62" s="79" t="s">
        <v>823</v>
      </c>
      <c r="D62" s="79" t="s">
        <v>436</v>
      </c>
      <c r="E62" s="80">
        <f t="shared" si="98"/>
        <v>9000</v>
      </c>
      <c r="F62" s="81">
        <f t="shared" si="87"/>
        <v>58.417021276595747</v>
      </c>
      <c r="G62" s="81">
        <f t="shared" si="99"/>
        <v>154.06468531468531</v>
      </c>
      <c r="H62" s="82" t="s">
        <v>554</v>
      </c>
      <c r="I62" s="83"/>
      <c r="J62" s="83" t="s">
        <v>565</v>
      </c>
      <c r="K62" s="83" t="s">
        <v>556</v>
      </c>
      <c r="L62" s="84" t="s">
        <v>567</v>
      </c>
      <c r="M62" s="85">
        <v>70</v>
      </c>
      <c r="N62" s="85">
        <v>65</v>
      </c>
      <c r="O62" s="86" t="s">
        <v>568</v>
      </c>
      <c r="P62" s="87">
        <f t="shared" si="104"/>
        <v>8000</v>
      </c>
      <c r="Q62" s="87" t="s">
        <v>423</v>
      </c>
      <c r="R62" s="88">
        <f>$R$70</f>
        <v>0.97413793103448276</v>
      </c>
      <c r="S62" s="89">
        <f t="shared" si="105"/>
        <v>9000</v>
      </c>
      <c r="T62" s="89">
        <f t="shared" si="91"/>
        <v>9250</v>
      </c>
      <c r="U62" s="4">
        <v>96</v>
      </c>
      <c r="V62" s="98">
        <v>200</v>
      </c>
      <c r="W62" s="75">
        <v>3</v>
      </c>
      <c r="X62" s="9">
        <f t="shared" si="109"/>
        <v>600</v>
      </c>
      <c r="Y62" s="72">
        <v>2.86</v>
      </c>
      <c r="Z62" s="72">
        <f t="shared" si="101"/>
        <v>91.52</v>
      </c>
      <c r="AA62" s="72">
        <f t="shared" si="110"/>
        <v>54.911999999999999</v>
      </c>
      <c r="AB62" s="92">
        <v>0.94</v>
      </c>
      <c r="AC62" s="93">
        <f t="shared" si="111"/>
        <v>58.417021276595747</v>
      </c>
      <c r="AD62" s="99">
        <v>10411.722151247868</v>
      </c>
      <c r="AE62" s="72">
        <v>39</v>
      </c>
      <c r="AF62" s="72">
        <v>39</v>
      </c>
      <c r="AG62" s="92">
        <v>0.89</v>
      </c>
      <c r="AI62" s="72" t="s">
        <v>570</v>
      </c>
      <c r="AL62" s="4"/>
      <c r="AM62" s="4"/>
      <c r="AN62" s="73"/>
      <c r="AO62" s="4"/>
      <c r="AP62" s="4"/>
      <c r="AQ62" s="4"/>
      <c r="AR62" s="4"/>
    </row>
    <row r="63" spans="1:44" s="72" customFormat="1" ht="15" thickBot="1">
      <c r="A63" s="4" t="str">
        <f t="shared" si="7"/>
        <v/>
      </c>
      <c r="B63" s="4"/>
      <c r="C63" s="79"/>
      <c r="D63" s="79" t="s">
        <v>646</v>
      </c>
      <c r="E63" s="80"/>
      <c r="F63" s="81"/>
      <c r="G63" s="81"/>
      <c r="H63" s="82" t="s">
        <v>554</v>
      </c>
      <c r="I63" s="83"/>
      <c r="J63" s="83"/>
      <c r="K63" s="83"/>
      <c r="L63" s="84"/>
      <c r="M63" s="85"/>
      <c r="N63" s="85"/>
      <c r="O63" s="86"/>
      <c r="P63" s="87"/>
      <c r="Q63" s="87"/>
      <c r="R63" s="89"/>
      <c r="S63" s="89"/>
      <c r="T63" s="89"/>
      <c r="U63" s="4"/>
      <c r="V63" s="98"/>
      <c r="W63" s="75"/>
      <c r="X63" s="75"/>
      <c r="AC63" s="93"/>
      <c r="AL63" s="4"/>
      <c r="AM63" s="4"/>
      <c r="AN63" s="73"/>
      <c r="AO63" s="4"/>
      <c r="AP63" s="4"/>
      <c r="AQ63" s="4"/>
      <c r="AR63" s="4"/>
    </row>
    <row r="64" spans="1:44" s="72" customFormat="1" ht="17.399999999999999">
      <c r="A64" s="4" t="str">
        <f t="shared" si="7"/>
        <v>MCR05W11 8401</v>
      </c>
      <c r="B64" s="4">
        <v>1</v>
      </c>
      <c r="C64" s="79" t="s">
        <v>824</v>
      </c>
      <c r="D64" s="79" t="s">
        <v>435</v>
      </c>
      <c r="E64" s="80">
        <f>S64</f>
        <v>2850</v>
      </c>
      <c r="F64" s="81">
        <f t="shared" si="87"/>
        <v>17.595711340814674</v>
      </c>
      <c r="G64" s="81">
        <f t="shared" ref="G64:G70" si="112">E64/F64</f>
        <v>161.97128634346228</v>
      </c>
      <c r="H64" s="82" t="s">
        <v>554</v>
      </c>
      <c r="I64" s="83"/>
      <c r="J64" s="83" t="s">
        <v>555</v>
      </c>
      <c r="K64" s="83" t="s">
        <v>556</v>
      </c>
      <c r="L64" s="84" t="s">
        <v>571</v>
      </c>
      <c r="M64" s="85">
        <v>70</v>
      </c>
      <c r="N64" s="85">
        <v>65</v>
      </c>
      <c r="O64" s="86" t="s">
        <v>572</v>
      </c>
      <c r="P64" s="87">
        <f>MROUND(E64/1.4,100)</f>
        <v>2000</v>
      </c>
      <c r="Q64" s="87" t="s">
        <v>417</v>
      </c>
      <c r="R64" s="100">
        <f t="shared" ref="R64:R67" si="113">S64/T64</f>
        <v>1</v>
      </c>
      <c r="S64" s="89">
        <v>2850</v>
      </c>
      <c r="T64" s="89">
        <f t="shared" si="91"/>
        <v>2850</v>
      </c>
      <c r="U64" s="4">
        <v>120</v>
      </c>
      <c r="V64" s="90">
        <v>50</v>
      </c>
      <c r="W64" s="75">
        <v>3</v>
      </c>
      <c r="X64" s="9">
        <f t="shared" ref="X64" si="114">W64*V64</f>
        <v>150</v>
      </c>
      <c r="Y64" s="91">
        <v>2.7273352578262751</v>
      </c>
      <c r="Z64" s="72">
        <f t="shared" ref="Z64:Z70" si="115">Y64*U64/W64</f>
        <v>109.093410313051</v>
      </c>
      <c r="AA64" s="72">
        <f t="shared" ref="AA64" si="116">Z64*X64/1000</f>
        <v>16.364011546957649</v>
      </c>
      <c r="AB64" s="92">
        <v>0.93</v>
      </c>
      <c r="AC64" s="93">
        <f t="shared" ref="AC64" si="117">AA64/AB64</f>
        <v>17.595711340814674</v>
      </c>
      <c r="AD64" s="97">
        <v>3227.3761934495647</v>
      </c>
      <c r="AE64" s="72">
        <v>39</v>
      </c>
      <c r="AF64" s="72">
        <v>39</v>
      </c>
      <c r="AG64" s="92">
        <v>0.89</v>
      </c>
      <c r="AI64" s="72" t="s">
        <v>573</v>
      </c>
      <c r="AL64" s="4"/>
      <c r="AM64" s="4"/>
      <c r="AN64" s="73"/>
      <c r="AO64" s="4"/>
      <c r="AP64" s="4"/>
      <c r="AQ64" s="4"/>
      <c r="AR64" s="4"/>
    </row>
    <row r="65" spans="1:44" s="72" customFormat="1" ht="17.399999999999999">
      <c r="A65" s="4" t="str">
        <f t="shared" si="7"/>
        <v>MCR05W11 8402</v>
      </c>
      <c r="B65" s="4">
        <v>2</v>
      </c>
      <c r="C65" s="79" t="s">
        <v>824</v>
      </c>
      <c r="D65" s="79" t="s">
        <v>435</v>
      </c>
      <c r="E65" s="80">
        <f>S65</f>
        <v>4250</v>
      </c>
      <c r="F65" s="81">
        <f t="shared" si="87"/>
        <v>28.104166963247408</v>
      </c>
      <c r="G65" s="81">
        <f t="shared" si="112"/>
        <v>151.22312664729901</v>
      </c>
      <c r="H65" s="82" t="s">
        <v>554</v>
      </c>
      <c r="I65" s="83"/>
      <c r="J65" s="83" t="s">
        <v>555</v>
      </c>
      <c r="K65" s="83" t="s">
        <v>556</v>
      </c>
      <c r="L65" s="84" t="s">
        <v>571</v>
      </c>
      <c r="M65" s="85">
        <v>70</v>
      </c>
      <c r="N65" s="85">
        <v>65</v>
      </c>
      <c r="O65" s="86" t="s">
        <v>572</v>
      </c>
      <c r="P65" s="87">
        <f t="shared" ref="P65:P70" si="118">MROUND(E65/1.4,100)</f>
        <v>3000</v>
      </c>
      <c r="Q65" s="87" t="s">
        <v>418</v>
      </c>
      <c r="R65" s="100">
        <f t="shared" si="113"/>
        <v>1</v>
      </c>
      <c r="S65" s="89">
        <v>4250</v>
      </c>
      <c r="T65" s="89">
        <f t="shared" si="91"/>
        <v>4250</v>
      </c>
      <c r="U65" s="4">
        <v>120</v>
      </c>
      <c r="V65" s="95">
        <v>76.67</v>
      </c>
      <c r="W65" s="75">
        <v>3</v>
      </c>
      <c r="X65" s="9">
        <f>W65*V65</f>
        <v>230.01</v>
      </c>
      <c r="Y65" s="96">
        <v>2.7797478301546827</v>
      </c>
      <c r="Z65" s="72">
        <f t="shared" si="115"/>
        <v>111.18991320618731</v>
      </c>
      <c r="AA65" s="72">
        <f>Z65*X65/1000</f>
        <v>25.574791936555144</v>
      </c>
      <c r="AB65" s="92">
        <v>0.91</v>
      </c>
      <c r="AC65" s="93">
        <f>AA65/AB65</f>
        <v>28.104166963247408</v>
      </c>
      <c r="AD65" s="94">
        <v>4778.7107240769719</v>
      </c>
      <c r="AE65" s="72">
        <v>39</v>
      </c>
      <c r="AF65" s="72">
        <v>39</v>
      </c>
      <c r="AG65" s="92">
        <v>0.89</v>
      </c>
      <c r="AI65" s="72" t="s">
        <v>573</v>
      </c>
      <c r="AL65" s="4"/>
      <c r="AM65" s="4"/>
      <c r="AN65" s="73"/>
      <c r="AO65" s="4"/>
      <c r="AP65" s="4"/>
      <c r="AQ65" s="4"/>
      <c r="AR65" s="4"/>
    </row>
    <row r="66" spans="1:44" s="72" customFormat="1" ht="17.399999999999999">
      <c r="A66" s="4" t="str">
        <f t="shared" si="7"/>
        <v>MCR05W11 8403</v>
      </c>
      <c r="B66" s="4">
        <v>3</v>
      </c>
      <c r="C66" s="79" t="s">
        <v>824</v>
      </c>
      <c r="D66" s="79" t="s">
        <v>435</v>
      </c>
      <c r="E66" s="80">
        <f>S66</f>
        <v>5000</v>
      </c>
      <c r="F66" s="81">
        <f t="shared" si="87"/>
        <v>32.553316746249976</v>
      </c>
      <c r="G66" s="81">
        <f t="shared" si="112"/>
        <v>153.5941802481918</v>
      </c>
      <c r="H66" s="82" t="s">
        <v>554</v>
      </c>
      <c r="I66" s="83"/>
      <c r="J66" s="83" t="s">
        <v>555</v>
      </c>
      <c r="K66" s="83" t="s">
        <v>556</v>
      </c>
      <c r="L66" s="84" t="s">
        <v>571</v>
      </c>
      <c r="M66" s="85">
        <v>70</v>
      </c>
      <c r="N66" s="85">
        <v>65</v>
      </c>
      <c r="O66" s="86" t="s">
        <v>572</v>
      </c>
      <c r="P66" s="87">
        <f t="shared" si="118"/>
        <v>3600</v>
      </c>
      <c r="Q66" s="87" t="s">
        <v>419</v>
      </c>
      <c r="R66" s="100">
        <f t="shared" si="113"/>
        <v>1.0204081632653061</v>
      </c>
      <c r="S66" s="89">
        <v>5000</v>
      </c>
      <c r="T66" s="89">
        <f t="shared" si="91"/>
        <v>4900</v>
      </c>
      <c r="U66" s="4">
        <v>120</v>
      </c>
      <c r="V66" s="9">
        <v>90</v>
      </c>
      <c r="W66" s="75">
        <v>3</v>
      </c>
      <c r="X66" s="9">
        <f t="shared" ref="X66:X67" si="119">W66*V66</f>
        <v>270</v>
      </c>
      <c r="Y66" s="96">
        <v>2.8032022753715258</v>
      </c>
      <c r="Z66" s="72">
        <f t="shared" si="115"/>
        <v>112.12809101486103</v>
      </c>
      <c r="AA66" s="72">
        <f t="shared" ref="AA66:AA67" si="120">Z66*X66/1000</f>
        <v>30.274584574012479</v>
      </c>
      <c r="AB66" s="92">
        <v>0.93</v>
      </c>
      <c r="AC66" s="93">
        <f t="shared" ref="AC66:AC67" si="121">AA66/AB66</f>
        <v>32.553316746249976</v>
      </c>
      <c r="AD66" s="94">
        <v>5516.0939267366348</v>
      </c>
      <c r="AE66" s="72">
        <v>39</v>
      </c>
      <c r="AF66" s="72">
        <v>39</v>
      </c>
      <c r="AG66" s="92">
        <v>0.89</v>
      </c>
      <c r="AI66" s="72" t="s">
        <v>573</v>
      </c>
      <c r="AL66" s="4"/>
      <c r="AM66" s="4"/>
      <c r="AN66" s="73"/>
      <c r="AO66" s="4"/>
      <c r="AP66" s="4"/>
      <c r="AQ66" s="4"/>
      <c r="AR66" s="4"/>
    </row>
    <row r="67" spans="1:44" s="72" customFormat="1" ht="17.399999999999999">
      <c r="A67" s="4" t="str">
        <f t="shared" si="7"/>
        <v>MCR05W11 8404</v>
      </c>
      <c r="B67" s="4">
        <v>4</v>
      </c>
      <c r="C67" s="79" t="s">
        <v>824</v>
      </c>
      <c r="D67" s="79" t="s">
        <v>435</v>
      </c>
      <c r="E67" s="80">
        <f>S67</f>
        <v>6250</v>
      </c>
      <c r="F67" s="81">
        <f t="shared" si="87"/>
        <v>42.402111746249773</v>
      </c>
      <c r="G67" s="81">
        <f t="shared" si="112"/>
        <v>147.39831915453544</v>
      </c>
      <c r="H67" s="82" t="s">
        <v>554</v>
      </c>
      <c r="I67" s="83"/>
      <c r="J67" s="83" t="s">
        <v>555</v>
      </c>
      <c r="K67" s="83" t="s">
        <v>556</v>
      </c>
      <c r="L67" s="84" t="s">
        <v>571</v>
      </c>
      <c r="M67" s="85">
        <v>70</v>
      </c>
      <c r="N67" s="85">
        <v>65</v>
      </c>
      <c r="O67" s="86" t="s">
        <v>572</v>
      </c>
      <c r="P67" s="87">
        <f t="shared" si="118"/>
        <v>4500</v>
      </c>
      <c r="Q67" s="87" t="s">
        <v>420</v>
      </c>
      <c r="R67" s="100">
        <f t="shared" si="113"/>
        <v>1.0162601626016261</v>
      </c>
      <c r="S67" s="89">
        <v>6250</v>
      </c>
      <c r="T67" s="89">
        <f t="shared" si="91"/>
        <v>6150</v>
      </c>
      <c r="U67" s="4">
        <v>120</v>
      </c>
      <c r="V67" s="9">
        <f>350/3</f>
        <v>116.66666666666667</v>
      </c>
      <c r="W67" s="75">
        <v>3</v>
      </c>
      <c r="X67" s="9">
        <f t="shared" si="119"/>
        <v>350</v>
      </c>
      <c r="Y67" s="96">
        <v>2.8469989315339133</v>
      </c>
      <c r="Z67" s="72">
        <f t="shared" si="115"/>
        <v>113.87995726135654</v>
      </c>
      <c r="AA67" s="72">
        <f t="shared" si="120"/>
        <v>39.857985041474784</v>
      </c>
      <c r="AB67" s="92">
        <v>0.94</v>
      </c>
      <c r="AC67" s="93">
        <f t="shared" si="121"/>
        <v>42.402111746249773</v>
      </c>
      <c r="AD67" s="94">
        <v>6932.6232660014421</v>
      </c>
      <c r="AE67" s="72">
        <v>39</v>
      </c>
      <c r="AF67" s="72">
        <v>39</v>
      </c>
      <c r="AG67" s="92">
        <v>0.89</v>
      </c>
      <c r="AI67" s="72" t="s">
        <v>573</v>
      </c>
      <c r="AL67" s="4"/>
      <c r="AM67" s="4"/>
      <c r="AN67" s="73"/>
      <c r="AO67" s="4"/>
      <c r="AP67" s="4"/>
      <c r="AQ67" s="4"/>
      <c r="AR67" s="4"/>
    </row>
    <row r="68" spans="1:44" s="72" customFormat="1" ht="17.399999999999999">
      <c r="A68" s="4" t="str">
        <f t="shared" si="7"/>
        <v>MCR05W11 8405</v>
      </c>
      <c r="B68" s="4">
        <v>5</v>
      </c>
      <c r="C68" s="79" t="s">
        <v>824</v>
      </c>
      <c r="D68" s="79" t="s">
        <v>436</v>
      </c>
      <c r="E68" s="80">
        <f t="shared" ref="E68:E69" si="122">S68</f>
        <v>8100</v>
      </c>
      <c r="F68" s="81">
        <f t="shared" si="87"/>
        <v>49.394241758241755</v>
      </c>
      <c r="G68" s="81">
        <f t="shared" si="112"/>
        <v>163.98672621892129</v>
      </c>
      <c r="H68" s="82" t="s">
        <v>554</v>
      </c>
      <c r="I68" s="83"/>
      <c r="J68" s="83" t="s">
        <v>555</v>
      </c>
      <c r="K68" s="83" t="s">
        <v>556</v>
      </c>
      <c r="L68" s="84" t="s">
        <v>571</v>
      </c>
      <c r="M68" s="85">
        <v>70</v>
      </c>
      <c r="N68" s="85">
        <v>65</v>
      </c>
      <c r="O68" s="86" t="s">
        <v>572</v>
      </c>
      <c r="P68" s="87">
        <f t="shared" si="118"/>
        <v>5800</v>
      </c>
      <c r="Q68" s="87" t="s">
        <v>421</v>
      </c>
      <c r="R68" s="100">
        <f>S68/T68</f>
        <v>1.0062111801242235</v>
      </c>
      <c r="S68" s="89">
        <v>8100</v>
      </c>
      <c r="T68" s="89">
        <f t="shared" si="91"/>
        <v>8050</v>
      </c>
      <c r="U68" s="4">
        <v>120</v>
      </c>
      <c r="V68" s="9">
        <v>133.30000000000001</v>
      </c>
      <c r="W68" s="75">
        <v>3</v>
      </c>
      <c r="X68" s="9">
        <f>W68*V68</f>
        <v>399.90000000000003</v>
      </c>
      <c r="Y68" s="72">
        <v>2.81</v>
      </c>
      <c r="Z68" s="72">
        <f t="shared" si="115"/>
        <v>112.39999999999999</v>
      </c>
      <c r="AA68" s="72">
        <f>Z68*X68/1000</f>
        <v>44.94876</v>
      </c>
      <c r="AB68" s="92">
        <v>0.91</v>
      </c>
      <c r="AC68" s="93">
        <f>AA68/AB68</f>
        <v>49.394241758241755</v>
      </c>
      <c r="AD68" s="97">
        <v>9062.2656462479645</v>
      </c>
      <c r="AE68" s="72">
        <v>39</v>
      </c>
      <c r="AF68" s="72">
        <v>39</v>
      </c>
      <c r="AG68" s="92">
        <v>0.89</v>
      </c>
      <c r="AI68" s="72" t="s">
        <v>574</v>
      </c>
      <c r="AL68" s="4"/>
      <c r="AM68" s="4"/>
      <c r="AN68" s="73"/>
      <c r="AO68" s="4"/>
      <c r="AP68" s="4"/>
      <c r="AQ68" s="4"/>
      <c r="AR68" s="4"/>
    </row>
    <row r="69" spans="1:44" s="72" customFormat="1" ht="17.399999999999999">
      <c r="A69" s="4" t="str">
        <f t="shared" si="7"/>
        <v>MCR05W11 8406</v>
      </c>
      <c r="B69" s="4">
        <v>6</v>
      </c>
      <c r="C69" s="79" t="s">
        <v>824</v>
      </c>
      <c r="D69" s="79" t="s">
        <v>436</v>
      </c>
      <c r="E69" s="80">
        <f t="shared" si="122"/>
        <v>10000</v>
      </c>
      <c r="F69" s="81">
        <f t="shared" si="87"/>
        <v>61.087483870967723</v>
      </c>
      <c r="G69" s="81">
        <f t="shared" si="112"/>
        <v>163.69965443531018</v>
      </c>
      <c r="H69" s="82" t="s">
        <v>554</v>
      </c>
      <c r="I69" s="83"/>
      <c r="J69" s="83" t="s">
        <v>555</v>
      </c>
      <c r="K69" s="83" t="s">
        <v>556</v>
      </c>
      <c r="L69" s="84" t="s">
        <v>571</v>
      </c>
      <c r="M69" s="85">
        <v>70</v>
      </c>
      <c r="N69" s="85">
        <v>65</v>
      </c>
      <c r="O69" s="86" t="s">
        <v>572</v>
      </c>
      <c r="P69" s="87">
        <f t="shared" si="118"/>
        <v>7100</v>
      </c>
      <c r="Q69" s="87" t="s">
        <v>422</v>
      </c>
      <c r="R69" s="100">
        <f t="shared" ref="R69:R70" si="123">S69/T69</f>
        <v>1.015228426395939</v>
      </c>
      <c r="S69" s="89">
        <v>10000</v>
      </c>
      <c r="T69" s="89">
        <f t="shared" si="91"/>
        <v>9850</v>
      </c>
      <c r="U69" s="4">
        <v>120</v>
      </c>
      <c r="V69" s="95">
        <v>166.7</v>
      </c>
      <c r="W69" s="75">
        <v>3</v>
      </c>
      <c r="X69" s="9">
        <f t="shared" ref="X69:X70" si="124">W69*V69</f>
        <v>500.09999999999997</v>
      </c>
      <c r="Y69" s="72">
        <v>2.84</v>
      </c>
      <c r="Z69" s="72">
        <f t="shared" si="115"/>
        <v>113.59999999999998</v>
      </c>
      <c r="AA69" s="72">
        <f t="shared" ref="AA69:AA70" si="125">Z69*X69/1000</f>
        <v>56.811359999999986</v>
      </c>
      <c r="AB69" s="92">
        <v>0.93</v>
      </c>
      <c r="AC69" s="93">
        <f t="shared" ref="AC69:AC70" si="126">AA69/AB69</f>
        <v>61.087483870967723</v>
      </c>
      <c r="AD69" s="94">
        <v>11083.466666191873</v>
      </c>
      <c r="AE69" s="72">
        <v>39</v>
      </c>
      <c r="AF69" s="72">
        <v>39</v>
      </c>
      <c r="AG69" s="92">
        <v>0.89</v>
      </c>
      <c r="AI69" s="72" t="s">
        <v>574</v>
      </c>
      <c r="AL69" s="4"/>
      <c r="AM69" s="4"/>
      <c r="AN69" s="73"/>
      <c r="AO69" s="4"/>
      <c r="AP69" s="4"/>
      <c r="AQ69" s="4"/>
      <c r="AR69" s="4"/>
    </row>
    <row r="70" spans="1:44" s="72" customFormat="1" ht="17.399999999999999">
      <c r="A70" s="4" t="str">
        <f t="shared" si="7"/>
        <v>MCR05W11 8407</v>
      </c>
      <c r="B70" s="4">
        <v>7</v>
      </c>
      <c r="C70" s="79" t="s">
        <v>824</v>
      </c>
      <c r="D70" s="79" t="s">
        <v>436</v>
      </c>
      <c r="E70" s="80">
        <f>S70</f>
        <v>11300</v>
      </c>
      <c r="F70" s="81">
        <f t="shared" si="87"/>
        <v>73.021276595744681</v>
      </c>
      <c r="G70" s="81">
        <f t="shared" si="112"/>
        <v>154.74941724941726</v>
      </c>
      <c r="H70" s="82" t="s">
        <v>554</v>
      </c>
      <c r="I70" s="83"/>
      <c r="J70" s="83" t="s">
        <v>555</v>
      </c>
      <c r="K70" s="83" t="s">
        <v>556</v>
      </c>
      <c r="L70" s="84" t="s">
        <v>571</v>
      </c>
      <c r="M70" s="85">
        <v>70</v>
      </c>
      <c r="N70" s="85">
        <v>65</v>
      </c>
      <c r="O70" s="86" t="s">
        <v>572</v>
      </c>
      <c r="P70" s="87">
        <f t="shared" si="118"/>
        <v>8100</v>
      </c>
      <c r="Q70" s="87" t="s">
        <v>423</v>
      </c>
      <c r="R70" s="100">
        <f t="shared" si="123"/>
        <v>0.97413793103448276</v>
      </c>
      <c r="S70" s="89">
        <v>11300</v>
      </c>
      <c r="T70" s="89">
        <f t="shared" si="91"/>
        <v>11600</v>
      </c>
      <c r="U70" s="4">
        <v>120</v>
      </c>
      <c r="V70" s="98">
        <v>200</v>
      </c>
      <c r="W70" s="75">
        <v>3</v>
      </c>
      <c r="X70" s="9">
        <f t="shared" si="124"/>
        <v>600</v>
      </c>
      <c r="Y70" s="72">
        <v>2.86</v>
      </c>
      <c r="Z70" s="72">
        <f t="shared" si="115"/>
        <v>114.39999999999999</v>
      </c>
      <c r="AA70" s="72">
        <f t="shared" si="125"/>
        <v>68.64</v>
      </c>
      <c r="AB70" s="92">
        <v>0.94</v>
      </c>
      <c r="AC70" s="93">
        <f t="shared" si="126"/>
        <v>73.021276595744681</v>
      </c>
      <c r="AD70" s="94">
        <v>13014.652689059834</v>
      </c>
      <c r="AE70" s="72">
        <v>39</v>
      </c>
      <c r="AF70" s="72">
        <v>39</v>
      </c>
      <c r="AG70" s="92">
        <v>0.89</v>
      </c>
      <c r="AI70" s="72" t="s">
        <v>574</v>
      </c>
      <c r="AL70" s="4"/>
      <c r="AM70" s="4"/>
      <c r="AN70" s="73"/>
      <c r="AO70" s="4"/>
      <c r="AP70" s="4"/>
      <c r="AQ70" s="4"/>
      <c r="AR70" s="4"/>
    </row>
    <row r="71" spans="1:44" s="72" customFormat="1" ht="15" thickBot="1">
      <c r="A71" s="4" t="str">
        <f t="shared" si="7"/>
        <v/>
      </c>
      <c r="B71" s="4"/>
      <c r="C71" s="79"/>
      <c r="D71" s="79" t="s">
        <v>646</v>
      </c>
      <c r="E71" s="80"/>
      <c r="F71" s="81"/>
      <c r="G71" s="81"/>
      <c r="H71" s="82" t="s">
        <v>554</v>
      </c>
      <c r="I71" s="83"/>
      <c r="J71" s="83"/>
      <c r="K71" s="83"/>
      <c r="L71" s="84"/>
      <c r="M71" s="85"/>
      <c r="N71" s="85"/>
      <c r="O71" s="86"/>
      <c r="P71" s="87"/>
      <c r="Q71" s="87"/>
      <c r="R71" s="89"/>
      <c r="S71" s="89"/>
      <c r="T71" s="89"/>
      <c r="U71" s="4"/>
      <c r="V71" s="98"/>
      <c r="W71" s="75"/>
      <c r="X71" s="75"/>
      <c r="AL71" s="4"/>
      <c r="AM71" s="4"/>
      <c r="AN71" s="73"/>
      <c r="AO71" s="4"/>
      <c r="AP71" s="4"/>
      <c r="AQ71" s="4"/>
      <c r="AR71" s="4"/>
    </row>
    <row r="72" spans="1:44" s="72" customFormat="1" ht="17.399999999999999">
      <c r="A72" s="4" t="str">
        <f t="shared" si="7"/>
        <v>MCR06W11 8401</v>
      </c>
      <c r="B72" s="4">
        <v>1</v>
      </c>
      <c r="C72" s="79" t="s">
        <v>825</v>
      </c>
      <c r="D72" s="79" t="s">
        <v>435</v>
      </c>
      <c r="E72" s="80">
        <f t="shared" ref="E72:E78" si="127">S72</f>
        <v>3450</v>
      </c>
      <c r="F72" s="81">
        <f t="shared" si="87"/>
        <v>22.063835793650767</v>
      </c>
      <c r="G72" s="81">
        <f t="shared" ref="G72:G78" si="128">E72/F72</f>
        <v>156.3644704513616</v>
      </c>
      <c r="H72" s="82" t="s">
        <v>554</v>
      </c>
      <c r="I72" s="83"/>
      <c r="J72" s="83" t="s">
        <v>555</v>
      </c>
      <c r="K72" s="83" t="s">
        <v>556</v>
      </c>
      <c r="L72" s="84" t="s">
        <v>575</v>
      </c>
      <c r="M72" s="85">
        <v>70</v>
      </c>
      <c r="N72" s="85">
        <v>65</v>
      </c>
      <c r="O72" s="86" t="s">
        <v>576</v>
      </c>
      <c r="P72" s="87">
        <f>MROUND(E72/1.68,100)</f>
        <v>2100</v>
      </c>
      <c r="Q72" s="87" t="s">
        <v>417</v>
      </c>
      <c r="R72" s="88">
        <f>R$64</f>
        <v>1</v>
      </c>
      <c r="S72" s="89">
        <f t="shared" ref="S72:S78" si="129">MROUND(T72*R72,50)</f>
        <v>3450</v>
      </c>
      <c r="T72" s="89">
        <f t="shared" si="91"/>
        <v>3450</v>
      </c>
      <c r="U72" s="4">
        <v>144</v>
      </c>
      <c r="V72" s="90">
        <v>50</v>
      </c>
      <c r="W72" s="75">
        <v>3</v>
      </c>
      <c r="X72" s="9">
        <f t="shared" ref="X72" si="130">W72*V72</f>
        <v>150</v>
      </c>
      <c r="Y72" s="91">
        <v>2.7273352578262751</v>
      </c>
      <c r="Z72" s="72">
        <f t="shared" ref="Z72:Z78" si="131">Y72*U72/W72</f>
        <v>130.91209237566122</v>
      </c>
      <c r="AA72" s="72">
        <f t="shared" ref="AA72" si="132">Z72*X72/1000</f>
        <v>19.636813856349182</v>
      </c>
      <c r="AB72" s="92">
        <v>0.89</v>
      </c>
      <c r="AC72" s="93">
        <f t="shared" ref="AC72" si="133">AA72/AB72</f>
        <v>22.063835793650767</v>
      </c>
      <c r="AD72" s="97">
        <v>3872.8514321394778</v>
      </c>
      <c r="AE72" s="72">
        <v>39</v>
      </c>
      <c r="AF72" s="72">
        <v>39</v>
      </c>
      <c r="AG72" s="92">
        <v>0.89</v>
      </c>
      <c r="AI72" s="72" t="s">
        <v>577</v>
      </c>
      <c r="AL72" s="4"/>
      <c r="AM72" s="4"/>
      <c r="AN72" s="73"/>
      <c r="AO72" s="4"/>
      <c r="AP72" s="4"/>
      <c r="AQ72" s="4"/>
      <c r="AR72" s="4"/>
    </row>
    <row r="73" spans="1:44" s="72" customFormat="1" ht="17.399999999999999">
      <c r="A73" s="4" t="str">
        <f t="shared" ref="A73:A136" si="134">C73&amp;B73</f>
        <v>MCR06W11 8402</v>
      </c>
      <c r="B73" s="4">
        <v>2</v>
      </c>
      <c r="C73" s="79" t="s">
        <v>825</v>
      </c>
      <c r="D73" s="79" t="s">
        <v>435</v>
      </c>
      <c r="E73" s="80">
        <f t="shared" si="127"/>
        <v>5100</v>
      </c>
      <c r="F73" s="81">
        <f t="shared" si="87"/>
        <v>33.540710736465762</v>
      </c>
      <c r="G73" s="81">
        <f t="shared" si="128"/>
        <v>152.05402294755891</v>
      </c>
      <c r="H73" s="82" t="s">
        <v>554</v>
      </c>
      <c r="I73" s="83"/>
      <c r="J73" s="83" t="s">
        <v>555</v>
      </c>
      <c r="K73" s="83" t="s">
        <v>556</v>
      </c>
      <c r="L73" s="84" t="s">
        <v>575</v>
      </c>
      <c r="M73" s="85">
        <v>70</v>
      </c>
      <c r="N73" s="85">
        <v>65</v>
      </c>
      <c r="O73" s="86" t="s">
        <v>576</v>
      </c>
      <c r="P73" s="87">
        <f t="shared" ref="P73:P78" si="135">MROUND(E73/1.68,100)</f>
        <v>3000</v>
      </c>
      <c r="Q73" s="87" t="s">
        <v>418</v>
      </c>
      <c r="R73" s="88">
        <f>R$65</f>
        <v>1</v>
      </c>
      <c r="S73" s="89">
        <f t="shared" si="129"/>
        <v>5100</v>
      </c>
      <c r="T73" s="89">
        <f t="shared" si="91"/>
        <v>5100</v>
      </c>
      <c r="U73" s="4">
        <v>144</v>
      </c>
      <c r="V73" s="95">
        <v>76.67</v>
      </c>
      <c r="W73" s="75">
        <v>3</v>
      </c>
      <c r="X73" s="9">
        <f>W73*V73</f>
        <v>230.01</v>
      </c>
      <c r="Y73" s="96">
        <v>2.7797478301546827</v>
      </c>
      <c r="Z73" s="72">
        <f t="shared" si="131"/>
        <v>133.42789584742476</v>
      </c>
      <c r="AA73" s="72">
        <f>Z73*X73/1000</f>
        <v>30.689750323866171</v>
      </c>
      <c r="AB73" s="92">
        <v>0.91500000000000004</v>
      </c>
      <c r="AC73" s="93">
        <f>AA73/AB73</f>
        <v>33.540710736465762</v>
      </c>
      <c r="AD73" s="94">
        <v>5734.4528688923656</v>
      </c>
      <c r="AE73" s="72">
        <v>39</v>
      </c>
      <c r="AF73" s="72">
        <v>39</v>
      </c>
      <c r="AG73" s="92">
        <v>0.89</v>
      </c>
      <c r="AI73" s="72" t="s">
        <v>577</v>
      </c>
      <c r="AL73" s="4"/>
      <c r="AM73" s="4"/>
      <c r="AN73" s="73"/>
      <c r="AO73" s="4"/>
      <c r="AP73" s="4"/>
      <c r="AQ73" s="4"/>
      <c r="AR73" s="4"/>
    </row>
    <row r="74" spans="1:44" s="72" customFormat="1" ht="17.399999999999999">
      <c r="A74" s="4" t="str">
        <f t="shared" si="134"/>
        <v>MCR06W11 8403</v>
      </c>
      <c r="B74" s="4">
        <v>3</v>
      </c>
      <c r="C74" s="79" t="s">
        <v>825</v>
      </c>
      <c r="D74" s="79" t="s">
        <v>435</v>
      </c>
      <c r="E74" s="80">
        <f t="shared" si="127"/>
        <v>6000</v>
      </c>
      <c r="F74" s="81">
        <f t="shared" si="87"/>
        <v>39.488588574798882</v>
      </c>
      <c r="G74" s="81">
        <f t="shared" si="128"/>
        <v>151.94262992294244</v>
      </c>
      <c r="H74" s="82" t="s">
        <v>554</v>
      </c>
      <c r="I74" s="83"/>
      <c r="J74" s="83" t="s">
        <v>555</v>
      </c>
      <c r="K74" s="83" t="s">
        <v>556</v>
      </c>
      <c r="L74" s="84" t="s">
        <v>575</v>
      </c>
      <c r="M74" s="85">
        <v>70</v>
      </c>
      <c r="N74" s="85">
        <v>65</v>
      </c>
      <c r="O74" s="86" t="s">
        <v>576</v>
      </c>
      <c r="P74" s="87">
        <f t="shared" si="135"/>
        <v>3600</v>
      </c>
      <c r="Q74" s="87" t="s">
        <v>419</v>
      </c>
      <c r="R74" s="88">
        <f>R$66</f>
        <v>1.0204081632653061</v>
      </c>
      <c r="S74" s="89">
        <f t="shared" si="129"/>
        <v>6000</v>
      </c>
      <c r="T74" s="89">
        <f t="shared" si="91"/>
        <v>5900</v>
      </c>
      <c r="U74" s="4">
        <v>144</v>
      </c>
      <c r="V74" s="9">
        <v>90</v>
      </c>
      <c r="W74" s="75">
        <v>3</v>
      </c>
      <c r="X74" s="9">
        <f t="shared" ref="X74:X75" si="136">W74*V74</f>
        <v>270</v>
      </c>
      <c r="Y74" s="96">
        <v>2.8032022753715258</v>
      </c>
      <c r="Z74" s="72">
        <f t="shared" si="131"/>
        <v>134.55370921783324</v>
      </c>
      <c r="AA74" s="72">
        <f t="shared" ref="AA74:AA78" si="137">Z74*X74/1000</f>
        <v>36.329501488814977</v>
      </c>
      <c r="AB74" s="92">
        <v>0.92</v>
      </c>
      <c r="AC74" s="93">
        <f t="shared" ref="AC74:AC75" si="138">AA74/AB74</f>
        <v>39.488588574798882</v>
      </c>
      <c r="AD74" s="94">
        <v>6619.3127120839617</v>
      </c>
      <c r="AE74" s="72">
        <v>39</v>
      </c>
      <c r="AF74" s="72">
        <v>39</v>
      </c>
      <c r="AG74" s="92">
        <v>0.89</v>
      </c>
      <c r="AI74" s="72" t="s">
        <v>577</v>
      </c>
      <c r="AL74" s="4"/>
      <c r="AM74" s="4"/>
      <c r="AN74" s="73"/>
      <c r="AO74" s="4"/>
      <c r="AP74" s="4"/>
      <c r="AQ74" s="4"/>
      <c r="AR74" s="4"/>
    </row>
    <row r="75" spans="1:44" s="72" customFormat="1" ht="17.399999999999999">
      <c r="A75" s="4" t="str">
        <f t="shared" si="134"/>
        <v>MCR06W11 8404</v>
      </c>
      <c r="B75" s="4">
        <v>4</v>
      </c>
      <c r="C75" s="79" t="s">
        <v>825</v>
      </c>
      <c r="D75" s="79" t="s">
        <v>435</v>
      </c>
      <c r="E75" s="80">
        <f t="shared" si="127"/>
        <v>7500</v>
      </c>
      <c r="F75" s="81">
        <f t="shared" si="87"/>
        <v>51.319294044817326</v>
      </c>
      <c r="G75" s="81">
        <f t="shared" si="128"/>
        <v>146.14386537449684</v>
      </c>
      <c r="H75" s="82" t="s">
        <v>554</v>
      </c>
      <c r="I75" s="83"/>
      <c r="J75" s="83" t="s">
        <v>555</v>
      </c>
      <c r="K75" s="83" t="s">
        <v>556</v>
      </c>
      <c r="L75" s="84" t="s">
        <v>575</v>
      </c>
      <c r="M75" s="85">
        <v>70</v>
      </c>
      <c r="N75" s="85">
        <v>65</v>
      </c>
      <c r="O75" s="86" t="s">
        <v>576</v>
      </c>
      <c r="P75" s="87">
        <f t="shared" si="135"/>
        <v>4500</v>
      </c>
      <c r="Q75" s="87" t="s">
        <v>420</v>
      </c>
      <c r="R75" s="88">
        <f>R$67</f>
        <v>1.0162601626016261</v>
      </c>
      <c r="S75" s="89">
        <f t="shared" si="129"/>
        <v>7500</v>
      </c>
      <c r="T75" s="89">
        <f t="shared" si="91"/>
        <v>7400</v>
      </c>
      <c r="U75" s="4">
        <v>144</v>
      </c>
      <c r="V75" s="9">
        <f>350/3</f>
        <v>116.66666666666667</v>
      </c>
      <c r="W75" s="75">
        <v>3</v>
      </c>
      <c r="X75" s="9">
        <f t="shared" si="136"/>
        <v>350</v>
      </c>
      <c r="Y75" s="96">
        <v>2.8469989315339133</v>
      </c>
      <c r="Z75" s="72">
        <f t="shared" si="131"/>
        <v>136.65594871362785</v>
      </c>
      <c r="AA75" s="72">
        <f t="shared" si="137"/>
        <v>47.829582049769748</v>
      </c>
      <c r="AB75" s="92">
        <v>0.93200000000000005</v>
      </c>
      <c r="AC75" s="93">
        <f t="shared" si="138"/>
        <v>51.319294044817326</v>
      </c>
      <c r="AD75" s="94">
        <v>8319.1479192017305</v>
      </c>
      <c r="AE75" s="72">
        <v>39</v>
      </c>
      <c r="AF75" s="72">
        <v>39</v>
      </c>
      <c r="AG75" s="92">
        <v>0.89</v>
      </c>
      <c r="AI75" s="72" t="s">
        <v>577</v>
      </c>
      <c r="AL75" s="4"/>
      <c r="AM75" s="4"/>
      <c r="AN75" s="73"/>
      <c r="AO75" s="4"/>
      <c r="AP75" s="4"/>
      <c r="AQ75" s="4"/>
      <c r="AR75" s="4"/>
    </row>
    <row r="76" spans="1:44" s="72" customFormat="1" ht="17.399999999999999">
      <c r="A76" s="4" t="str">
        <f t="shared" si="134"/>
        <v>MCR06W11 8405</v>
      </c>
      <c r="B76" s="4">
        <v>5</v>
      </c>
      <c r="C76" s="79" t="s">
        <v>825</v>
      </c>
      <c r="D76" s="79" t="s">
        <v>436</v>
      </c>
      <c r="E76" s="80">
        <f t="shared" si="127"/>
        <v>9750</v>
      </c>
      <c r="F76" s="81">
        <f t="shared" si="87"/>
        <v>58.311904864864864</v>
      </c>
      <c r="G76" s="81">
        <f t="shared" si="128"/>
        <v>167.20427882771403</v>
      </c>
      <c r="H76" s="82" t="s">
        <v>554</v>
      </c>
      <c r="I76" s="83"/>
      <c r="J76" s="83" t="s">
        <v>555</v>
      </c>
      <c r="K76" s="83" t="s">
        <v>556</v>
      </c>
      <c r="L76" s="84" t="s">
        <v>575</v>
      </c>
      <c r="M76" s="85">
        <v>70</v>
      </c>
      <c r="N76" s="85">
        <v>65</v>
      </c>
      <c r="O76" s="86" t="s">
        <v>576</v>
      </c>
      <c r="P76" s="87">
        <f t="shared" si="135"/>
        <v>5800</v>
      </c>
      <c r="Q76" s="87" t="s">
        <v>421</v>
      </c>
      <c r="R76" s="88">
        <f>R$68</f>
        <v>1.0062111801242235</v>
      </c>
      <c r="S76" s="89">
        <f t="shared" si="129"/>
        <v>9750</v>
      </c>
      <c r="T76" s="89">
        <f t="shared" si="91"/>
        <v>9700</v>
      </c>
      <c r="U76" s="4">
        <v>144</v>
      </c>
      <c r="V76" s="9">
        <v>133.30000000000001</v>
      </c>
      <c r="W76" s="75">
        <v>3</v>
      </c>
      <c r="X76" s="9">
        <f>W76*V76</f>
        <v>399.90000000000003</v>
      </c>
      <c r="Y76" s="72">
        <v>2.81</v>
      </c>
      <c r="Z76" s="72">
        <f t="shared" si="131"/>
        <v>134.88</v>
      </c>
      <c r="AA76" s="72">
        <f t="shared" si="137"/>
        <v>53.938512000000003</v>
      </c>
      <c r="AB76" s="92">
        <v>0.92500000000000004</v>
      </c>
      <c r="AC76" s="93">
        <f>AA76/AB76</f>
        <v>58.311904864864864</v>
      </c>
      <c r="AD76" s="94">
        <v>10874.718775497558</v>
      </c>
      <c r="AE76" s="72">
        <v>39</v>
      </c>
      <c r="AF76" s="72">
        <v>39</v>
      </c>
      <c r="AG76" s="92">
        <v>0.89</v>
      </c>
      <c r="AI76" s="72" t="s">
        <v>578</v>
      </c>
      <c r="AL76" s="4"/>
      <c r="AM76" s="4"/>
      <c r="AN76" s="73"/>
      <c r="AO76" s="4"/>
      <c r="AP76" s="4"/>
      <c r="AQ76" s="4"/>
      <c r="AR76" s="4"/>
    </row>
    <row r="77" spans="1:44" s="72" customFormat="1" ht="17.399999999999999">
      <c r="A77" s="4" t="str">
        <f t="shared" si="134"/>
        <v>MCR06W11 8406</v>
      </c>
      <c r="B77" s="4">
        <v>6</v>
      </c>
      <c r="C77" s="79" t="s">
        <v>825</v>
      </c>
      <c r="D77" s="79" t="s">
        <v>436</v>
      </c>
      <c r="E77" s="80">
        <f t="shared" si="127"/>
        <v>12050</v>
      </c>
      <c r="F77" s="81">
        <f t="shared" si="87"/>
        <v>72.912975401069517</v>
      </c>
      <c r="G77" s="81">
        <f t="shared" si="128"/>
        <v>165.26550910475183</v>
      </c>
      <c r="H77" s="82" t="s">
        <v>554</v>
      </c>
      <c r="I77" s="83"/>
      <c r="J77" s="83" t="s">
        <v>555</v>
      </c>
      <c r="K77" s="83" t="s">
        <v>556</v>
      </c>
      <c r="L77" s="84" t="s">
        <v>575</v>
      </c>
      <c r="M77" s="85">
        <v>70</v>
      </c>
      <c r="N77" s="85">
        <v>65</v>
      </c>
      <c r="O77" s="86" t="s">
        <v>576</v>
      </c>
      <c r="P77" s="87">
        <f t="shared" si="135"/>
        <v>7200</v>
      </c>
      <c r="Q77" s="87" t="s">
        <v>422</v>
      </c>
      <c r="R77" s="88">
        <f>$R$69</f>
        <v>1.015228426395939</v>
      </c>
      <c r="S77" s="89">
        <f t="shared" si="129"/>
        <v>12050</v>
      </c>
      <c r="T77" s="89">
        <f t="shared" si="91"/>
        <v>11850</v>
      </c>
      <c r="U77" s="4">
        <v>144</v>
      </c>
      <c r="V77" s="95">
        <v>166.7</v>
      </c>
      <c r="W77" s="75">
        <v>3</v>
      </c>
      <c r="X77" s="9">
        <f t="shared" ref="X77:X78" si="139">W77*V77</f>
        <v>500.09999999999997</v>
      </c>
      <c r="Y77" s="72">
        <v>2.84</v>
      </c>
      <c r="Z77" s="72">
        <f t="shared" si="131"/>
        <v>136.32</v>
      </c>
      <c r="AA77" s="72">
        <f t="shared" si="137"/>
        <v>68.173631999999998</v>
      </c>
      <c r="AB77" s="92">
        <v>0.93500000000000005</v>
      </c>
      <c r="AC77" s="93">
        <f t="shared" ref="AC77:AC78" si="140">AA77/AB77</f>
        <v>72.912975401069517</v>
      </c>
      <c r="AD77" s="94">
        <v>13300.159999430247</v>
      </c>
      <c r="AE77" s="72">
        <v>39</v>
      </c>
      <c r="AF77" s="72">
        <v>39</v>
      </c>
      <c r="AG77" s="92">
        <v>0.89</v>
      </c>
      <c r="AI77" s="72" t="s">
        <v>578</v>
      </c>
      <c r="AL77" s="4"/>
      <c r="AM77" s="4"/>
      <c r="AN77" s="73"/>
      <c r="AO77" s="4"/>
      <c r="AP77" s="4"/>
      <c r="AQ77" s="4"/>
      <c r="AR77" s="4"/>
    </row>
    <row r="78" spans="1:44" s="72" customFormat="1" ht="18" thickBot="1">
      <c r="A78" s="4" t="str">
        <f t="shared" si="134"/>
        <v>MCR06W11 8407</v>
      </c>
      <c r="B78" s="4">
        <v>7</v>
      </c>
      <c r="C78" s="79" t="s">
        <v>825</v>
      </c>
      <c r="D78" s="79" t="s">
        <v>436</v>
      </c>
      <c r="E78" s="80">
        <f t="shared" si="127"/>
        <v>13550</v>
      </c>
      <c r="F78" s="81">
        <f t="shared" si="87"/>
        <v>87.812366737739879</v>
      </c>
      <c r="G78" s="81">
        <f t="shared" si="128"/>
        <v>154.30628399378398</v>
      </c>
      <c r="H78" s="82" t="s">
        <v>554</v>
      </c>
      <c r="I78" s="83"/>
      <c r="J78" s="83" t="s">
        <v>555</v>
      </c>
      <c r="K78" s="83" t="s">
        <v>556</v>
      </c>
      <c r="L78" s="84" t="s">
        <v>575</v>
      </c>
      <c r="M78" s="85">
        <v>70</v>
      </c>
      <c r="N78" s="85">
        <v>65</v>
      </c>
      <c r="O78" s="86" t="s">
        <v>576</v>
      </c>
      <c r="P78" s="87">
        <f t="shared" si="135"/>
        <v>8100</v>
      </c>
      <c r="Q78" s="87" t="s">
        <v>423</v>
      </c>
      <c r="R78" s="88">
        <f>$R$70</f>
        <v>0.97413793103448276</v>
      </c>
      <c r="S78" s="89">
        <f t="shared" si="129"/>
        <v>13550</v>
      </c>
      <c r="T78" s="89">
        <f t="shared" si="91"/>
        <v>13900</v>
      </c>
      <c r="U78" s="4">
        <v>144</v>
      </c>
      <c r="V78" s="98">
        <v>200</v>
      </c>
      <c r="W78" s="75">
        <v>3</v>
      </c>
      <c r="X78" s="9">
        <f t="shared" si="139"/>
        <v>600</v>
      </c>
      <c r="Y78" s="72">
        <v>2.86</v>
      </c>
      <c r="Z78" s="72">
        <f t="shared" si="131"/>
        <v>137.28</v>
      </c>
      <c r="AA78" s="72">
        <f t="shared" si="137"/>
        <v>82.367999999999995</v>
      </c>
      <c r="AB78" s="92">
        <v>0.93799999999999994</v>
      </c>
      <c r="AC78" s="93">
        <f t="shared" si="140"/>
        <v>87.812366737739879</v>
      </c>
      <c r="AD78" s="99">
        <v>15617.5832268718</v>
      </c>
      <c r="AE78" s="72">
        <v>39</v>
      </c>
      <c r="AF78" s="72">
        <v>39</v>
      </c>
      <c r="AG78" s="92">
        <v>0.89</v>
      </c>
      <c r="AI78" s="72" t="s">
        <v>578</v>
      </c>
      <c r="AL78" s="4"/>
      <c r="AM78" s="4"/>
      <c r="AN78" s="73"/>
      <c r="AO78" s="4"/>
      <c r="AP78" s="4"/>
      <c r="AQ78" s="4"/>
      <c r="AR78" s="4"/>
    </row>
    <row r="79" spans="1:44" s="72" customFormat="1" ht="15" thickBot="1">
      <c r="A79" s="4" t="str">
        <f t="shared" si="134"/>
        <v/>
      </c>
      <c r="B79" s="4"/>
      <c r="C79" s="79"/>
      <c r="D79" s="79" t="s">
        <v>646</v>
      </c>
      <c r="E79" s="80"/>
      <c r="F79" s="81"/>
      <c r="G79" s="81"/>
      <c r="H79" s="82" t="s">
        <v>554</v>
      </c>
      <c r="I79" s="83"/>
      <c r="J79" s="83"/>
      <c r="K79" s="83"/>
      <c r="L79" s="84"/>
      <c r="M79" s="85"/>
      <c r="N79" s="85"/>
      <c r="O79" s="86"/>
      <c r="P79" s="87"/>
      <c r="Q79" s="87"/>
      <c r="R79" s="89"/>
      <c r="S79" s="89"/>
      <c r="T79" s="89"/>
      <c r="U79" s="4"/>
      <c r="AL79" s="4"/>
      <c r="AM79" s="4"/>
      <c r="AN79" s="73"/>
      <c r="AO79" s="4"/>
      <c r="AP79" s="4"/>
      <c r="AQ79" s="4"/>
      <c r="AR79" s="4"/>
    </row>
    <row r="80" spans="1:44" s="72" customFormat="1" ht="17.399999999999999">
      <c r="A80" s="4" t="str">
        <f t="shared" si="134"/>
        <v>MCR08W11 8401</v>
      </c>
      <c r="B80" s="4">
        <v>1</v>
      </c>
      <c r="C80" s="79" t="s">
        <v>826</v>
      </c>
      <c r="D80" s="79" t="s">
        <v>435</v>
      </c>
      <c r="E80" s="80">
        <f t="shared" ref="E80:E86" si="141">S80</f>
        <v>4600</v>
      </c>
      <c r="F80" s="81">
        <f t="shared" si="87"/>
        <v>29.254098854896352</v>
      </c>
      <c r="G80" s="81">
        <f t="shared" ref="G80:G86" si="142">E80/F80</f>
        <v>157.24292253254907</v>
      </c>
      <c r="H80" s="82" t="s">
        <v>554</v>
      </c>
      <c r="I80" s="83"/>
      <c r="J80" s="83" t="s">
        <v>555</v>
      </c>
      <c r="K80" s="83" t="s">
        <v>556</v>
      </c>
      <c r="L80" s="84" t="s">
        <v>579</v>
      </c>
      <c r="M80" s="85">
        <v>70</v>
      </c>
      <c r="N80" s="85">
        <v>65</v>
      </c>
      <c r="O80" s="86" t="s">
        <v>580</v>
      </c>
      <c r="P80" s="87">
        <f>MROUND(E80/2.24,100)</f>
        <v>2100</v>
      </c>
      <c r="Q80" s="87" t="s">
        <v>417</v>
      </c>
      <c r="R80" s="88">
        <f>R$64</f>
        <v>1</v>
      </c>
      <c r="S80" s="89">
        <f t="shared" ref="S80:S86" si="143">MROUND(T80*R80,50)</f>
        <v>4600</v>
      </c>
      <c r="T80" s="89">
        <f t="shared" si="91"/>
        <v>4600</v>
      </c>
      <c r="U80" s="4">
        <f t="shared" ref="U80:U83" si="144">24*8</f>
        <v>192</v>
      </c>
      <c r="V80" s="90">
        <v>50</v>
      </c>
      <c r="W80" s="75">
        <v>3</v>
      </c>
      <c r="X80" s="9">
        <f t="shared" ref="X80" si="145">W80*V80</f>
        <v>150</v>
      </c>
      <c r="Y80" s="91">
        <v>2.7273352578262751</v>
      </c>
      <c r="Z80" s="72">
        <f t="shared" ref="Z80:Z86" si="146">Y80*U80/W80</f>
        <v>174.54945650088158</v>
      </c>
      <c r="AA80" s="72">
        <f t="shared" ref="AA80" si="147">Z80*X80/1000</f>
        <v>26.182418475132234</v>
      </c>
      <c r="AB80" s="92">
        <v>0.89500000000000002</v>
      </c>
      <c r="AC80" s="93">
        <f t="shared" ref="AC80" si="148">AA80/AB80</f>
        <v>29.254098854896352</v>
      </c>
      <c r="AD80" s="97">
        <v>5163.801909519304</v>
      </c>
      <c r="AE80" s="72">
        <v>39</v>
      </c>
      <c r="AF80" s="72">
        <v>39</v>
      </c>
      <c r="AG80" s="92">
        <v>0.89</v>
      </c>
      <c r="AI80" s="72" t="s">
        <v>581</v>
      </c>
      <c r="AL80" s="4"/>
      <c r="AM80" s="4"/>
      <c r="AN80" s="73"/>
      <c r="AO80" s="4"/>
      <c r="AP80" s="4"/>
      <c r="AQ80" s="4"/>
      <c r="AR80" s="4"/>
    </row>
    <row r="81" spans="1:44" s="72" customFormat="1" ht="17.399999999999999">
      <c r="A81" s="4" t="str">
        <f t="shared" si="134"/>
        <v>MCR08W11 8402</v>
      </c>
      <c r="B81" s="4">
        <v>2</v>
      </c>
      <c r="C81" s="79" t="s">
        <v>826</v>
      </c>
      <c r="D81" s="79" t="s">
        <v>435</v>
      </c>
      <c r="E81" s="80">
        <f t="shared" si="141"/>
        <v>6800</v>
      </c>
      <c r="F81" s="81">
        <f t="shared" si="87"/>
        <v>44.189705289944087</v>
      </c>
      <c r="G81" s="81">
        <f t="shared" si="142"/>
        <v>153.88199480813066</v>
      </c>
      <c r="H81" s="82" t="s">
        <v>554</v>
      </c>
      <c r="I81" s="83"/>
      <c r="J81" s="83" t="s">
        <v>555</v>
      </c>
      <c r="K81" s="83" t="s">
        <v>556</v>
      </c>
      <c r="L81" s="84" t="s">
        <v>579</v>
      </c>
      <c r="M81" s="85">
        <v>70</v>
      </c>
      <c r="N81" s="85">
        <v>65</v>
      </c>
      <c r="O81" s="86" t="s">
        <v>580</v>
      </c>
      <c r="P81" s="87">
        <f t="shared" ref="P81:P86" si="149">MROUND(E81/2.24,100)</f>
        <v>3000</v>
      </c>
      <c r="Q81" s="87" t="s">
        <v>418</v>
      </c>
      <c r="R81" s="88">
        <f>R$65</f>
        <v>1</v>
      </c>
      <c r="S81" s="89">
        <f t="shared" si="143"/>
        <v>6800</v>
      </c>
      <c r="T81" s="89">
        <f t="shared" si="91"/>
        <v>6800</v>
      </c>
      <c r="U81" s="4">
        <f t="shared" si="144"/>
        <v>192</v>
      </c>
      <c r="V81" s="95">
        <v>76.67</v>
      </c>
      <c r="W81" s="75">
        <v>3</v>
      </c>
      <c r="X81" s="9">
        <f>W81*V81</f>
        <v>230.01</v>
      </c>
      <c r="Y81" s="96">
        <v>2.7797478301546827</v>
      </c>
      <c r="Z81" s="72">
        <f t="shared" si="146"/>
        <v>177.9038611298997</v>
      </c>
      <c r="AA81" s="72">
        <f>Z81*X81/1000</f>
        <v>40.919667098488226</v>
      </c>
      <c r="AB81" s="92">
        <v>0.92600000000000005</v>
      </c>
      <c r="AC81" s="93">
        <f>AA81/AB81</f>
        <v>44.189705289944087</v>
      </c>
      <c r="AD81" s="94">
        <v>7645.9371585231547</v>
      </c>
      <c r="AE81" s="72">
        <v>39</v>
      </c>
      <c r="AF81" s="72">
        <v>39</v>
      </c>
      <c r="AG81" s="92">
        <v>0.89</v>
      </c>
      <c r="AI81" s="72" t="s">
        <v>581</v>
      </c>
      <c r="AL81" s="4"/>
      <c r="AM81" s="4"/>
      <c r="AN81" s="73"/>
      <c r="AO81" s="4"/>
      <c r="AP81" s="4"/>
      <c r="AQ81" s="4"/>
      <c r="AR81" s="4"/>
    </row>
    <row r="82" spans="1:44" s="72" customFormat="1" ht="17.399999999999999">
      <c r="A82" s="4" t="str">
        <f t="shared" si="134"/>
        <v>MCR08W11 8403</v>
      </c>
      <c r="B82" s="4">
        <v>3</v>
      </c>
      <c r="C82" s="79" t="s">
        <v>826</v>
      </c>
      <c r="D82" s="79" t="s">
        <v>435</v>
      </c>
      <c r="E82" s="80">
        <f t="shared" si="141"/>
        <v>8000</v>
      </c>
      <c r="F82" s="81">
        <f t="shared" si="87"/>
        <v>51.862243381605957</v>
      </c>
      <c r="G82" s="81">
        <f t="shared" si="142"/>
        <v>154.25480037829158</v>
      </c>
      <c r="H82" s="82" t="s">
        <v>554</v>
      </c>
      <c r="I82" s="83"/>
      <c r="J82" s="83" t="s">
        <v>555</v>
      </c>
      <c r="K82" s="83" t="s">
        <v>556</v>
      </c>
      <c r="L82" s="84" t="s">
        <v>579</v>
      </c>
      <c r="M82" s="85">
        <v>70</v>
      </c>
      <c r="N82" s="85">
        <v>65</v>
      </c>
      <c r="O82" s="86" t="s">
        <v>580</v>
      </c>
      <c r="P82" s="87">
        <f t="shared" si="149"/>
        <v>3600</v>
      </c>
      <c r="Q82" s="87" t="s">
        <v>419</v>
      </c>
      <c r="R82" s="88">
        <f>R$66</f>
        <v>1.0204081632653061</v>
      </c>
      <c r="S82" s="89">
        <f t="shared" si="143"/>
        <v>8000</v>
      </c>
      <c r="T82" s="89">
        <f t="shared" si="91"/>
        <v>7850</v>
      </c>
      <c r="U82" s="4">
        <f t="shared" si="144"/>
        <v>192</v>
      </c>
      <c r="V82" s="9">
        <v>90</v>
      </c>
      <c r="W82" s="75">
        <v>3</v>
      </c>
      <c r="X82" s="9">
        <f t="shared" ref="X82:X83" si="150">W82*V82</f>
        <v>270</v>
      </c>
      <c r="Y82" s="96">
        <v>2.8032022753715258</v>
      </c>
      <c r="Z82" s="72">
        <f t="shared" si="146"/>
        <v>179.40494562377765</v>
      </c>
      <c r="AA82" s="72">
        <f t="shared" ref="AA82:AA83" si="151">Z82*X82/1000</f>
        <v>48.439335318419964</v>
      </c>
      <c r="AB82" s="92">
        <v>0.93400000000000005</v>
      </c>
      <c r="AC82" s="93">
        <f t="shared" ref="AC82:AC83" si="152">AA82/AB82</f>
        <v>51.862243381605957</v>
      </c>
      <c r="AD82" s="94">
        <v>8825.7502827786157</v>
      </c>
      <c r="AE82" s="72">
        <v>39</v>
      </c>
      <c r="AF82" s="72">
        <v>39</v>
      </c>
      <c r="AG82" s="92">
        <v>0.89</v>
      </c>
      <c r="AI82" s="72" t="s">
        <v>581</v>
      </c>
      <c r="AL82" s="4"/>
      <c r="AM82" s="4"/>
      <c r="AN82" s="73"/>
      <c r="AO82" s="4"/>
      <c r="AP82" s="4"/>
      <c r="AQ82" s="4"/>
      <c r="AR82" s="4"/>
    </row>
    <row r="83" spans="1:44" s="72" customFormat="1" ht="17.399999999999999">
      <c r="A83" s="4" t="str">
        <f t="shared" si="134"/>
        <v>MCR08W11 8404</v>
      </c>
      <c r="B83" s="4">
        <v>4</v>
      </c>
      <c r="C83" s="79" t="s">
        <v>826</v>
      </c>
      <c r="D83" s="79" t="s">
        <v>435</v>
      </c>
      <c r="E83" s="80">
        <f t="shared" si="141"/>
        <v>10000</v>
      </c>
      <c r="F83" s="81">
        <f t="shared" si="87"/>
        <v>67.699337650063327</v>
      </c>
      <c r="G83" s="81">
        <f t="shared" si="142"/>
        <v>147.71193259954509</v>
      </c>
      <c r="H83" s="82" t="s">
        <v>554</v>
      </c>
      <c r="I83" s="83"/>
      <c r="J83" s="83" t="s">
        <v>555</v>
      </c>
      <c r="K83" s="83" t="s">
        <v>556</v>
      </c>
      <c r="L83" s="84" t="s">
        <v>579</v>
      </c>
      <c r="M83" s="85">
        <v>70</v>
      </c>
      <c r="N83" s="85">
        <v>65</v>
      </c>
      <c r="O83" s="86" t="s">
        <v>580</v>
      </c>
      <c r="P83" s="87">
        <f t="shared" si="149"/>
        <v>4500</v>
      </c>
      <c r="Q83" s="87" t="s">
        <v>420</v>
      </c>
      <c r="R83" s="88">
        <f>R$67</f>
        <v>1.0162601626016261</v>
      </c>
      <c r="S83" s="89">
        <f t="shared" si="143"/>
        <v>10000</v>
      </c>
      <c r="T83" s="89">
        <f t="shared" si="91"/>
        <v>9850</v>
      </c>
      <c r="U83" s="4">
        <f t="shared" si="144"/>
        <v>192</v>
      </c>
      <c r="V83" s="9">
        <f>350/3</f>
        <v>116.66666666666667</v>
      </c>
      <c r="W83" s="75">
        <v>3</v>
      </c>
      <c r="X83" s="9">
        <f t="shared" si="150"/>
        <v>350</v>
      </c>
      <c r="Y83" s="96">
        <v>2.8469989315339133</v>
      </c>
      <c r="Z83" s="72">
        <f t="shared" si="146"/>
        <v>182.20793161817042</v>
      </c>
      <c r="AA83" s="72">
        <f t="shared" si="151"/>
        <v>63.772776066359647</v>
      </c>
      <c r="AB83" s="92">
        <v>0.94199999999999995</v>
      </c>
      <c r="AC83" s="93">
        <f t="shared" si="152"/>
        <v>67.699337650063327</v>
      </c>
      <c r="AD83" s="94">
        <v>11092.197225602307</v>
      </c>
      <c r="AE83" s="72">
        <v>39</v>
      </c>
      <c r="AF83" s="72">
        <v>39</v>
      </c>
      <c r="AG83" s="92">
        <v>0.89</v>
      </c>
      <c r="AI83" s="72" t="s">
        <v>581</v>
      </c>
      <c r="AL83" s="4"/>
      <c r="AM83" s="4"/>
      <c r="AN83" s="73"/>
      <c r="AO83" s="4"/>
      <c r="AP83" s="4"/>
      <c r="AQ83" s="4"/>
      <c r="AR83" s="4"/>
    </row>
    <row r="84" spans="1:44" s="72" customFormat="1" ht="17.399999999999999">
      <c r="A84" s="4" t="str">
        <f t="shared" si="134"/>
        <v>MCR08W11 84015</v>
      </c>
      <c r="B84" s="4">
        <v>5</v>
      </c>
      <c r="C84" s="79" t="s">
        <v>827</v>
      </c>
      <c r="D84" s="79" t="s">
        <v>647</v>
      </c>
      <c r="E84" s="80">
        <f t="shared" si="141"/>
        <v>13000</v>
      </c>
      <c r="F84" s="81">
        <f t="shared" si="87"/>
        <v>76.835487179487188</v>
      </c>
      <c r="G84" s="81">
        <f t="shared" si="142"/>
        <v>169.19265403539495</v>
      </c>
      <c r="H84" s="82" t="s">
        <v>554</v>
      </c>
      <c r="I84" s="83"/>
      <c r="J84" s="83" t="s">
        <v>555</v>
      </c>
      <c r="K84" s="83" t="s">
        <v>556</v>
      </c>
      <c r="L84" s="84" t="s">
        <v>579</v>
      </c>
      <c r="M84" s="85">
        <v>70</v>
      </c>
      <c r="N84" s="85">
        <v>65</v>
      </c>
      <c r="O84" s="86" t="s">
        <v>580</v>
      </c>
      <c r="P84" s="87">
        <f t="shared" si="149"/>
        <v>5800</v>
      </c>
      <c r="Q84" s="87" t="s">
        <v>421</v>
      </c>
      <c r="R84" s="88">
        <f>R$68</f>
        <v>1.0062111801242235</v>
      </c>
      <c r="S84" s="89">
        <f t="shared" si="143"/>
        <v>13000</v>
      </c>
      <c r="T84" s="89">
        <f t="shared" si="91"/>
        <v>12900</v>
      </c>
      <c r="U84" s="4">
        <f>24*8</f>
        <v>192</v>
      </c>
      <c r="V84" s="9">
        <v>133.30000000000001</v>
      </c>
      <c r="W84" s="75">
        <v>3</v>
      </c>
      <c r="X84" s="9">
        <f>W84*V84</f>
        <v>399.90000000000003</v>
      </c>
      <c r="Y84" s="72">
        <v>2.81</v>
      </c>
      <c r="Z84" s="72">
        <f t="shared" si="146"/>
        <v>179.84</v>
      </c>
      <c r="AA84" s="72">
        <f>Z84*X84/1000</f>
        <v>71.918016000000009</v>
      </c>
      <c r="AB84" s="92">
        <v>0.93600000000000005</v>
      </c>
      <c r="AC84" s="93">
        <f>AA84/AB84</f>
        <v>76.835487179487188</v>
      </c>
      <c r="AD84" s="97">
        <v>14499.625033996745</v>
      </c>
      <c r="AE84" s="72">
        <v>39</v>
      </c>
      <c r="AF84" s="72">
        <v>39</v>
      </c>
      <c r="AG84" s="92">
        <v>0.89</v>
      </c>
      <c r="AI84" s="72" t="s">
        <v>582</v>
      </c>
      <c r="AL84" s="4"/>
      <c r="AM84" s="4"/>
      <c r="AN84" s="73"/>
      <c r="AO84" s="4"/>
      <c r="AP84" s="4"/>
      <c r="AQ84" s="4"/>
      <c r="AR84" s="4"/>
    </row>
    <row r="85" spans="1:44" s="72" customFormat="1" ht="17.399999999999999">
      <c r="A85" s="4" t="str">
        <f t="shared" si="134"/>
        <v>MCR08W11 84016</v>
      </c>
      <c r="B85" s="4">
        <v>6</v>
      </c>
      <c r="C85" s="79" t="s">
        <v>827</v>
      </c>
      <c r="D85" s="79" t="s">
        <v>647</v>
      </c>
      <c r="E85" s="80">
        <f t="shared" si="141"/>
        <v>16050</v>
      </c>
      <c r="F85" s="81">
        <f t="shared" si="87"/>
        <v>96.188546031746029</v>
      </c>
      <c r="G85" s="81">
        <f t="shared" si="142"/>
        <v>166.85978385308854</v>
      </c>
      <c r="H85" s="82" t="s">
        <v>554</v>
      </c>
      <c r="I85" s="83"/>
      <c r="J85" s="83" t="s">
        <v>555</v>
      </c>
      <c r="K85" s="83" t="s">
        <v>556</v>
      </c>
      <c r="L85" s="84" t="s">
        <v>579</v>
      </c>
      <c r="M85" s="85">
        <v>70</v>
      </c>
      <c r="N85" s="85">
        <v>65</v>
      </c>
      <c r="O85" s="86" t="s">
        <v>580</v>
      </c>
      <c r="P85" s="87">
        <f t="shared" si="149"/>
        <v>7200</v>
      </c>
      <c r="Q85" s="87" t="s">
        <v>422</v>
      </c>
      <c r="R85" s="88">
        <f>$R$69</f>
        <v>1.015228426395939</v>
      </c>
      <c r="S85" s="89">
        <f t="shared" si="143"/>
        <v>16050</v>
      </c>
      <c r="T85" s="89">
        <f t="shared" si="91"/>
        <v>15800</v>
      </c>
      <c r="U85" s="4">
        <f t="shared" ref="U85:U86" si="153">24*8</f>
        <v>192</v>
      </c>
      <c r="V85" s="95">
        <v>166.7</v>
      </c>
      <c r="W85" s="75">
        <v>3</v>
      </c>
      <c r="X85" s="9">
        <f t="shared" ref="X85:X86" si="154">W85*V85</f>
        <v>500.09999999999997</v>
      </c>
      <c r="Y85" s="72">
        <v>2.84</v>
      </c>
      <c r="Z85" s="72">
        <f t="shared" si="146"/>
        <v>181.76</v>
      </c>
      <c r="AA85" s="72">
        <f t="shared" ref="AA85:AA86" si="155">Z85*X85/1000</f>
        <v>90.898175999999992</v>
      </c>
      <c r="AB85" s="92">
        <v>0.94499999999999995</v>
      </c>
      <c r="AC85" s="93">
        <f t="shared" ref="AC85:AC86" si="156">AA85/AB85</f>
        <v>96.188546031746029</v>
      </c>
      <c r="AD85" s="94">
        <v>17733.546665906993</v>
      </c>
      <c r="AE85" s="72">
        <v>39</v>
      </c>
      <c r="AF85" s="72">
        <v>39</v>
      </c>
      <c r="AG85" s="92">
        <v>0.89</v>
      </c>
      <c r="AI85" s="72" t="s">
        <v>582</v>
      </c>
      <c r="AL85" s="4"/>
      <c r="AM85" s="4"/>
      <c r="AN85" s="73"/>
      <c r="AO85" s="4"/>
      <c r="AP85" s="4"/>
      <c r="AQ85" s="4"/>
      <c r="AR85" s="4"/>
    </row>
    <row r="86" spans="1:44" s="72" customFormat="1" ht="17.399999999999999">
      <c r="A86" s="4" t="str">
        <f t="shared" si="134"/>
        <v>MCR08W11 84027</v>
      </c>
      <c r="B86" s="4">
        <v>7</v>
      </c>
      <c r="C86" s="79" t="s">
        <v>828</v>
      </c>
      <c r="D86" s="79" t="s">
        <v>648</v>
      </c>
      <c r="E86" s="80">
        <f t="shared" si="141"/>
        <v>18050</v>
      </c>
      <c r="F86" s="81">
        <f t="shared" si="87"/>
        <v>115.97043294614572</v>
      </c>
      <c r="G86" s="81">
        <f t="shared" si="142"/>
        <v>155.64311990093239</v>
      </c>
      <c r="H86" s="82" t="s">
        <v>554</v>
      </c>
      <c r="I86" s="83"/>
      <c r="J86" s="83" t="s">
        <v>565</v>
      </c>
      <c r="K86" s="83" t="s">
        <v>556</v>
      </c>
      <c r="L86" s="84" t="s">
        <v>579</v>
      </c>
      <c r="M86" s="85">
        <v>70</v>
      </c>
      <c r="N86" s="85">
        <v>65</v>
      </c>
      <c r="O86" s="86" t="s">
        <v>580</v>
      </c>
      <c r="P86" s="87">
        <f t="shared" si="149"/>
        <v>8100</v>
      </c>
      <c r="Q86" s="87" t="s">
        <v>423</v>
      </c>
      <c r="R86" s="88">
        <f>$R$70</f>
        <v>0.97413793103448276</v>
      </c>
      <c r="S86" s="89">
        <f t="shared" si="143"/>
        <v>18050</v>
      </c>
      <c r="T86" s="89">
        <f t="shared" si="91"/>
        <v>18550</v>
      </c>
      <c r="U86" s="4">
        <f t="shared" si="153"/>
        <v>192</v>
      </c>
      <c r="V86" s="98">
        <v>200</v>
      </c>
      <c r="W86" s="75">
        <v>3</v>
      </c>
      <c r="X86" s="9">
        <f t="shared" si="154"/>
        <v>600</v>
      </c>
      <c r="Y86" s="72">
        <v>2.86</v>
      </c>
      <c r="Z86" s="72">
        <f t="shared" si="146"/>
        <v>183.04</v>
      </c>
      <c r="AA86" s="72">
        <f t="shared" si="155"/>
        <v>109.824</v>
      </c>
      <c r="AB86" s="92">
        <v>0.94699999999999995</v>
      </c>
      <c r="AC86" s="93">
        <f t="shared" si="156"/>
        <v>115.97043294614572</v>
      </c>
      <c r="AD86" s="94">
        <v>20823.444302495736</v>
      </c>
      <c r="AE86" s="72">
        <v>39</v>
      </c>
      <c r="AF86" s="72">
        <v>39</v>
      </c>
      <c r="AG86" s="92">
        <v>0.89</v>
      </c>
      <c r="AI86" s="72" t="s">
        <v>582</v>
      </c>
      <c r="AL86" s="4"/>
      <c r="AM86" s="4"/>
      <c r="AN86" s="73"/>
      <c r="AO86" s="4"/>
      <c r="AP86" s="4"/>
      <c r="AQ86" s="4"/>
      <c r="AR86" s="4"/>
    </row>
    <row r="87" spans="1:44" s="72" customFormat="1" ht="15" thickBot="1">
      <c r="A87" s="4" t="str">
        <f t="shared" si="134"/>
        <v/>
      </c>
      <c r="B87" s="4"/>
      <c r="C87" s="79"/>
      <c r="D87" s="79" t="s">
        <v>646</v>
      </c>
      <c r="E87" s="80"/>
      <c r="F87" s="81"/>
      <c r="G87" s="81"/>
      <c r="H87" s="82" t="s">
        <v>554</v>
      </c>
      <c r="I87" s="83"/>
      <c r="J87" s="83"/>
      <c r="K87" s="83"/>
      <c r="L87" s="84"/>
      <c r="M87" s="85"/>
      <c r="N87" s="85"/>
      <c r="O87" s="86"/>
      <c r="P87" s="87"/>
      <c r="Q87" s="87"/>
      <c r="R87" s="89"/>
      <c r="S87" s="89"/>
      <c r="T87" s="89"/>
      <c r="U87" s="4"/>
      <c r="AL87" s="4"/>
      <c r="AM87" s="4"/>
      <c r="AN87" s="73"/>
      <c r="AO87" s="4"/>
      <c r="AP87" s="4"/>
      <c r="AQ87" s="4"/>
      <c r="AR87" s="4"/>
    </row>
    <row r="88" spans="1:44" ht="17.399999999999999">
      <c r="A88" s="4" t="str">
        <f t="shared" si="134"/>
        <v>MCR02W11 8501</v>
      </c>
      <c r="B88" s="4">
        <v>1</v>
      </c>
      <c r="C88" s="79" t="s">
        <v>829</v>
      </c>
      <c r="D88" s="79" t="s">
        <v>435</v>
      </c>
      <c r="E88" s="80">
        <f t="shared" ref="E88:E94" si="157">S88</f>
        <v>1150</v>
      </c>
      <c r="F88" s="81">
        <f>AC88</f>
        <v>8.6126376562934972</v>
      </c>
      <c r="G88" s="81">
        <f>E88/F88</f>
        <v>133.52471634048862</v>
      </c>
      <c r="H88" s="82" t="s">
        <v>554</v>
      </c>
      <c r="I88" s="83"/>
      <c r="J88" s="83" t="s">
        <v>555</v>
      </c>
      <c r="K88" s="83" t="s">
        <v>556</v>
      </c>
      <c r="L88" s="84" t="s">
        <v>557</v>
      </c>
      <c r="M88" s="85">
        <v>70</v>
      </c>
      <c r="N88" s="85">
        <v>65</v>
      </c>
      <c r="O88" s="86" t="s">
        <v>558</v>
      </c>
      <c r="P88" s="87">
        <f>MROUND(E88/0.56,100)</f>
        <v>2100</v>
      </c>
      <c r="Q88" s="87" t="s">
        <v>417</v>
      </c>
      <c r="R88" s="88">
        <f>R$64</f>
        <v>1</v>
      </c>
      <c r="S88" s="89">
        <v>1150</v>
      </c>
      <c r="T88" s="89">
        <f>MROUND(AD88*AG88*AF88/AE88,50)</f>
        <v>1150</v>
      </c>
      <c r="U88" s="4">
        <v>48</v>
      </c>
      <c r="V88" s="90">
        <v>50</v>
      </c>
      <c r="W88" s="75">
        <v>3</v>
      </c>
      <c r="X88" s="9">
        <f t="shared" ref="X88" si="158">W88*V88</f>
        <v>150</v>
      </c>
      <c r="Y88" s="91">
        <v>2.7273352578262751</v>
      </c>
      <c r="Z88" s="72">
        <f t="shared" ref="Z88:Z94" si="159">Y88*U88/W88</f>
        <v>43.637364125220394</v>
      </c>
      <c r="AA88" s="72">
        <f t="shared" ref="AA88" si="160">Z88*X88/1000</f>
        <v>6.5456046187830585</v>
      </c>
      <c r="AB88" s="92">
        <v>0.76</v>
      </c>
      <c r="AC88" s="93">
        <f t="shared" ref="AC88" si="161">AA88/AB88</f>
        <v>8.6126376562934972</v>
      </c>
      <c r="AD88" s="94">
        <v>1291</v>
      </c>
      <c r="AE88" s="72">
        <v>39</v>
      </c>
      <c r="AF88" s="72">
        <v>39</v>
      </c>
      <c r="AG88" s="92">
        <v>0.89</v>
      </c>
      <c r="AI88" s="72" t="s">
        <v>559</v>
      </c>
      <c r="AL88" s="4" t="s">
        <v>560</v>
      </c>
    </row>
    <row r="89" spans="1:44" ht="17.399999999999999">
      <c r="A89" s="4" t="str">
        <f t="shared" si="134"/>
        <v>MCR02W11 8502</v>
      </c>
      <c r="B89" s="4">
        <v>2</v>
      </c>
      <c r="C89" s="79" t="s">
        <v>829</v>
      </c>
      <c r="D89" s="79" t="s">
        <v>435</v>
      </c>
      <c r="E89" s="80">
        <f t="shared" si="157"/>
        <v>1700</v>
      </c>
      <c r="F89" s="81">
        <f t="shared" ref="F89:F94" si="162">AC89</f>
        <v>12.629526882249452</v>
      </c>
      <c r="G89" s="81">
        <f t="shared" ref="G89:G94" si="163">E89/F89</f>
        <v>134.60520064210132</v>
      </c>
      <c r="H89" s="82" t="s">
        <v>554</v>
      </c>
      <c r="I89" s="83"/>
      <c r="J89" s="83" t="s">
        <v>555</v>
      </c>
      <c r="K89" s="83" t="s">
        <v>556</v>
      </c>
      <c r="L89" s="84" t="s">
        <v>557</v>
      </c>
      <c r="M89" s="85">
        <v>70</v>
      </c>
      <c r="N89" s="85">
        <v>65</v>
      </c>
      <c r="O89" s="86" t="s">
        <v>558</v>
      </c>
      <c r="P89" s="87">
        <f t="shared" ref="P89:P94" si="164">MROUND(E89/0.56,100)</f>
        <v>3000</v>
      </c>
      <c r="Q89" s="87" t="s">
        <v>418</v>
      </c>
      <c r="R89" s="88">
        <f>R$65</f>
        <v>1</v>
      </c>
      <c r="S89" s="89">
        <f t="shared" ref="S89:S94" si="165">MROUND(T89*R89,50)</f>
        <v>1700</v>
      </c>
      <c r="T89" s="89">
        <f t="shared" ref="T89:T94" si="166">MROUND(AD89*AG89*AF89/AE89,50)</f>
        <v>1700</v>
      </c>
      <c r="U89" s="4">
        <v>48</v>
      </c>
      <c r="V89" s="95">
        <v>76.67</v>
      </c>
      <c r="W89" s="75">
        <v>3</v>
      </c>
      <c r="X89" s="9">
        <f>W89*V89</f>
        <v>230.01</v>
      </c>
      <c r="Y89" s="96">
        <v>2.7797478301546827</v>
      </c>
      <c r="Z89" s="72">
        <f t="shared" si="159"/>
        <v>44.475965282474924</v>
      </c>
      <c r="AA89" s="72">
        <f>Z89*X89/1000</f>
        <v>10.229916774622057</v>
      </c>
      <c r="AB89" s="92">
        <v>0.81</v>
      </c>
      <c r="AC89" s="93">
        <f>AA89/AB89</f>
        <v>12.629526882249452</v>
      </c>
      <c r="AD89" s="94">
        <v>1911.4842896307887</v>
      </c>
      <c r="AE89" s="72">
        <v>39</v>
      </c>
      <c r="AF89" s="72">
        <v>39</v>
      </c>
      <c r="AG89" s="92">
        <v>0.89</v>
      </c>
      <c r="AI89" s="72" t="s">
        <v>559</v>
      </c>
    </row>
    <row r="90" spans="1:44" ht="17.399999999999999">
      <c r="A90" s="4" t="str">
        <f t="shared" si="134"/>
        <v>MCR02W11 8503</v>
      </c>
      <c r="B90" s="4">
        <v>3</v>
      </c>
      <c r="C90" s="79" t="s">
        <v>829</v>
      </c>
      <c r="D90" s="79" t="s">
        <v>435</v>
      </c>
      <c r="E90" s="80">
        <f t="shared" si="157"/>
        <v>2000</v>
      </c>
      <c r="F90" s="81">
        <f t="shared" si="162"/>
        <v>14.416468844767847</v>
      </c>
      <c r="G90" s="81">
        <f t="shared" si="163"/>
        <v>138.73022732094745</v>
      </c>
      <c r="H90" s="82" t="s">
        <v>554</v>
      </c>
      <c r="I90" s="83"/>
      <c r="J90" s="83" t="s">
        <v>555</v>
      </c>
      <c r="K90" s="83" t="s">
        <v>556</v>
      </c>
      <c r="L90" s="84" t="s">
        <v>557</v>
      </c>
      <c r="M90" s="85">
        <v>70</v>
      </c>
      <c r="N90" s="85">
        <v>65</v>
      </c>
      <c r="O90" s="86" t="s">
        <v>558</v>
      </c>
      <c r="P90" s="87">
        <f t="shared" si="164"/>
        <v>3600</v>
      </c>
      <c r="Q90" s="87" t="s">
        <v>419</v>
      </c>
      <c r="R90" s="88">
        <f>R$66</f>
        <v>1.0204081632653061</v>
      </c>
      <c r="S90" s="89">
        <f t="shared" si="165"/>
        <v>2000</v>
      </c>
      <c r="T90" s="89">
        <f t="shared" si="166"/>
        <v>1950</v>
      </c>
      <c r="U90" s="4">
        <v>48</v>
      </c>
      <c r="V90" s="9">
        <v>90</v>
      </c>
      <c r="W90" s="75">
        <v>3</v>
      </c>
      <c r="X90" s="9">
        <f t="shared" ref="X90:X91" si="167">W90*V90</f>
        <v>270</v>
      </c>
      <c r="Y90" s="96">
        <v>2.8032022753715258</v>
      </c>
      <c r="Z90" s="72">
        <f t="shared" si="159"/>
        <v>44.851236405944412</v>
      </c>
      <c r="AA90" s="72">
        <f t="shared" ref="AA90:AA91" si="168">Z90*X90/1000</f>
        <v>12.109833829604991</v>
      </c>
      <c r="AB90" s="92">
        <v>0.84</v>
      </c>
      <c r="AC90" s="93">
        <f t="shared" ref="AC90:AC91" si="169">AA90/AB90</f>
        <v>14.416468844767847</v>
      </c>
      <c r="AD90" s="94">
        <v>2206.4375706946539</v>
      </c>
      <c r="AE90" s="72">
        <v>39</v>
      </c>
      <c r="AF90" s="72">
        <v>39</v>
      </c>
      <c r="AG90" s="92">
        <v>0.89</v>
      </c>
      <c r="AI90" s="72" t="s">
        <v>559</v>
      </c>
    </row>
    <row r="91" spans="1:44" ht="17.399999999999999">
      <c r="A91" s="4" t="str">
        <f t="shared" si="134"/>
        <v>MCR02W11 8504</v>
      </c>
      <c r="B91" s="4">
        <v>4</v>
      </c>
      <c r="C91" s="79" t="s">
        <v>829</v>
      </c>
      <c r="D91" s="79" t="s">
        <v>435</v>
      </c>
      <c r="E91" s="80">
        <f t="shared" si="157"/>
        <v>2500</v>
      </c>
      <c r="F91" s="81">
        <f t="shared" si="162"/>
        <v>18.5385976937092</v>
      </c>
      <c r="G91" s="81">
        <f t="shared" si="163"/>
        <v>134.85378135414948</v>
      </c>
      <c r="H91" s="82" t="s">
        <v>554</v>
      </c>
      <c r="I91" s="83"/>
      <c r="J91" s="83" t="s">
        <v>555</v>
      </c>
      <c r="K91" s="83" t="s">
        <v>556</v>
      </c>
      <c r="L91" s="84" t="s">
        <v>557</v>
      </c>
      <c r="M91" s="85">
        <v>70</v>
      </c>
      <c r="N91" s="85">
        <v>65</v>
      </c>
      <c r="O91" s="86" t="s">
        <v>558</v>
      </c>
      <c r="P91" s="87">
        <f t="shared" si="164"/>
        <v>4500</v>
      </c>
      <c r="Q91" s="87" t="s">
        <v>420</v>
      </c>
      <c r="R91" s="88">
        <f>R$67</f>
        <v>1.0162601626016261</v>
      </c>
      <c r="S91" s="89">
        <f t="shared" si="165"/>
        <v>2500</v>
      </c>
      <c r="T91" s="89">
        <f t="shared" si="166"/>
        <v>2450</v>
      </c>
      <c r="U91" s="4">
        <v>48</v>
      </c>
      <c r="V91" s="9">
        <f>350/3</f>
        <v>116.66666666666667</v>
      </c>
      <c r="W91" s="75">
        <v>3</v>
      </c>
      <c r="X91" s="9">
        <f t="shared" si="167"/>
        <v>350</v>
      </c>
      <c r="Y91" s="96">
        <v>2.8469989315339133</v>
      </c>
      <c r="Z91" s="72">
        <f t="shared" si="159"/>
        <v>45.551982904542605</v>
      </c>
      <c r="AA91" s="72">
        <f t="shared" si="168"/>
        <v>15.943194016589912</v>
      </c>
      <c r="AB91" s="92">
        <v>0.86</v>
      </c>
      <c r="AC91" s="93">
        <f t="shared" si="169"/>
        <v>18.5385976937092</v>
      </c>
      <c r="AD91" s="94">
        <v>2773.0493064005768</v>
      </c>
      <c r="AE91" s="72">
        <v>39</v>
      </c>
      <c r="AF91" s="72">
        <v>39</v>
      </c>
      <c r="AG91" s="92">
        <v>0.89</v>
      </c>
      <c r="AI91" s="72" t="s">
        <v>559</v>
      </c>
    </row>
    <row r="92" spans="1:44" ht="17.399999999999999">
      <c r="A92" s="4" t="str">
        <f t="shared" si="134"/>
        <v>MCR02W11 8505</v>
      </c>
      <c r="B92" s="4">
        <v>5</v>
      </c>
      <c r="C92" s="79" t="s">
        <v>829</v>
      </c>
      <c r="D92" s="79" t="s">
        <v>436</v>
      </c>
      <c r="E92" s="80">
        <f t="shared" si="157"/>
        <v>3250</v>
      </c>
      <c r="F92" s="81">
        <f t="shared" si="162"/>
        <v>20.785553757225436</v>
      </c>
      <c r="G92" s="81">
        <f t="shared" si="163"/>
        <v>156.35859587672718</v>
      </c>
      <c r="H92" s="82" t="s">
        <v>554</v>
      </c>
      <c r="I92" s="83"/>
      <c r="J92" s="83" t="s">
        <v>555</v>
      </c>
      <c r="K92" s="83" t="s">
        <v>556</v>
      </c>
      <c r="L92" s="84" t="s">
        <v>557</v>
      </c>
      <c r="M92" s="85">
        <v>70</v>
      </c>
      <c r="N92" s="85">
        <v>65</v>
      </c>
      <c r="O92" s="86" t="s">
        <v>558</v>
      </c>
      <c r="P92" s="87">
        <f t="shared" si="164"/>
        <v>5800</v>
      </c>
      <c r="Q92" s="87" t="s">
        <v>421</v>
      </c>
      <c r="R92" s="88">
        <f>R$68</f>
        <v>1.0062111801242235</v>
      </c>
      <c r="S92" s="89">
        <f t="shared" si="165"/>
        <v>3250</v>
      </c>
      <c r="T92" s="89">
        <f t="shared" si="166"/>
        <v>3250</v>
      </c>
      <c r="U92" s="4">
        <v>48</v>
      </c>
      <c r="V92" s="9">
        <v>133.30000000000001</v>
      </c>
      <c r="W92" s="75">
        <v>3</v>
      </c>
      <c r="X92" s="9">
        <f>W92*V92</f>
        <v>399.90000000000003</v>
      </c>
      <c r="Y92" s="72">
        <v>2.81</v>
      </c>
      <c r="Z92" s="72">
        <f t="shared" si="159"/>
        <v>44.96</v>
      </c>
      <c r="AA92" s="72">
        <f>Z92*X92/1000</f>
        <v>17.979504000000002</v>
      </c>
      <c r="AB92" s="92">
        <v>0.86499999999999999</v>
      </c>
      <c r="AC92" s="93">
        <f>AA92/AB92</f>
        <v>20.785553757225436</v>
      </c>
      <c r="AD92" s="97">
        <v>3624.9062584991862</v>
      </c>
      <c r="AE92" s="72">
        <v>39</v>
      </c>
      <c r="AF92" s="72">
        <v>39</v>
      </c>
      <c r="AG92" s="92">
        <v>0.89</v>
      </c>
      <c r="AI92" s="72" t="s">
        <v>563</v>
      </c>
    </row>
    <row r="93" spans="1:44" ht="17.399999999999999">
      <c r="A93" s="4" t="str">
        <f t="shared" si="134"/>
        <v>MCR02W11 8506</v>
      </c>
      <c r="B93" s="4">
        <v>6</v>
      </c>
      <c r="C93" s="79" t="s">
        <v>829</v>
      </c>
      <c r="D93" s="79" t="s">
        <v>436</v>
      </c>
      <c r="E93" s="80">
        <f t="shared" si="157"/>
        <v>4000</v>
      </c>
      <c r="F93" s="81">
        <f t="shared" si="162"/>
        <v>26.120165517241379</v>
      </c>
      <c r="G93" s="81">
        <f t="shared" si="163"/>
        <v>153.1383864072256</v>
      </c>
      <c r="H93" s="82" t="s">
        <v>554</v>
      </c>
      <c r="I93" s="83"/>
      <c r="J93" s="83" t="s">
        <v>555</v>
      </c>
      <c r="K93" s="83" t="s">
        <v>556</v>
      </c>
      <c r="L93" s="84" t="s">
        <v>557</v>
      </c>
      <c r="M93" s="85">
        <v>70</v>
      </c>
      <c r="N93" s="85">
        <v>65</v>
      </c>
      <c r="O93" s="86" t="s">
        <v>558</v>
      </c>
      <c r="P93" s="87">
        <f t="shared" si="164"/>
        <v>7100</v>
      </c>
      <c r="Q93" s="87" t="s">
        <v>422</v>
      </c>
      <c r="R93" s="88">
        <f>$R$69</f>
        <v>1.015228426395939</v>
      </c>
      <c r="S93" s="89">
        <f t="shared" si="165"/>
        <v>4000</v>
      </c>
      <c r="T93" s="89">
        <f t="shared" si="166"/>
        <v>3950</v>
      </c>
      <c r="U93" s="4">
        <v>48</v>
      </c>
      <c r="V93" s="95">
        <v>166.7</v>
      </c>
      <c r="W93" s="75">
        <v>3</v>
      </c>
      <c r="X93" s="9">
        <f t="shared" ref="X93:X94" si="170">W93*V93</f>
        <v>500.09999999999997</v>
      </c>
      <c r="Y93" s="72">
        <v>2.84</v>
      </c>
      <c r="Z93" s="72">
        <f t="shared" si="159"/>
        <v>45.44</v>
      </c>
      <c r="AA93" s="72">
        <f t="shared" ref="AA93:AA94" si="171">Z93*X93/1000</f>
        <v>22.724543999999998</v>
      </c>
      <c r="AB93" s="92">
        <v>0.87</v>
      </c>
      <c r="AC93" s="93">
        <f t="shared" ref="AC93:AC94" si="172">AA93/AB93</f>
        <v>26.120165517241379</v>
      </c>
      <c r="AD93" s="94">
        <v>4433.3866664767484</v>
      </c>
      <c r="AE93" s="72">
        <v>39</v>
      </c>
      <c r="AF93" s="72">
        <v>39</v>
      </c>
      <c r="AG93" s="92">
        <v>0.89</v>
      </c>
      <c r="AI93" s="72" t="s">
        <v>563</v>
      </c>
    </row>
    <row r="94" spans="1:44" s="72" customFormat="1" ht="17.399999999999999">
      <c r="A94" s="4" t="str">
        <f t="shared" si="134"/>
        <v>MCR02W11 8507</v>
      </c>
      <c r="B94" s="4">
        <v>7</v>
      </c>
      <c r="C94" s="79" t="s">
        <v>829</v>
      </c>
      <c r="D94" s="79" t="s">
        <v>436</v>
      </c>
      <c r="E94" s="80">
        <f t="shared" si="157"/>
        <v>4550</v>
      </c>
      <c r="F94" s="81">
        <f t="shared" si="162"/>
        <v>31.02372881355932</v>
      </c>
      <c r="G94" s="81">
        <f t="shared" si="163"/>
        <v>146.66193181818184</v>
      </c>
      <c r="H94" s="82" t="s">
        <v>554</v>
      </c>
      <c r="I94" s="83"/>
      <c r="J94" s="83" t="s">
        <v>565</v>
      </c>
      <c r="K94" s="83" t="s">
        <v>556</v>
      </c>
      <c r="L94" s="84" t="s">
        <v>557</v>
      </c>
      <c r="M94" s="85">
        <v>70</v>
      </c>
      <c r="N94" s="85">
        <v>65</v>
      </c>
      <c r="O94" s="86" t="s">
        <v>558</v>
      </c>
      <c r="P94" s="87">
        <f t="shared" si="164"/>
        <v>8100</v>
      </c>
      <c r="Q94" s="87" t="s">
        <v>423</v>
      </c>
      <c r="R94" s="88">
        <f>$R$70</f>
        <v>0.97413793103448276</v>
      </c>
      <c r="S94" s="89">
        <f t="shared" si="165"/>
        <v>4550</v>
      </c>
      <c r="T94" s="89">
        <f t="shared" si="166"/>
        <v>4650</v>
      </c>
      <c r="U94" s="4">
        <v>48</v>
      </c>
      <c r="V94" s="98">
        <v>200</v>
      </c>
      <c r="W94" s="75">
        <v>3</v>
      </c>
      <c r="X94" s="9">
        <f t="shared" si="170"/>
        <v>600</v>
      </c>
      <c r="Y94" s="72">
        <v>2.86</v>
      </c>
      <c r="Z94" s="72">
        <f t="shared" si="159"/>
        <v>45.76</v>
      </c>
      <c r="AA94" s="72">
        <f t="shared" si="171"/>
        <v>27.456</v>
      </c>
      <c r="AB94" s="92">
        <v>0.88500000000000001</v>
      </c>
      <c r="AC94" s="93">
        <f t="shared" si="172"/>
        <v>31.02372881355932</v>
      </c>
      <c r="AD94" s="94">
        <v>5205.8610756239341</v>
      </c>
      <c r="AE94" s="72">
        <v>39</v>
      </c>
      <c r="AF94" s="72">
        <v>39</v>
      </c>
      <c r="AG94" s="92">
        <v>0.89</v>
      </c>
      <c r="AI94" s="72" t="s">
        <v>563</v>
      </c>
      <c r="AL94" s="4"/>
      <c r="AM94" s="4"/>
      <c r="AN94" s="73"/>
      <c r="AO94" s="4"/>
      <c r="AP94" s="4"/>
      <c r="AQ94" s="4"/>
      <c r="AR94" s="4"/>
    </row>
    <row r="95" spans="1:44" s="72" customFormat="1" ht="15" thickBot="1">
      <c r="A95" s="4" t="str">
        <f t="shared" si="134"/>
        <v/>
      </c>
      <c r="B95" s="4"/>
      <c r="C95" s="79"/>
      <c r="D95" s="79" t="s">
        <v>646</v>
      </c>
      <c r="E95" s="80"/>
      <c r="F95" s="81"/>
      <c r="G95" s="81"/>
      <c r="H95" s="82" t="s">
        <v>554</v>
      </c>
      <c r="I95" s="83"/>
      <c r="J95" s="83"/>
      <c r="K95" s="83"/>
      <c r="L95" s="84"/>
      <c r="M95" s="85"/>
      <c r="N95" s="85"/>
      <c r="O95" s="86"/>
      <c r="P95" s="87"/>
      <c r="Q95" s="87"/>
      <c r="R95" s="89"/>
      <c r="S95" s="89"/>
      <c r="T95" s="89"/>
      <c r="U95" s="4"/>
      <c r="AL95" s="4"/>
      <c r="AM95" s="4"/>
      <c r="AN95" s="73"/>
      <c r="AO95" s="4"/>
      <c r="AP95" s="4"/>
      <c r="AQ95" s="4"/>
      <c r="AR95" s="4"/>
    </row>
    <row r="96" spans="1:44" ht="17.399999999999999">
      <c r="A96" s="4" t="str">
        <f t="shared" si="134"/>
        <v>MCR04W11 8501</v>
      </c>
      <c r="B96" s="4">
        <v>1</v>
      </c>
      <c r="C96" s="79" t="s">
        <v>830</v>
      </c>
      <c r="D96" s="79" t="s">
        <v>435</v>
      </c>
      <c r="E96" s="80">
        <f t="shared" ref="E96:E102" si="173">S96</f>
        <v>2300</v>
      </c>
      <c r="F96" s="81">
        <f t="shared" ref="F96:F102" si="174">AC96</f>
        <v>15.2223363227513</v>
      </c>
      <c r="G96" s="81">
        <f t="shared" ref="G96:G102" si="175">E96/F96</f>
        <v>151.09375796423711</v>
      </c>
      <c r="H96" s="82" t="s">
        <v>554</v>
      </c>
      <c r="I96" s="83"/>
      <c r="J96" s="83" t="s">
        <v>555</v>
      </c>
      <c r="K96" s="83" t="s">
        <v>556</v>
      </c>
      <c r="L96" s="84" t="s">
        <v>567</v>
      </c>
      <c r="M96" s="85">
        <v>70</v>
      </c>
      <c r="N96" s="85">
        <v>65</v>
      </c>
      <c r="O96" s="86" t="s">
        <v>568</v>
      </c>
      <c r="P96" s="87">
        <f>MROUND(E96/1.12,100)</f>
        <v>2100</v>
      </c>
      <c r="Q96" s="87" t="s">
        <v>417</v>
      </c>
      <c r="R96" s="88">
        <f>R$64</f>
        <v>1</v>
      </c>
      <c r="S96" s="89">
        <v>2300</v>
      </c>
      <c r="T96" s="89">
        <f t="shared" ref="T96:T102" si="176">MROUND(AD96*AG96*AF96/AE96,50)</f>
        <v>2300</v>
      </c>
      <c r="U96" s="4">
        <v>96</v>
      </c>
      <c r="V96" s="90">
        <v>50</v>
      </c>
      <c r="W96" s="75">
        <v>3</v>
      </c>
      <c r="X96" s="9">
        <f t="shared" ref="X96" si="177">W96*V96</f>
        <v>150</v>
      </c>
      <c r="Y96" s="91">
        <v>2.7273352578262751</v>
      </c>
      <c r="Z96" s="72">
        <f t="shared" ref="Z96:Z102" si="178">Y96*U96/W96</f>
        <v>87.274728250440788</v>
      </c>
      <c r="AA96" s="72">
        <f t="shared" ref="AA96" si="179">Z96*X96/1000</f>
        <v>13.091209237566117</v>
      </c>
      <c r="AB96" s="92">
        <v>0.86</v>
      </c>
      <c r="AC96" s="93">
        <f t="shared" ref="AC96" si="180">AA96/AB96</f>
        <v>15.2223363227513</v>
      </c>
      <c r="AD96" s="97">
        <v>2581.900954759652</v>
      </c>
      <c r="AE96" s="72">
        <v>39</v>
      </c>
      <c r="AF96" s="72">
        <v>39</v>
      </c>
      <c r="AG96" s="92">
        <v>0.89</v>
      </c>
      <c r="AI96" s="72" t="s">
        <v>569</v>
      </c>
    </row>
    <row r="97" spans="1:44" ht="17.399999999999999">
      <c r="A97" s="4" t="str">
        <f t="shared" si="134"/>
        <v>MCR04W11 8502</v>
      </c>
      <c r="B97" s="4">
        <v>2</v>
      </c>
      <c r="C97" s="79" t="s">
        <v>830</v>
      </c>
      <c r="D97" s="79" t="s">
        <v>435</v>
      </c>
      <c r="E97" s="80">
        <f t="shared" si="173"/>
        <v>3400</v>
      </c>
      <c r="F97" s="81">
        <f t="shared" si="174"/>
        <v>23.249810851413766</v>
      </c>
      <c r="G97" s="81">
        <f t="shared" si="175"/>
        <v>146.2377488457397</v>
      </c>
      <c r="H97" s="82" t="s">
        <v>554</v>
      </c>
      <c r="I97" s="83"/>
      <c r="J97" s="83" t="s">
        <v>555</v>
      </c>
      <c r="K97" s="83" t="s">
        <v>556</v>
      </c>
      <c r="L97" s="84" t="s">
        <v>567</v>
      </c>
      <c r="M97" s="85">
        <v>70</v>
      </c>
      <c r="N97" s="85">
        <v>65</v>
      </c>
      <c r="O97" s="86" t="s">
        <v>568</v>
      </c>
      <c r="P97" s="87">
        <f t="shared" ref="P97:P102" si="181">MROUND(E97/1.12,100)</f>
        <v>3000</v>
      </c>
      <c r="Q97" s="87" t="s">
        <v>418</v>
      </c>
      <c r="R97" s="88">
        <f>R$65</f>
        <v>1</v>
      </c>
      <c r="S97" s="89">
        <f t="shared" ref="S97:S102" si="182">MROUND(T97*R97,50)</f>
        <v>3400</v>
      </c>
      <c r="T97" s="89">
        <f t="shared" si="176"/>
        <v>3400</v>
      </c>
      <c r="U97" s="4">
        <v>96</v>
      </c>
      <c r="V97" s="95">
        <v>76.67</v>
      </c>
      <c r="W97" s="75">
        <v>3</v>
      </c>
      <c r="X97" s="9">
        <f>W97*V97</f>
        <v>230.01</v>
      </c>
      <c r="Y97" s="96">
        <v>2.7797478301546827</v>
      </c>
      <c r="Z97" s="72">
        <f t="shared" si="178"/>
        <v>88.951930564949848</v>
      </c>
      <c r="AA97" s="72">
        <f>Z97*X97/1000</f>
        <v>20.459833549244113</v>
      </c>
      <c r="AB97" s="92">
        <v>0.88</v>
      </c>
      <c r="AC97" s="93">
        <f>AA97/AB97</f>
        <v>23.249810851413766</v>
      </c>
      <c r="AD97" s="94">
        <v>3822.9685792615774</v>
      </c>
      <c r="AE97" s="72">
        <v>39</v>
      </c>
      <c r="AF97" s="72">
        <v>39</v>
      </c>
      <c r="AG97" s="92">
        <v>0.89</v>
      </c>
      <c r="AI97" s="72" t="s">
        <v>569</v>
      </c>
    </row>
    <row r="98" spans="1:44" ht="17.399999999999999">
      <c r="A98" s="4" t="str">
        <f t="shared" si="134"/>
        <v>MCR04W11 8503</v>
      </c>
      <c r="B98" s="4">
        <v>3</v>
      </c>
      <c r="C98" s="79" t="s">
        <v>830</v>
      </c>
      <c r="D98" s="79" t="s">
        <v>435</v>
      </c>
      <c r="E98" s="80">
        <f t="shared" si="173"/>
        <v>4050</v>
      </c>
      <c r="F98" s="81">
        <f t="shared" si="174"/>
        <v>26.910741843566647</v>
      </c>
      <c r="G98" s="81">
        <f t="shared" si="175"/>
        <v>150.49752338834924</v>
      </c>
      <c r="H98" s="82" t="s">
        <v>554</v>
      </c>
      <c r="I98" s="83"/>
      <c r="J98" s="83" t="s">
        <v>555</v>
      </c>
      <c r="K98" s="83" t="s">
        <v>556</v>
      </c>
      <c r="L98" s="84" t="s">
        <v>567</v>
      </c>
      <c r="M98" s="85">
        <v>70</v>
      </c>
      <c r="N98" s="85">
        <v>65</v>
      </c>
      <c r="O98" s="86" t="s">
        <v>568</v>
      </c>
      <c r="P98" s="87">
        <f t="shared" si="181"/>
        <v>3600</v>
      </c>
      <c r="Q98" s="87" t="s">
        <v>419</v>
      </c>
      <c r="R98" s="88">
        <f>R$66</f>
        <v>1.0204081632653061</v>
      </c>
      <c r="S98" s="89">
        <f t="shared" si="182"/>
        <v>4050</v>
      </c>
      <c r="T98" s="89">
        <f t="shared" si="176"/>
        <v>3950</v>
      </c>
      <c r="U98" s="4">
        <v>96</v>
      </c>
      <c r="V98" s="9">
        <v>90</v>
      </c>
      <c r="W98" s="75">
        <v>3</v>
      </c>
      <c r="X98" s="9">
        <f t="shared" ref="X98:X99" si="183">W98*V98</f>
        <v>270</v>
      </c>
      <c r="Y98" s="96">
        <v>2.8032022753715258</v>
      </c>
      <c r="Z98" s="72">
        <f t="shared" si="178"/>
        <v>89.702472811888825</v>
      </c>
      <c r="AA98" s="72">
        <f t="shared" ref="AA98:AA99" si="184">Z98*X98/1000</f>
        <v>24.219667659209982</v>
      </c>
      <c r="AB98" s="92">
        <v>0.9</v>
      </c>
      <c r="AC98" s="93">
        <f t="shared" ref="AC98:AC99" si="185">AA98/AB98</f>
        <v>26.910741843566647</v>
      </c>
      <c r="AD98" s="94">
        <v>4412.8751413893078</v>
      </c>
      <c r="AE98" s="72">
        <v>39</v>
      </c>
      <c r="AF98" s="72">
        <v>39</v>
      </c>
      <c r="AG98" s="92">
        <v>0.89</v>
      </c>
      <c r="AI98" s="72" t="s">
        <v>569</v>
      </c>
    </row>
    <row r="99" spans="1:44" ht="17.399999999999999">
      <c r="A99" s="4" t="str">
        <f t="shared" si="134"/>
        <v>MCR04W11 8504</v>
      </c>
      <c r="B99" s="4">
        <v>4</v>
      </c>
      <c r="C99" s="79" t="s">
        <v>830</v>
      </c>
      <c r="D99" s="79" t="s">
        <v>436</v>
      </c>
      <c r="E99" s="80">
        <f t="shared" si="173"/>
        <v>5050</v>
      </c>
      <c r="F99" s="81">
        <f t="shared" si="174"/>
        <v>34.848511511671937</v>
      </c>
      <c r="G99" s="81">
        <f t="shared" si="175"/>
        <v>144.91293260283399</v>
      </c>
      <c r="H99" s="82" t="s">
        <v>554</v>
      </c>
      <c r="I99" s="83"/>
      <c r="J99" s="83" t="s">
        <v>555</v>
      </c>
      <c r="K99" s="83" t="s">
        <v>556</v>
      </c>
      <c r="L99" s="84" t="s">
        <v>567</v>
      </c>
      <c r="M99" s="85">
        <v>70</v>
      </c>
      <c r="N99" s="85">
        <v>65</v>
      </c>
      <c r="O99" s="86" t="s">
        <v>568</v>
      </c>
      <c r="P99" s="87">
        <f t="shared" si="181"/>
        <v>4500</v>
      </c>
      <c r="Q99" s="87" t="s">
        <v>420</v>
      </c>
      <c r="R99" s="88">
        <f>R$67</f>
        <v>1.0162601626016261</v>
      </c>
      <c r="S99" s="89">
        <f t="shared" si="182"/>
        <v>5050</v>
      </c>
      <c r="T99" s="89">
        <f t="shared" si="176"/>
        <v>4950</v>
      </c>
      <c r="U99" s="4">
        <v>96</v>
      </c>
      <c r="V99" s="9">
        <f>350/3</f>
        <v>116.66666666666667</v>
      </c>
      <c r="W99" s="75">
        <v>3</v>
      </c>
      <c r="X99" s="9">
        <f t="shared" si="183"/>
        <v>350</v>
      </c>
      <c r="Y99" s="96">
        <v>2.8469989315339133</v>
      </c>
      <c r="Z99" s="72">
        <f t="shared" si="178"/>
        <v>91.10396580908521</v>
      </c>
      <c r="AA99" s="72">
        <f t="shared" si="184"/>
        <v>31.886388033179824</v>
      </c>
      <c r="AB99" s="92">
        <v>0.91500000000000004</v>
      </c>
      <c r="AC99" s="93">
        <f t="shared" si="185"/>
        <v>34.848511511671937</v>
      </c>
      <c r="AD99" s="94">
        <v>5546.0986128011536</v>
      </c>
      <c r="AE99" s="72">
        <v>39</v>
      </c>
      <c r="AF99" s="72">
        <v>39</v>
      </c>
      <c r="AG99" s="92">
        <v>0.89</v>
      </c>
      <c r="AI99" s="72" t="s">
        <v>569</v>
      </c>
    </row>
    <row r="100" spans="1:44" ht="17.399999999999999">
      <c r="A100" s="4" t="str">
        <f t="shared" si="134"/>
        <v>MCR04W11 8505</v>
      </c>
      <c r="B100" s="4">
        <v>5</v>
      </c>
      <c r="C100" s="79" t="s">
        <v>830</v>
      </c>
      <c r="D100" s="79" t="s">
        <v>436</v>
      </c>
      <c r="E100" s="80">
        <f t="shared" si="173"/>
        <v>6500</v>
      </c>
      <c r="F100" s="81">
        <f t="shared" si="174"/>
        <v>39.515393406593411</v>
      </c>
      <c r="G100" s="81">
        <f t="shared" si="175"/>
        <v>164.49285808996731</v>
      </c>
      <c r="H100" s="82" t="s">
        <v>554</v>
      </c>
      <c r="I100" s="83"/>
      <c r="J100" s="83" t="s">
        <v>555</v>
      </c>
      <c r="K100" s="83" t="s">
        <v>556</v>
      </c>
      <c r="L100" s="84" t="s">
        <v>567</v>
      </c>
      <c r="M100" s="85">
        <v>70</v>
      </c>
      <c r="N100" s="85">
        <v>65</v>
      </c>
      <c r="O100" s="86" t="s">
        <v>568</v>
      </c>
      <c r="P100" s="87">
        <f t="shared" si="181"/>
        <v>5800</v>
      </c>
      <c r="Q100" s="87" t="s">
        <v>421</v>
      </c>
      <c r="R100" s="88">
        <f>R$68</f>
        <v>1.0062111801242235</v>
      </c>
      <c r="S100" s="89">
        <f t="shared" si="182"/>
        <v>6500</v>
      </c>
      <c r="T100" s="89">
        <f t="shared" si="176"/>
        <v>6450</v>
      </c>
      <c r="U100" s="4">
        <v>96</v>
      </c>
      <c r="V100" s="9">
        <v>133.30000000000001</v>
      </c>
      <c r="W100" s="75">
        <v>3</v>
      </c>
      <c r="X100" s="9">
        <f>W100*V100</f>
        <v>399.90000000000003</v>
      </c>
      <c r="Y100" s="72">
        <v>2.81</v>
      </c>
      <c r="Z100" s="72">
        <f t="shared" si="178"/>
        <v>89.92</v>
      </c>
      <c r="AA100" s="72">
        <f>Z100*X100/1000</f>
        <v>35.959008000000004</v>
      </c>
      <c r="AB100" s="92">
        <v>0.91</v>
      </c>
      <c r="AC100" s="93">
        <f>AA100/AB100</f>
        <v>39.515393406593411</v>
      </c>
      <c r="AD100" s="94">
        <v>7249.8125169983723</v>
      </c>
      <c r="AE100" s="72">
        <v>39</v>
      </c>
      <c r="AF100" s="72">
        <v>39</v>
      </c>
      <c r="AG100" s="92">
        <v>0.89</v>
      </c>
      <c r="AI100" s="72" t="s">
        <v>570</v>
      </c>
    </row>
    <row r="101" spans="1:44" ht="17.399999999999999">
      <c r="A101" s="4" t="str">
        <f t="shared" si="134"/>
        <v>MCR04W11 8506</v>
      </c>
      <c r="B101" s="4">
        <v>6</v>
      </c>
      <c r="C101" s="79" t="s">
        <v>830</v>
      </c>
      <c r="D101" s="79" t="s">
        <v>436</v>
      </c>
      <c r="E101" s="80">
        <f t="shared" si="173"/>
        <v>8000</v>
      </c>
      <c r="F101" s="81">
        <f t="shared" si="174"/>
        <v>49.401182608695649</v>
      </c>
      <c r="G101" s="81">
        <f t="shared" si="175"/>
        <v>161.93944309729605</v>
      </c>
      <c r="H101" s="82" t="s">
        <v>554</v>
      </c>
      <c r="I101" s="83"/>
      <c r="J101" s="83" t="s">
        <v>555</v>
      </c>
      <c r="K101" s="83" t="s">
        <v>556</v>
      </c>
      <c r="L101" s="84" t="s">
        <v>567</v>
      </c>
      <c r="M101" s="85">
        <v>70</v>
      </c>
      <c r="N101" s="85">
        <v>65</v>
      </c>
      <c r="O101" s="86" t="s">
        <v>568</v>
      </c>
      <c r="P101" s="87">
        <f t="shared" si="181"/>
        <v>7100</v>
      </c>
      <c r="Q101" s="87" t="s">
        <v>422</v>
      </c>
      <c r="R101" s="88">
        <f>$R$69</f>
        <v>1.015228426395939</v>
      </c>
      <c r="S101" s="89">
        <f t="shared" si="182"/>
        <v>8000</v>
      </c>
      <c r="T101" s="89">
        <f t="shared" si="176"/>
        <v>7900</v>
      </c>
      <c r="U101" s="4">
        <v>96</v>
      </c>
      <c r="V101" s="95">
        <v>166.7</v>
      </c>
      <c r="W101" s="75">
        <v>3</v>
      </c>
      <c r="X101" s="9">
        <f t="shared" ref="X101:X102" si="186">W101*V101</f>
        <v>500.09999999999997</v>
      </c>
      <c r="Y101" s="72">
        <v>2.84</v>
      </c>
      <c r="Z101" s="72">
        <f t="shared" si="178"/>
        <v>90.88</v>
      </c>
      <c r="AA101" s="72">
        <f t="shared" ref="AA101:AA102" si="187">Z101*X101/1000</f>
        <v>45.449087999999996</v>
      </c>
      <c r="AB101" s="92">
        <v>0.92</v>
      </c>
      <c r="AC101" s="93">
        <f t="shared" ref="AC101:AC102" si="188">AA101/AB101</f>
        <v>49.401182608695649</v>
      </c>
      <c r="AD101" s="94">
        <v>8866.7733329534967</v>
      </c>
      <c r="AE101" s="72">
        <v>39</v>
      </c>
      <c r="AF101" s="72">
        <v>39</v>
      </c>
      <c r="AG101" s="92">
        <v>0.89</v>
      </c>
      <c r="AI101" s="72" t="s">
        <v>570</v>
      </c>
    </row>
    <row r="102" spans="1:44" s="72" customFormat="1" ht="18" thickBot="1">
      <c r="A102" s="4" t="str">
        <f t="shared" si="134"/>
        <v>MCR04W11 8507</v>
      </c>
      <c r="B102" s="4">
        <v>7</v>
      </c>
      <c r="C102" s="79" t="s">
        <v>830</v>
      </c>
      <c r="D102" s="79" t="s">
        <v>436</v>
      </c>
      <c r="E102" s="80">
        <f t="shared" si="173"/>
        <v>9000</v>
      </c>
      <c r="F102" s="81">
        <f t="shared" si="174"/>
        <v>58.417021276595747</v>
      </c>
      <c r="G102" s="81">
        <f t="shared" si="175"/>
        <v>154.06468531468531</v>
      </c>
      <c r="H102" s="82" t="s">
        <v>554</v>
      </c>
      <c r="I102" s="83"/>
      <c r="J102" s="83" t="s">
        <v>565</v>
      </c>
      <c r="K102" s="83" t="s">
        <v>556</v>
      </c>
      <c r="L102" s="84" t="s">
        <v>567</v>
      </c>
      <c r="M102" s="85">
        <v>70</v>
      </c>
      <c r="N102" s="85">
        <v>65</v>
      </c>
      <c r="O102" s="86" t="s">
        <v>568</v>
      </c>
      <c r="P102" s="87">
        <f t="shared" si="181"/>
        <v>8000</v>
      </c>
      <c r="Q102" s="87" t="s">
        <v>423</v>
      </c>
      <c r="R102" s="88">
        <f>$R$70</f>
        <v>0.97413793103448276</v>
      </c>
      <c r="S102" s="89">
        <f t="shared" si="182"/>
        <v>9000</v>
      </c>
      <c r="T102" s="89">
        <f t="shared" si="176"/>
        <v>9250</v>
      </c>
      <c r="U102" s="4">
        <v>96</v>
      </c>
      <c r="V102" s="98">
        <v>200</v>
      </c>
      <c r="W102" s="75">
        <v>3</v>
      </c>
      <c r="X102" s="9">
        <f t="shared" si="186"/>
        <v>600</v>
      </c>
      <c r="Y102" s="72">
        <v>2.86</v>
      </c>
      <c r="Z102" s="72">
        <f t="shared" si="178"/>
        <v>91.52</v>
      </c>
      <c r="AA102" s="72">
        <f t="shared" si="187"/>
        <v>54.911999999999999</v>
      </c>
      <c r="AB102" s="92">
        <v>0.94</v>
      </c>
      <c r="AC102" s="93">
        <f t="shared" si="188"/>
        <v>58.417021276595747</v>
      </c>
      <c r="AD102" s="99">
        <v>10411.722151247868</v>
      </c>
      <c r="AE102" s="72">
        <v>39</v>
      </c>
      <c r="AF102" s="72">
        <v>39</v>
      </c>
      <c r="AG102" s="92">
        <v>0.89</v>
      </c>
      <c r="AI102" s="72" t="s">
        <v>570</v>
      </c>
      <c r="AL102" s="4"/>
      <c r="AM102" s="4"/>
      <c r="AN102" s="73"/>
      <c r="AO102" s="4"/>
      <c r="AP102" s="4"/>
      <c r="AQ102" s="4"/>
      <c r="AR102" s="4"/>
    </row>
    <row r="103" spans="1:44" s="72" customFormat="1" ht="15" thickBot="1">
      <c r="A103" s="4" t="str">
        <f t="shared" si="134"/>
        <v/>
      </c>
      <c r="B103" s="4"/>
      <c r="C103" s="79"/>
      <c r="D103" s="79" t="s">
        <v>646</v>
      </c>
      <c r="E103" s="80"/>
      <c r="F103" s="81"/>
      <c r="G103" s="81"/>
      <c r="H103" s="82" t="s">
        <v>554</v>
      </c>
      <c r="I103" s="83"/>
      <c r="J103" s="83"/>
      <c r="K103" s="83"/>
      <c r="L103" s="84"/>
      <c r="M103" s="85"/>
      <c r="N103" s="85"/>
      <c r="O103" s="86"/>
      <c r="P103" s="87"/>
      <c r="Q103" s="87"/>
      <c r="R103" s="89"/>
      <c r="S103" s="89"/>
      <c r="T103" s="89"/>
      <c r="U103" s="4"/>
      <c r="V103" s="98"/>
      <c r="W103" s="75"/>
      <c r="X103" s="75"/>
      <c r="AC103" s="93"/>
      <c r="AL103" s="4"/>
      <c r="AM103" s="4"/>
      <c r="AN103" s="73"/>
      <c r="AO103" s="4"/>
      <c r="AP103" s="4"/>
      <c r="AQ103" s="4"/>
      <c r="AR103" s="4"/>
    </row>
    <row r="104" spans="1:44" s="72" customFormat="1" ht="17.399999999999999">
      <c r="A104" s="4" t="str">
        <f t="shared" si="134"/>
        <v>MCR05W11 8501</v>
      </c>
      <c r="B104" s="4">
        <v>1</v>
      </c>
      <c r="C104" s="79" t="s">
        <v>831</v>
      </c>
      <c r="D104" s="79" t="s">
        <v>435</v>
      </c>
      <c r="E104" s="80">
        <f>S104</f>
        <v>2850</v>
      </c>
      <c r="F104" s="81">
        <f t="shared" ref="F104:F110" si="189">AC104</f>
        <v>17.595711340814674</v>
      </c>
      <c r="G104" s="81">
        <f t="shared" ref="G104:G110" si="190">E104/F104</f>
        <v>161.97128634346228</v>
      </c>
      <c r="H104" s="82" t="s">
        <v>554</v>
      </c>
      <c r="I104" s="83"/>
      <c r="J104" s="83" t="s">
        <v>555</v>
      </c>
      <c r="K104" s="83" t="s">
        <v>556</v>
      </c>
      <c r="L104" s="84" t="s">
        <v>571</v>
      </c>
      <c r="M104" s="85">
        <v>70</v>
      </c>
      <c r="N104" s="85">
        <v>65</v>
      </c>
      <c r="O104" s="86" t="s">
        <v>572</v>
      </c>
      <c r="P104" s="87">
        <f>MROUND(E104/1.4,100)</f>
        <v>2000</v>
      </c>
      <c r="Q104" s="87" t="s">
        <v>417</v>
      </c>
      <c r="R104" s="100">
        <f t="shared" ref="R104:R107" si="191">S104/T104</f>
        <v>1</v>
      </c>
      <c r="S104" s="89">
        <v>2850</v>
      </c>
      <c r="T104" s="89">
        <f t="shared" ref="T104:T110" si="192">MROUND(AD104*AG104*AF104/AE104,50)</f>
        <v>2850</v>
      </c>
      <c r="U104" s="4">
        <v>120</v>
      </c>
      <c r="V104" s="90">
        <v>50</v>
      </c>
      <c r="W104" s="75">
        <v>3</v>
      </c>
      <c r="X104" s="9">
        <f t="shared" ref="X104" si="193">W104*V104</f>
        <v>150</v>
      </c>
      <c r="Y104" s="91">
        <v>2.7273352578262751</v>
      </c>
      <c r="Z104" s="72">
        <f t="shared" ref="Z104:Z110" si="194">Y104*U104/W104</f>
        <v>109.093410313051</v>
      </c>
      <c r="AA104" s="72">
        <f t="shared" ref="AA104" si="195">Z104*X104/1000</f>
        <v>16.364011546957649</v>
      </c>
      <c r="AB104" s="92">
        <v>0.93</v>
      </c>
      <c r="AC104" s="93">
        <f t="shared" ref="AC104" si="196">AA104/AB104</f>
        <v>17.595711340814674</v>
      </c>
      <c r="AD104" s="97">
        <v>3227.3761934495647</v>
      </c>
      <c r="AE104" s="72">
        <v>39</v>
      </c>
      <c r="AF104" s="72">
        <v>39</v>
      </c>
      <c r="AG104" s="92">
        <v>0.89</v>
      </c>
      <c r="AI104" s="72" t="s">
        <v>573</v>
      </c>
      <c r="AL104" s="4"/>
      <c r="AM104" s="4"/>
      <c r="AN104" s="73"/>
      <c r="AO104" s="4"/>
      <c r="AP104" s="4"/>
      <c r="AQ104" s="4"/>
      <c r="AR104" s="4"/>
    </row>
    <row r="105" spans="1:44" s="72" customFormat="1" ht="17.399999999999999">
      <c r="A105" s="4" t="str">
        <f t="shared" si="134"/>
        <v>MCR05W11 8502</v>
      </c>
      <c r="B105" s="4">
        <v>2</v>
      </c>
      <c r="C105" s="79" t="s">
        <v>831</v>
      </c>
      <c r="D105" s="79" t="s">
        <v>435</v>
      </c>
      <c r="E105" s="80">
        <f>S105</f>
        <v>4250</v>
      </c>
      <c r="F105" s="81">
        <f t="shared" si="189"/>
        <v>28.104166963247408</v>
      </c>
      <c r="G105" s="81">
        <f t="shared" si="190"/>
        <v>151.22312664729901</v>
      </c>
      <c r="H105" s="82" t="s">
        <v>554</v>
      </c>
      <c r="I105" s="83"/>
      <c r="J105" s="83" t="s">
        <v>555</v>
      </c>
      <c r="K105" s="83" t="s">
        <v>556</v>
      </c>
      <c r="L105" s="84" t="s">
        <v>571</v>
      </c>
      <c r="M105" s="85">
        <v>70</v>
      </c>
      <c r="N105" s="85">
        <v>65</v>
      </c>
      <c r="O105" s="86" t="s">
        <v>572</v>
      </c>
      <c r="P105" s="87">
        <f t="shared" ref="P105:P110" si="197">MROUND(E105/1.4,100)</f>
        <v>3000</v>
      </c>
      <c r="Q105" s="87" t="s">
        <v>418</v>
      </c>
      <c r="R105" s="100">
        <f t="shared" si="191"/>
        <v>1</v>
      </c>
      <c r="S105" s="89">
        <v>4250</v>
      </c>
      <c r="T105" s="89">
        <f t="shared" si="192"/>
        <v>4250</v>
      </c>
      <c r="U105" s="4">
        <v>120</v>
      </c>
      <c r="V105" s="95">
        <v>76.67</v>
      </c>
      <c r="W105" s="75">
        <v>3</v>
      </c>
      <c r="X105" s="9">
        <f>W105*V105</f>
        <v>230.01</v>
      </c>
      <c r="Y105" s="96">
        <v>2.7797478301546827</v>
      </c>
      <c r="Z105" s="72">
        <f t="shared" si="194"/>
        <v>111.18991320618731</v>
      </c>
      <c r="AA105" s="72">
        <f>Z105*X105/1000</f>
        <v>25.574791936555144</v>
      </c>
      <c r="AB105" s="92">
        <v>0.91</v>
      </c>
      <c r="AC105" s="93">
        <f>AA105/AB105</f>
        <v>28.104166963247408</v>
      </c>
      <c r="AD105" s="94">
        <v>4778.7107240769719</v>
      </c>
      <c r="AE105" s="72">
        <v>39</v>
      </c>
      <c r="AF105" s="72">
        <v>39</v>
      </c>
      <c r="AG105" s="92">
        <v>0.89</v>
      </c>
      <c r="AI105" s="72" t="s">
        <v>573</v>
      </c>
      <c r="AL105" s="4"/>
      <c r="AM105" s="4"/>
      <c r="AN105" s="73"/>
      <c r="AO105" s="4"/>
      <c r="AP105" s="4"/>
      <c r="AQ105" s="4"/>
      <c r="AR105" s="4"/>
    </row>
    <row r="106" spans="1:44" s="72" customFormat="1" ht="17.399999999999999">
      <c r="A106" s="4" t="str">
        <f t="shared" si="134"/>
        <v>MCR05W11 8503</v>
      </c>
      <c r="B106" s="4">
        <v>3</v>
      </c>
      <c r="C106" s="79" t="s">
        <v>831</v>
      </c>
      <c r="D106" s="79" t="s">
        <v>435</v>
      </c>
      <c r="E106" s="80">
        <f>S106</f>
        <v>5000</v>
      </c>
      <c r="F106" s="81">
        <f t="shared" si="189"/>
        <v>32.553316746249976</v>
      </c>
      <c r="G106" s="81">
        <f t="shared" si="190"/>
        <v>153.5941802481918</v>
      </c>
      <c r="H106" s="82" t="s">
        <v>554</v>
      </c>
      <c r="I106" s="83"/>
      <c r="J106" s="83" t="s">
        <v>555</v>
      </c>
      <c r="K106" s="83" t="s">
        <v>556</v>
      </c>
      <c r="L106" s="84" t="s">
        <v>571</v>
      </c>
      <c r="M106" s="85">
        <v>70</v>
      </c>
      <c r="N106" s="85">
        <v>65</v>
      </c>
      <c r="O106" s="86" t="s">
        <v>572</v>
      </c>
      <c r="P106" s="87">
        <f t="shared" si="197"/>
        <v>3600</v>
      </c>
      <c r="Q106" s="87" t="s">
        <v>419</v>
      </c>
      <c r="R106" s="100">
        <f t="shared" si="191"/>
        <v>1.0204081632653061</v>
      </c>
      <c r="S106" s="89">
        <v>5000</v>
      </c>
      <c r="T106" s="89">
        <f t="shared" si="192"/>
        <v>4900</v>
      </c>
      <c r="U106" s="4">
        <v>120</v>
      </c>
      <c r="V106" s="9">
        <v>90</v>
      </c>
      <c r="W106" s="75">
        <v>3</v>
      </c>
      <c r="X106" s="9">
        <f t="shared" ref="X106:X107" si="198">W106*V106</f>
        <v>270</v>
      </c>
      <c r="Y106" s="96">
        <v>2.8032022753715258</v>
      </c>
      <c r="Z106" s="72">
        <f t="shared" si="194"/>
        <v>112.12809101486103</v>
      </c>
      <c r="AA106" s="72">
        <f t="shared" ref="AA106:AA107" si="199">Z106*X106/1000</f>
        <v>30.274584574012479</v>
      </c>
      <c r="AB106" s="92">
        <v>0.93</v>
      </c>
      <c r="AC106" s="93">
        <f t="shared" ref="AC106:AC107" si="200">AA106/AB106</f>
        <v>32.553316746249976</v>
      </c>
      <c r="AD106" s="94">
        <v>5516.0939267366348</v>
      </c>
      <c r="AE106" s="72">
        <v>39</v>
      </c>
      <c r="AF106" s="72">
        <v>39</v>
      </c>
      <c r="AG106" s="92">
        <v>0.89</v>
      </c>
      <c r="AI106" s="72" t="s">
        <v>573</v>
      </c>
      <c r="AL106" s="4"/>
      <c r="AM106" s="4"/>
      <c r="AN106" s="73"/>
      <c r="AO106" s="4"/>
      <c r="AP106" s="4"/>
      <c r="AQ106" s="4"/>
      <c r="AR106" s="4"/>
    </row>
    <row r="107" spans="1:44" s="72" customFormat="1" ht="17.399999999999999">
      <c r="A107" s="4" t="str">
        <f t="shared" si="134"/>
        <v>MCR05W11 8504</v>
      </c>
      <c r="B107" s="4">
        <v>4</v>
      </c>
      <c r="C107" s="79" t="s">
        <v>831</v>
      </c>
      <c r="D107" s="79" t="s">
        <v>435</v>
      </c>
      <c r="E107" s="80">
        <f>S107</f>
        <v>6250</v>
      </c>
      <c r="F107" s="81">
        <f t="shared" si="189"/>
        <v>42.402111746249773</v>
      </c>
      <c r="G107" s="81">
        <f t="shared" si="190"/>
        <v>147.39831915453544</v>
      </c>
      <c r="H107" s="82" t="s">
        <v>554</v>
      </c>
      <c r="I107" s="83"/>
      <c r="J107" s="83" t="s">
        <v>555</v>
      </c>
      <c r="K107" s="83" t="s">
        <v>556</v>
      </c>
      <c r="L107" s="84" t="s">
        <v>571</v>
      </c>
      <c r="M107" s="85">
        <v>70</v>
      </c>
      <c r="N107" s="85">
        <v>65</v>
      </c>
      <c r="O107" s="86" t="s">
        <v>572</v>
      </c>
      <c r="P107" s="87">
        <f t="shared" si="197"/>
        <v>4500</v>
      </c>
      <c r="Q107" s="87" t="s">
        <v>420</v>
      </c>
      <c r="R107" s="100">
        <f t="shared" si="191"/>
        <v>1.0162601626016261</v>
      </c>
      <c r="S107" s="89">
        <v>6250</v>
      </c>
      <c r="T107" s="89">
        <f t="shared" si="192"/>
        <v>6150</v>
      </c>
      <c r="U107" s="4">
        <v>120</v>
      </c>
      <c r="V107" s="9">
        <f>350/3</f>
        <v>116.66666666666667</v>
      </c>
      <c r="W107" s="75">
        <v>3</v>
      </c>
      <c r="X107" s="9">
        <f t="shared" si="198"/>
        <v>350</v>
      </c>
      <c r="Y107" s="96">
        <v>2.8469989315339133</v>
      </c>
      <c r="Z107" s="72">
        <f t="shared" si="194"/>
        <v>113.87995726135654</v>
      </c>
      <c r="AA107" s="72">
        <f t="shared" si="199"/>
        <v>39.857985041474784</v>
      </c>
      <c r="AB107" s="92">
        <v>0.94</v>
      </c>
      <c r="AC107" s="93">
        <f t="shared" si="200"/>
        <v>42.402111746249773</v>
      </c>
      <c r="AD107" s="94">
        <v>6932.6232660014421</v>
      </c>
      <c r="AE107" s="72">
        <v>39</v>
      </c>
      <c r="AF107" s="72">
        <v>39</v>
      </c>
      <c r="AG107" s="92">
        <v>0.89</v>
      </c>
      <c r="AI107" s="72" t="s">
        <v>573</v>
      </c>
      <c r="AL107" s="4"/>
      <c r="AM107" s="4"/>
      <c r="AN107" s="73"/>
      <c r="AO107" s="4"/>
      <c r="AP107" s="4"/>
      <c r="AQ107" s="4"/>
      <c r="AR107" s="4"/>
    </row>
    <row r="108" spans="1:44" s="72" customFormat="1" ht="17.399999999999999">
      <c r="A108" s="4" t="str">
        <f t="shared" si="134"/>
        <v>MCR05W11 8505</v>
      </c>
      <c r="B108" s="4">
        <v>5</v>
      </c>
      <c r="C108" s="79" t="s">
        <v>831</v>
      </c>
      <c r="D108" s="79" t="s">
        <v>436</v>
      </c>
      <c r="E108" s="80">
        <f t="shared" ref="E108:E109" si="201">S108</f>
        <v>8100</v>
      </c>
      <c r="F108" s="81">
        <f t="shared" si="189"/>
        <v>49.394241758241755</v>
      </c>
      <c r="G108" s="81">
        <f t="shared" si="190"/>
        <v>163.98672621892129</v>
      </c>
      <c r="H108" s="82" t="s">
        <v>554</v>
      </c>
      <c r="I108" s="83"/>
      <c r="J108" s="83" t="s">
        <v>555</v>
      </c>
      <c r="K108" s="83" t="s">
        <v>556</v>
      </c>
      <c r="L108" s="84" t="s">
        <v>571</v>
      </c>
      <c r="M108" s="85">
        <v>70</v>
      </c>
      <c r="N108" s="85">
        <v>65</v>
      </c>
      <c r="O108" s="86" t="s">
        <v>572</v>
      </c>
      <c r="P108" s="87">
        <f t="shared" si="197"/>
        <v>5800</v>
      </c>
      <c r="Q108" s="87" t="s">
        <v>421</v>
      </c>
      <c r="R108" s="100">
        <f>S108/T108</f>
        <v>1.0062111801242235</v>
      </c>
      <c r="S108" s="89">
        <v>8100</v>
      </c>
      <c r="T108" s="89">
        <f t="shared" si="192"/>
        <v>8050</v>
      </c>
      <c r="U108" s="4">
        <v>120</v>
      </c>
      <c r="V108" s="9">
        <v>133.30000000000001</v>
      </c>
      <c r="W108" s="75">
        <v>3</v>
      </c>
      <c r="X108" s="9">
        <f>W108*V108</f>
        <v>399.90000000000003</v>
      </c>
      <c r="Y108" s="72">
        <v>2.81</v>
      </c>
      <c r="Z108" s="72">
        <f t="shared" si="194"/>
        <v>112.39999999999999</v>
      </c>
      <c r="AA108" s="72">
        <f>Z108*X108/1000</f>
        <v>44.94876</v>
      </c>
      <c r="AB108" s="92">
        <v>0.91</v>
      </c>
      <c r="AC108" s="93">
        <f>AA108/AB108</f>
        <v>49.394241758241755</v>
      </c>
      <c r="AD108" s="97">
        <v>9062.2656462479645</v>
      </c>
      <c r="AE108" s="72">
        <v>39</v>
      </c>
      <c r="AF108" s="72">
        <v>39</v>
      </c>
      <c r="AG108" s="92">
        <v>0.89</v>
      </c>
      <c r="AI108" s="72" t="s">
        <v>574</v>
      </c>
      <c r="AL108" s="4"/>
      <c r="AM108" s="4"/>
      <c r="AN108" s="73"/>
      <c r="AO108" s="4"/>
      <c r="AP108" s="4"/>
      <c r="AQ108" s="4"/>
      <c r="AR108" s="4"/>
    </row>
    <row r="109" spans="1:44" s="72" customFormat="1" ht="17.399999999999999">
      <c r="A109" s="4" t="str">
        <f t="shared" si="134"/>
        <v>MCR05W11 8506</v>
      </c>
      <c r="B109" s="4">
        <v>6</v>
      </c>
      <c r="C109" s="79" t="s">
        <v>831</v>
      </c>
      <c r="D109" s="79" t="s">
        <v>436</v>
      </c>
      <c r="E109" s="80">
        <f t="shared" si="201"/>
        <v>10000</v>
      </c>
      <c r="F109" s="81">
        <f t="shared" si="189"/>
        <v>61.087483870967723</v>
      </c>
      <c r="G109" s="81">
        <f t="shared" si="190"/>
        <v>163.69965443531018</v>
      </c>
      <c r="H109" s="82" t="s">
        <v>554</v>
      </c>
      <c r="I109" s="83"/>
      <c r="J109" s="83" t="s">
        <v>555</v>
      </c>
      <c r="K109" s="83" t="s">
        <v>556</v>
      </c>
      <c r="L109" s="84" t="s">
        <v>571</v>
      </c>
      <c r="M109" s="85">
        <v>70</v>
      </c>
      <c r="N109" s="85">
        <v>65</v>
      </c>
      <c r="O109" s="86" t="s">
        <v>572</v>
      </c>
      <c r="P109" s="87">
        <f t="shared" si="197"/>
        <v>7100</v>
      </c>
      <c r="Q109" s="87" t="s">
        <v>422</v>
      </c>
      <c r="R109" s="100">
        <f t="shared" ref="R109:R110" si="202">S109/T109</f>
        <v>1.015228426395939</v>
      </c>
      <c r="S109" s="89">
        <v>10000</v>
      </c>
      <c r="T109" s="89">
        <f t="shared" si="192"/>
        <v>9850</v>
      </c>
      <c r="U109" s="4">
        <v>120</v>
      </c>
      <c r="V109" s="95">
        <v>166.7</v>
      </c>
      <c r="W109" s="75">
        <v>3</v>
      </c>
      <c r="X109" s="9">
        <f t="shared" ref="X109:X110" si="203">W109*V109</f>
        <v>500.09999999999997</v>
      </c>
      <c r="Y109" s="72">
        <v>2.84</v>
      </c>
      <c r="Z109" s="72">
        <f t="shared" si="194"/>
        <v>113.59999999999998</v>
      </c>
      <c r="AA109" s="72">
        <f t="shared" ref="AA109:AA110" si="204">Z109*X109/1000</f>
        <v>56.811359999999986</v>
      </c>
      <c r="AB109" s="92">
        <v>0.93</v>
      </c>
      <c r="AC109" s="93">
        <f t="shared" ref="AC109:AC110" si="205">AA109/AB109</f>
        <v>61.087483870967723</v>
      </c>
      <c r="AD109" s="94">
        <v>11083.466666191873</v>
      </c>
      <c r="AE109" s="72">
        <v>39</v>
      </c>
      <c r="AF109" s="72">
        <v>39</v>
      </c>
      <c r="AG109" s="92">
        <v>0.89</v>
      </c>
      <c r="AI109" s="72" t="s">
        <v>574</v>
      </c>
      <c r="AL109" s="4"/>
      <c r="AM109" s="4"/>
      <c r="AN109" s="73"/>
      <c r="AO109" s="4"/>
      <c r="AP109" s="4"/>
      <c r="AQ109" s="4"/>
      <c r="AR109" s="4"/>
    </row>
    <row r="110" spans="1:44" s="72" customFormat="1" ht="17.399999999999999">
      <c r="A110" s="4" t="str">
        <f t="shared" si="134"/>
        <v>MCR05W11 8507</v>
      </c>
      <c r="B110" s="4">
        <v>7</v>
      </c>
      <c r="C110" s="79" t="s">
        <v>831</v>
      </c>
      <c r="D110" s="79" t="s">
        <v>436</v>
      </c>
      <c r="E110" s="80">
        <f>S110</f>
        <v>11300</v>
      </c>
      <c r="F110" s="81">
        <f t="shared" si="189"/>
        <v>73.021276595744681</v>
      </c>
      <c r="G110" s="81">
        <f t="shared" si="190"/>
        <v>154.74941724941726</v>
      </c>
      <c r="H110" s="82" t="s">
        <v>554</v>
      </c>
      <c r="I110" s="83"/>
      <c r="J110" s="83" t="s">
        <v>555</v>
      </c>
      <c r="K110" s="83" t="s">
        <v>556</v>
      </c>
      <c r="L110" s="84" t="s">
        <v>571</v>
      </c>
      <c r="M110" s="85">
        <v>70</v>
      </c>
      <c r="N110" s="85">
        <v>65</v>
      </c>
      <c r="O110" s="86" t="s">
        <v>572</v>
      </c>
      <c r="P110" s="87">
        <f t="shared" si="197"/>
        <v>8100</v>
      </c>
      <c r="Q110" s="87" t="s">
        <v>423</v>
      </c>
      <c r="R110" s="100">
        <f t="shared" si="202"/>
        <v>0.97413793103448276</v>
      </c>
      <c r="S110" s="89">
        <v>11300</v>
      </c>
      <c r="T110" s="89">
        <f t="shared" si="192"/>
        <v>11600</v>
      </c>
      <c r="U110" s="4">
        <v>120</v>
      </c>
      <c r="V110" s="98">
        <v>200</v>
      </c>
      <c r="W110" s="75">
        <v>3</v>
      </c>
      <c r="X110" s="9">
        <f t="shared" si="203"/>
        <v>600</v>
      </c>
      <c r="Y110" s="72">
        <v>2.86</v>
      </c>
      <c r="Z110" s="72">
        <f t="shared" si="194"/>
        <v>114.39999999999999</v>
      </c>
      <c r="AA110" s="72">
        <f t="shared" si="204"/>
        <v>68.64</v>
      </c>
      <c r="AB110" s="92">
        <v>0.94</v>
      </c>
      <c r="AC110" s="93">
        <f t="shared" si="205"/>
        <v>73.021276595744681</v>
      </c>
      <c r="AD110" s="94">
        <v>13014.652689059834</v>
      </c>
      <c r="AE110" s="72">
        <v>39</v>
      </c>
      <c r="AF110" s="72">
        <v>39</v>
      </c>
      <c r="AG110" s="92">
        <v>0.89</v>
      </c>
      <c r="AI110" s="72" t="s">
        <v>574</v>
      </c>
      <c r="AL110" s="4"/>
      <c r="AM110" s="4"/>
      <c r="AN110" s="73"/>
      <c r="AO110" s="4"/>
      <c r="AP110" s="4"/>
      <c r="AQ110" s="4"/>
      <c r="AR110" s="4"/>
    </row>
    <row r="111" spans="1:44" s="72" customFormat="1" ht="15" thickBot="1">
      <c r="A111" s="4" t="str">
        <f t="shared" si="134"/>
        <v/>
      </c>
      <c r="B111" s="4"/>
      <c r="C111" s="79"/>
      <c r="D111" s="79" t="s">
        <v>646</v>
      </c>
      <c r="E111" s="80"/>
      <c r="F111" s="81"/>
      <c r="G111" s="81"/>
      <c r="H111" s="82" t="s">
        <v>554</v>
      </c>
      <c r="I111" s="83"/>
      <c r="J111" s="83"/>
      <c r="K111" s="83"/>
      <c r="L111" s="84"/>
      <c r="M111" s="85"/>
      <c r="N111" s="85"/>
      <c r="O111" s="86"/>
      <c r="P111" s="87"/>
      <c r="Q111" s="87"/>
      <c r="R111" s="89"/>
      <c r="S111" s="89"/>
      <c r="T111" s="89"/>
      <c r="U111" s="4"/>
      <c r="V111" s="98"/>
      <c r="W111" s="75"/>
      <c r="X111" s="75"/>
      <c r="AL111" s="4"/>
      <c r="AM111" s="4"/>
      <c r="AN111" s="73"/>
      <c r="AO111" s="4"/>
      <c r="AP111" s="4"/>
      <c r="AQ111" s="4"/>
      <c r="AR111" s="4"/>
    </row>
    <row r="112" spans="1:44" s="72" customFormat="1" ht="17.399999999999999">
      <c r="A112" s="4" t="str">
        <f t="shared" si="134"/>
        <v>MCR06W11 8501</v>
      </c>
      <c r="B112" s="4">
        <v>1</v>
      </c>
      <c r="C112" s="79" t="s">
        <v>832</v>
      </c>
      <c r="D112" s="79" t="s">
        <v>435</v>
      </c>
      <c r="E112" s="80">
        <f t="shared" ref="E112:E118" si="206">S112</f>
        <v>3450</v>
      </c>
      <c r="F112" s="81">
        <f t="shared" ref="F112:F118" si="207">AC112</f>
        <v>22.063835793650767</v>
      </c>
      <c r="G112" s="81">
        <f t="shared" ref="G112:G118" si="208">E112/F112</f>
        <v>156.3644704513616</v>
      </c>
      <c r="H112" s="82" t="s">
        <v>554</v>
      </c>
      <c r="I112" s="83"/>
      <c r="J112" s="83" t="s">
        <v>555</v>
      </c>
      <c r="K112" s="83" t="s">
        <v>556</v>
      </c>
      <c r="L112" s="84" t="s">
        <v>575</v>
      </c>
      <c r="M112" s="85">
        <v>70</v>
      </c>
      <c r="N112" s="85">
        <v>65</v>
      </c>
      <c r="O112" s="86" t="s">
        <v>576</v>
      </c>
      <c r="P112" s="87">
        <f>MROUND(E112/1.68,100)</f>
        <v>2100</v>
      </c>
      <c r="Q112" s="87" t="s">
        <v>417</v>
      </c>
      <c r="R112" s="88">
        <f>R$64</f>
        <v>1</v>
      </c>
      <c r="S112" s="89">
        <f t="shared" ref="S112:S118" si="209">MROUND(T112*R112,50)</f>
        <v>3450</v>
      </c>
      <c r="T112" s="89">
        <f t="shared" ref="T112:T118" si="210">MROUND(AD112*AG112*AF112/AE112,50)</f>
        <v>3450</v>
      </c>
      <c r="U112" s="4">
        <v>144</v>
      </c>
      <c r="V112" s="90">
        <v>50</v>
      </c>
      <c r="W112" s="75">
        <v>3</v>
      </c>
      <c r="X112" s="9">
        <f t="shared" ref="X112" si="211">W112*V112</f>
        <v>150</v>
      </c>
      <c r="Y112" s="91">
        <v>2.7273352578262751</v>
      </c>
      <c r="Z112" s="72">
        <f t="shared" ref="Z112:Z118" si="212">Y112*U112/W112</f>
        <v>130.91209237566122</v>
      </c>
      <c r="AA112" s="72">
        <f t="shared" ref="AA112" si="213">Z112*X112/1000</f>
        <v>19.636813856349182</v>
      </c>
      <c r="AB112" s="92">
        <v>0.89</v>
      </c>
      <c r="AC112" s="93">
        <f t="shared" ref="AC112" si="214">AA112/AB112</f>
        <v>22.063835793650767</v>
      </c>
      <c r="AD112" s="97">
        <v>3872.8514321394778</v>
      </c>
      <c r="AE112" s="72">
        <v>39</v>
      </c>
      <c r="AF112" s="72">
        <v>39</v>
      </c>
      <c r="AG112" s="92">
        <v>0.89</v>
      </c>
      <c r="AI112" s="72" t="s">
        <v>577</v>
      </c>
      <c r="AL112" s="4"/>
      <c r="AM112" s="4"/>
      <c r="AN112" s="73"/>
      <c r="AO112" s="4"/>
      <c r="AP112" s="4"/>
      <c r="AQ112" s="4"/>
      <c r="AR112" s="4"/>
    </row>
    <row r="113" spans="1:44" s="72" customFormat="1" ht="17.399999999999999">
      <c r="A113" s="4" t="str">
        <f t="shared" si="134"/>
        <v>MCR06W11 8502</v>
      </c>
      <c r="B113" s="4">
        <v>2</v>
      </c>
      <c r="C113" s="79" t="s">
        <v>832</v>
      </c>
      <c r="D113" s="79" t="s">
        <v>435</v>
      </c>
      <c r="E113" s="80">
        <f t="shared" si="206"/>
        <v>5100</v>
      </c>
      <c r="F113" s="81">
        <f t="shared" si="207"/>
        <v>33.540710736465762</v>
      </c>
      <c r="G113" s="81">
        <f t="shared" si="208"/>
        <v>152.05402294755891</v>
      </c>
      <c r="H113" s="82" t="s">
        <v>554</v>
      </c>
      <c r="I113" s="83"/>
      <c r="J113" s="83" t="s">
        <v>555</v>
      </c>
      <c r="K113" s="83" t="s">
        <v>556</v>
      </c>
      <c r="L113" s="84" t="s">
        <v>575</v>
      </c>
      <c r="M113" s="85">
        <v>70</v>
      </c>
      <c r="N113" s="85">
        <v>65</v>
      </c>
      <c r="O113" s="86" t="s">
        <v>576</v>
      </c>
      <c r="P113" s="87">
        <f t="shared" ref="P113:P118" si="215">MROUND(E113/1.68,100)</f>
        <v>3000</v>
      </c>
      <c r="Q113" s="87" t="s">
        <v>418</v>
      </c>
      <c r="R113" s="88">
        <f>R$65</f>
        <v>1</v>
      </c>
      <c r="S113" s="89">
        <f t="shared" si="209"/>
        <v>5100</v>
      </c>
      <c r="T113" s="89">
        <f t="shared" si="210"/>
        <v>5100</v>
      </c>
      <c r="U113" s="4">
        <v>144</v>
      </c>
      <c r="V113" s="95">
        <v>76.67</v>
      </c>
      <c r="W113" s="75">
        <v>3</v>
      </c>
      <c r="X113" s="9">
        <f>W113*V113</f>
        <v>230.01</v>
      </c>
      <c r="Y113" s="96">
        <v>2.7797478301546827</v>
      </c>
      <c r="Z113" s="72">
        <f t="shared" si="212"/>
        <v>133.42789584742476</v>
      </c>
      <c r="AA113" s="72">
        <f>Z113*X113/1000</f>
        <v>30.689750323866171</v>
      </c>
      <c r="AB113" s="92">
        <v>0.91500000000000004</v>
      </c>
      <c r="AC113" s="93">
        <f>AA113/AB113</f>
        <v>33.540710736465762</v>
      </c>
      <c r="AD113" s="94">
        <v>5734.4528688923656</v>
      </c>
      <c r="AE113" s="72">
        <v>39</v>
      </c>
      <c r="AF113" s="72">
        <v>39</v>
      </c>
      <c r="AG113" s="92">
        <v>0.89</v>
      </c>
      <c r="AI113" s="72" t="s">
        <v>577</v>
      </c>
      <c r="AL113" s="4"/>
      <c r="AM113" s="4"/>
      <c r="AN113" s="73"/>
      <c r="AO113" s="4"/>
      <c r="AP113" s="4"/>
      <c r="AQ113" s="4"/>
      <c r="AR113" s="4"/>
    </row>
    <row r="114" spans="1:44" s="72" customFormat="1" ht="17.399999999999999">
      <c r="A114" s="4" t="str">
        <f t="shared" si="134"/>
        <v>MCR06W11 8503</v>
      </c>
      <c r="B114" s="4">
        <v>3</v>
      </c>
      <c r="C114" s="79" t="s">
        <v>832</v>
      </c>
      <c r="D114" s="79" t="s">
        <v>435</v>
      </c>
      <c r="E114" s="80">
        <f t="shared" si="206"/>
        <v>6000</v>
      </c>
      <c r="F114" s="81">
        <f t="shared" si="207"/>
        <v>39.488588574798882</v>
      </c>
      <c r="G114" s="81">
        <f t="shared" si="208"/>
        <v>151.94262992294244</v>
      </c>
      <c r="H114" s="82" t="s">
        <v>554</v>
      </c>
      <c r="I114" s="83"/>
      <c r="J114" s="83" t="s">
        <v>555</v>
      </c>
      <c r="K114" s="83" t="s">
        <v>556</v>
      </c>
      <c r="L114" s="84" t="s">
        <v>575</v>
      </c>
      <c r="M114" s="85">
        <v>70</v>
      </c>
      <c r="N114" s="85">
        <v>65</v>
      </c>
      <c r="O114" s="86" t="s">
        <v>576</v>
      </c>
      <c r="P114" s="87">
        <f t="shared" si="215"/>
        <v>3600</v>
      </c>
      <c r="Q114" s="87" t="s">
        <v>419</v>
      </c>
      <c r="R114" s="88">
        <f>R$66</f>
        <v>1.0204081632653061</v>
      </c>
      <c r="S114" s="89">
        <f t="shared" si="209"/>
        <v>6000</v>
      </c>
      <c r="T114" s="89">
        <f t="shared" si="210"/>
        <v>5900</v>
      </c>
      <c r="U114" s="4">
        <v>144</v>
      </c>
      <c r="V114" s="9">
        <v>90</v>
      </c>
      <c r="W114" s="75">
        <v>3</v>
      </c>
      <c r="X114" s="9">
        <f t="shared" ref="X114:X115" si="216">W114*V114</f>
        <v>270</v>
      </c>
      <c r="Y114" s="96">
        <v>2.8032022753715258</v>
      </c>
      <c r="Z114" s="72">
        <f t="shared" si="212"/>
        <v>134.55370921783324</v>
      </c>
      <c r="AA114" s="72">
        <f t="shared" ref="AA114:AA118" si="217">Z114*X114/1000</f>
        <v>36.329501488814977</v>
      </c>
      <c r="AB114" s="92">
        <v>0.92</v>
      </c>
      <c r="AC114" s="93">
        <f t="shared" ref="AC114:AC115" si="218">AA114/AB114</f>
        <v>39.488588574798882</v>
      </c>
      <c r="AD114" s="94">
        <v>6619.3127120839617</v>
      </c>
      <c r="AE114" s="72">
        <v>39</v>
      </c>
      <c r="AF114" s="72">
        <v>39</v>
      </c>
      <c r="AG114" s="92">
        <v>0.89</v>
      </c>
      <c r="AI114" s="72" t="s">
        <v>577</v>
      </c>
      <c r="AL114" s="4"/>
      <c r="AM114" s="4"/>
      <c r="AN114" s="73"/>
      <c r="AO114" s="4"/>
      <c r="AP114" s="4"/>
      <c r="AQ114" s="4"/>
      <c r="AR114" s="4"/>
    </row>
    <row r="115" spans="1:44" s="72" customFormat="1" ht="17.399999999999999">
      <c r="A115" s="4" t="str">
        <f t="shared" si="134"/>
        <v>MCR06W11 8504</v>
      </c>
      <c r="B115" s="4">
        <v>4</v>
      </c>
      <c r="C115" s="79" t="s">
        <v>832</v>
      </c>
      <c r="D115" s="79" t="s">
        <v>435</v>
      </c>
      <c r="E115" s="80">
        <f t="shared" si="206"/>
        <v>7500</v>
      </c>
      <c r="F115" s="81">
        <f t="shared" si="207"/>
        <v>51.319294044817326</v>
      </c>
      <c r="G115" s="81">
        <f t="shared" si="208"/>
        <v>146.14386537449684</v>
      </c>
      <c r="H115" s="82" t="s">
        <v>554</v>
      </c>
      <c r="I115" s="83"/>
      <c r="J115" s="83" t="s">
        <v>555</v>
      </c>
      <c r="K115" s="83" t="s">
        <v>556</v>
      </c>
      <c r="L115" s="84" t="s">
        <v>575</v>
      </c>
      <c r="M115" s="85">
        <v>70</v>
      </c>
      <c r="N115" s="85">
        <v>65</v>
      </c>
      <c r="O115" s="86" t="s">
        <v>576</v>
      </c>
      <c r="P115" s="87">
        <f t="shared" si="215"/>
        <v>4500</v>
      </c>
      <c r="Q115" s="87" t="s">
        <v>420</v>
      </c>
      <c r="R115" s="88">
        <f>R$67</f>
        <v>1.0162601626016261</v>
      </c>
      <c r="S115" s="89">
        <f t="shared" si="209"/>
        <v>7500</v>
      </c>
      <c r="T115" s="89">
        <f t="shared" si="210"/>
        <v>7400</v>
      </c>
      <c r="U115" s="4">
        <v>144</v>
      </c>
      <c r="V115" s="9">
        <f>350/3</f>
        <v>116.66666666666667</v>
      </c>
      <c r="W115" s="75">
        <v>3</v>
      </c>
      <c r="X115" s="9">
        <f t="shared" si="216"/>
        <v>350</v>
      </c>
      <c r="Y115" s="96">
        <v>2.8469989315339133</v>
      </c>
      <c r="Z115" s="72">
        <f t="shared" si="212"/>
        <v>136.65594871362785</v>
      </c>
      <c r="AA115" s="72">
        <f t="shared" si="217"/>
        <v>47.829582049769748</v>
      </c>
      <c r="AB115" s="92">
        <v>0.93200000000000005</v>
      </c>
      <c r="AC115" s="93">
        <f t="shared" si="218"/>
        <v>51.319294044817326</v>
      </c>
      <c r="AD115" s="94">
        <v>8319.1479192017305</v>
      </c>
      <c r="AE115" s="72">
        <v>39</v>
      </c>
      <c r="AF115" s="72">
        <v>39</v>
      </c>
      <c r="AG115" s="92">
        <v>0.89</v>
      </c>
      <c r="AI115" s="72" t="s">
        <v>577</v>
      </c>
      <c r="AL115" s="4"/>
      <c r="AM115" s="4"/>
      <c r="AN115" s="73"/>
      <c r="AO115" s="4"/>
      <c r="AP115" s="4"/>
      <c r="AQ115" s="4"/>
      <c r="AR115" s="4"/>
    </row>
    <row r="116" spans="1:44" s="72" customFormat="1" ht="17.399999999999999">
      <c r="A116" s="4" t="str">
        <f t="shared" si="134"/>
        <v>MCR06W11 8505</v>
      </c>
      <c r="B116" s="4">
        <v>5</v>
      </c>
      <c r="C116" s="79" t="s">
        <v>832</v>
      </c>
      <c r="D116" s="79" t="s">
        <v>436</v>
      </c>
      <c r="E116" s="80">
        <f t="shared" si="206"/>
        <v>9750</v>
      </c>
      <c r="F116" s="81">
        <f t="shared" si="207"/>
        <v>58.311904864864864</v>
      </c>
      <c r="G116" s="81">
        <f t="shared" si="208"/>
        <v>167.20427882771403</v>
      </c>
      <c r="H116" s="82" t="s">
        <v>554</v>
      </c>
      <c r="I116" s="83"/>
      <c r="J116" s="83" t="s">
        <v>555</v>
      </c>
      <c r="K116" s="83" t="s">
        <v>556</v>
      </c>
      <c r="L116" s="84" t="s">
        <v>575</v>
      </c>
      <c r="M116" s="85">
        <v>70</v>
      </c>
      <c r="N116" s="85">
        <v>65</v>
      </c>
      <c r="O116" s="86" t="s">
        <v>576</v>
      </c>
      <c r="P116" s="87">
        <f t="shared" si="215"/>
        <v>5800</v>
      </c>
      <c r="Q116" s="87" t="s">
        <v>421</v>
      </c>
      <c r="R116" s="88">
        <f>R$68</f>
        <v>1.0062111801242235</v>
      </c>
      <c r="S116" s="89">
        <f t="shared" si="209"/>
        <v>9750</v>
      </c>
      <c r="T116" s="89">
        <f t="shared" si="210"/>
        <v>9700</v>
      </c>
      <c r="U116" s="4">
        <v>144</v>
      </c>
      <c r="V116" s="9">
        <v>133.30000000000001</v>
      </c>
      <c r="W116" s="75">
        <v>3</v>
      </c>
      <c r="X116" s="9">
        <f>W116*V116</f>
        <v>399.90000000000003</v>
      </c>
      <c r="Y116" s="72">
        <v>2.81</v>
      </c>
      <c r="Z116" s="72">
        <f t="shared" si="212"/>
        <v>134.88</v>
      </c>
      <c r="AA116" s="72">
        <f t="shared" si="217"/>
        <v>53.938512000000003</v>
      </c>
      <c r="AB116" s="92">
        <v>0.92500000000000004</v>
      </c>
      <c r="AC116" s="93">
        <f>AA116/AB116</f>
        <v>58.311904864864864</v>
      </c>
      <c r="AD116" s="94">
        <v>10874.718775497558</v>
      </c>
      <c r="AE116" s="72">
        <v>39</v>
      </c>
      <c r="AF116" s="72">
        <v>39</v>
      </c>
      <c r="AG116" s="92">
        <v>0.89</v>
      </c>
      <c r="AI116" s="72" t="s">
        <v>578</v>
      </c>
      <c r="AL116" s="4"/>
      <c r="AM116" s="4"/>
      <c r="AN116" s="73"/>
      <c r="AO116" s="4"/>
      <c r="AP116" s="4"/>
      <c r="AQ116" s="4"/>
      <c r="AR116" s="4"/>
    </row>
    <row r="117" spans="1:44" s="72" customFormat="1" ht="17.399999999999999">
      <c r="A117" s="4" t="str">
        <f t="shared" si="134"/>
        <v>MCR06W11 8506</v>
      </c>
      <c r="B117" s="4">
        <v>6</v>
      </c>
      <c r="C117" s="79" t="s">
        <v>832</v>
      </c>
      <c r="D117" s="79" t="s">
        <v>436</v>
      </c>
      <c r="E117" s="80">
        <f t="shared" si="206"/>
        <v>12050</v>
      </c>
      <c r="F117" s="81">
        <f t="shared" si="207"/>
        <v>72.912975401069517</v>
      </c>
      <c r="G117" s="81">
        <f t="shared" si="208"/>
        <v>165.26550910475183</v>
      </c>
      <c r="H117" s="82" t="s">
        <v>554</v>
      </c>
      <c r="I117" s="83"/>
      <c r="J117" s="83" t="s">
        <v>555</v>
      </c>
      <c r="K117" s="83" t="s">
        <v>556</v>
      </c>
      <c r="L117" s="84" t="s">
        <v>575</v>
      </c>
      <c r="M117" s="85">
        <v>70</v>
      </c>
      <c r="N117" s="85">
        <v>65</v>
      </c>
      <c r="O117" s="86" t="s">
        <v>576</v>
      </c>
      <c r="P117" s="87">
        <f t="shared" si="215"/>
        <v>7200</v>
      </c>
      <c r="Q117" s="87" t="s">
        <v>422</v>
      </c>
      <c r="R117" s="88">
        <f>$R$69</f>
        <v>1.015228426395939</v>
      </c>
      <c r="S117" s="89">
        <f t="shared" si="209"/>
        <v>12050</v>
      </c>
      <c r="T117" s="89">
        <f t="shared" si="210"/>
        <v>11850</v>
      </c>
      <c r="U117" s="4">
        <v>144</v>
      </c>
      <c r="V117" s="95">
        <v>166.7</v>
      </c>
      <c r="W117" s="75">
        <v>3</v>
      </c>
      <c r="X117" s="9">
        <f t="shared" ref="X117:X118" si="219">W117*V117</f>
        <v>500.09999999999997</v>
      </c>
      <c r="Y117" s="72">
        <v>2.84</v>
      </c>
      <c r="Z117" s="72">
        <f t="shared" si="212"/>
        <v>136.32</v>
      </c>
      <c r="AA117" s="72">
        <f t="shared" si="217"/>
        <v>68.173631999999998</v>
      </c>
      <c r="AB117" s="92">
        <v>0.93500000000000005</v>
      </c>
      <c r="AC117" s="93">
        <f t="shared" ref="AC117:AC118" si="220">AA117/AB117</f>
        <v>72.912975401069517</v>
      </c>
      <c r="AD117" s="94">
        <v>13300.159999430247</v>
      </c>
      <c r="AE117" s="72">
        <v>39</v>
      </c>
      <c r="AF117" s="72">
        <v>39</v>
      </c>
      <c r="AG117" s="92">
        <v>0.89</v>
      </c>
      <c r="AI117" s="72" t="s">
        <v>578</v>
      </c>
      <c r="AL117" s="4"/>
      <c r="AM117" s="4"/>
      <c r="AN117" s="73"/>
      <c r="AO117" s="4"/>
      <c r="AP117" s="4"/>
      <c r="AQ117" s="4"/>
      <c r="AR117" s="4"/>
    </row>
    <row r="118" spans="1:44" s="72" customFormat="1" ht="18" thickBot="1">
      <c r="A118" s="4" t="str">
        <f t="shared" si="134"/>
        <v>MCR06W11 8507</v>
      </c>
      <c r="B118" s="4">
        <v>7</v>
      </c>
      <c r="C118" s="79" t="s">
        <v>832</v>
      </c>
      <c r="D118" s="79" t="s">
        <v>436</v>
      </c>
      <c r="E118" s="80">
        <f t="shared" si="206"/>
        <v>13550</v>
      </c>
      <c r="F118" s="81">
        <f t="shared" si="207"/>
        <v>87.812366737739879</v>
      </c>
      <c r="G118" s="81">
        <f t="shared" si="208"/>
        <v>154.30628399378398</v>
      </c>
      <c r="H118" s="82" t="s">
        <v>554</v>
      </c>
      <c r="I118" s="83"/>
      <c r="J118" s="83" t="s">
        <v>555</v>
      </c>
      <c r="K118" s="83" t="s">
        <v>556</v>
      </c>
      <c r="L118" s="84" t="s">
        <v>575</v>
      </c>
      <c r="M118" s="85">
        <v>70</v>
      </c>
      <c r="N118" s="85">
        <v>65</v>
      </c>
      <c r="O118" s="86" t="s">
        <v>576</v>
      </c>
      <c r="P118" s="87">
        <f t="shared" si="215"/>
        <v>8100</v>
      </c>
      <c r="Q118" s="87" t="s">
        <v>423</v>
      </c>
      <c r="R118" s="88">
        <f>$R$70</f>
        <v>0.97413793103448276</v>
      </c>
      <c r="S118" s="89">
        <f t="shared" si="209"/>
        <v>13550</v>
      </c>
      <c r="T118" s="89">
        <f t="shared" si="210"/>
        <v>13900</v>
      </c>
      <c r="U118" s="4">
        <v>144</v>
      </c>
      <c r="V118" s="98">
        <v>200</v>
      </c>
      <c r="W118" s="75">
        <v>3</v>
      </c>
      <c r="X118" s="9">
        <f t="shared" si="219"/>
        <v>600</v>
      </c>
      <c r="Y118" s="72">
        <v>2.86</v>
      </c>
      <c r="Z118" s="72">
        <f t="shared" si="212"/>
        <v>137.28</v>
      </c>
      <c r="AA118" s="72">
        <f t="shared" si="217"/>
        <v>82.367999999999995</v>
      </c>
      <c r="AB118" s="92">
        <v>0.93799999999999994</v>
      </c>
      <c r="AC118" s="93">
        <f t="shared" si="220"/>
        <v>87.812366737739879</v>
      </c>
      <c r="AD118" s="99">
        <v>15617.5832268718</v>
      </c>
      <c r="AE118" s="72">
        <v>39</v>
      </c>
      <c r="AF118" s="72">
        <v>39</v>
      </c>
      <c r="AG118" s="92">
        <v>0.89</v>
      </c>
      <c r="AI118" s="72" t="s">
        <v>578</v>
      </c>
      <c r="AL118" s="4"/>
      <c r="AM118" s="4"/>
      <c r="AN118" s="73"/>
      <c r="AO118" s="4"/>
      <c r="AP118" s="4"/>
      <c r="AQ118" s="4"/>
      <c r="AR118" s="4"/>
    </row>
    <row r="119" spans="1:44" s="72" customFormat="1" ht="15" thickBot="1">
      <c r="A119" s="4" t="str">
        <f t="shared" si="134"/>
        <v/>
      </c>
      <c r="B119" s="4"/>
      <c r="C119" s="79"/>
      <c r="D119" s="79" t="s">
        <v>646</v>
      </c>
      <c r="E119" s="80"/>
      <c r="F119" s="81"/>
      <c r="G119" s="81"/>
      <c r="H119" s="82" t="s">
        <v>554</v>
      </c>
      <c r="I119" s="83"/>
      <c r="J119" s="83"/>
      <c r="K119" s="83"/>
      <c r="L119" s="84"/>
      <c r="M119" s="85"/>
      <c r="N119" s="85"/>
      <c r="O119" s="86"/>
      <c r="P119" s="87"/>
      <c r="Q119" s="87"/>
      <c r="R119" s="89"/>
      <c r="S119" s="89"/>
      <c r="T119" s="89"/>
      <c r="U119" s="4"/>
      <c r="AL119" s="4"/>
      <c r="AM119" s="4"/>
      <c r="AN119" s="73"/>
      <c r="AO119" s="4"/>
      <c r="AP119" s="4"/>
      <c r="AQ119" s="4"/>
      <c r="AR119" s="4"/>
    </row>
    <row r="120" spans="1:44" s="72" customFormat="1" ht="17.399999999999999">
      <c r="A120" s="4" t="str">
        <f t="shared" si="134"/>
        <v>MCR08W11 8501</v>
      </c>
      <c r="B120" s="4">
        <v>1</v>
      </c>
      <c r="C120" s="79" t="s">
        <v>833</v>
      </c>
      <c r="D120" s="79" t="s">
        <v>435</v>
      </c>
      <c r="E120" s="80">
        <f t="shared" ref="E120:E126" si="221">S120</f>
        <v>4600</v>
      </c>
      <c r="F120" s="81">
        <f t="shared" ref="F120:F126" si="222">AC120</f>
        <v>29.254098854896352</v>
      </c>
      <c r="G120" s="81">
        <f t="shared" ref="G120:G126" si="223">E120/F120</f>
        <v>157.24292253254907</v>
      </c>
      <c r="H120" s="82" t="s">
        <v>554</v>
      </c>
      <c r="I120" s="83"/>
      <c r="J120" s="83" t="s">
        <v>555</v>
      </c>
      <c r="K120" s="83" t="s">
        <v>556</v>
      </c>
      <c r="L120" s="84" t="s">
        <v>579</v>
      </c>
      <c r="M120" s="85">
        <v>70</v>
      </c>
      <c r="N120" s="85">
        <v>65</v>
      </c>
      <c r="O120" s="86" t="s">
        <v>580</v>
      </c>
      <c r="P120" s="87">
        <f>MROUND(E120/2.24,100)</f>
        <v>2100</v>
      </c>
      <c r="Q120" s="87" t="s">
        <v>417</v>
      </c>
      <c r="R120" s="88">
        <f>R$64</f>
        <v>1</v>
      </c>
      <c r="S120" s="89">
        <f t="shared" ref="S120:S126" si="224">MROUND(T120*R120,50)</f>
        <v>4600</v>
      </c>
      <c r="T120" s="89">
        <f t="shared" ref="T120:T126" si="225">MROUND(AD120*AG120*AF120/AE120,50)</f>
        <v>4600</v>
      </c>
      <c r="U120" s="4">
        <f t="shared" ref="U120:U123" si="226">24*8</f>
        <v>192</v>
      </c>
      <c r="V120" s="90">
        <v>50</v>
      </c>
      <c r="W120" s="75">
        <v>3</v>
      </c>
      <c r="X120" s="9">
        <f t="shared" ref="X120" si="227">W120*V120</f>
        <v>150</v>
      </c>
      <c r="Y120" s="91">
        <v>2.7273352578262751</v>
      </c>
      <c r="Z120" s="72">
        <f t="shared" ref="Z120:Z126" si="228">Y120*U120/W120</f>
        <v>174.54945650088158</v>
      </c>
      <c r="AA120" s="72">
        <f t="shared" ref="AA120" si="229">Z120*X120/1000</f>
        <v>26.182418475132234</v>
      </c>
      <c r="AB120" s="92">
        <v>0.89500000000000002</v>
      </c>
      <c r="AC120" s="93">
        <f t="shared" ref="AC120" si="230">AA120/AB120</f>
        <v>29.254098854896352</v>
      </c>
      <c r="AD120" s="97">
        <v>5163.801909519304</v>
      </c>
      <c r="AE120" s="72">
        <v>39</v>
      </c>
      <c r="AF120" s="72">
        <v>39</v>
      </c>
      <c r="AG120" s="92">
        <v>0.89</v>
      </c>
      <c r="AI120" s="72" t="s">
        <v>581</v>
      </c>
      <c r="AL120" s="4"/>
      <c r="AM120" s="4"/>
      <c r="AN120" s="73"/>
      <c r="AO120" s="4"/>
      <c r="AP120" s="4"/>
      <c r="AQ120" s="4"/>
      <c r="AR120" s="4"/>
    </row>
    <row r="121" spans="1:44" s="72" customFormat="1" ht="17.399999999999999">
      <c r="A121" s="4" t="str">
        <f t="shared" si="134"/>
        <v>MCR08W11 8502</v>
      </c>
      <c r="B121" s="4">
        <v>2</v>
      </c>
      <c r="C121" s="79" t="s">
        <v>833</v>
      </c>
      <c r="D121" s="79" t="s">
        <v>435</v>
      </c>
      <c r="E121" s="80">
        <f t="shared" si="221"/>
        <v>6800</v>
      </c>
      <c r="F121" s="81">
        <f t="shared" si="222"/>
        <v>44.189705289944087</v>
      </c>
      <c r="G121" s="81">
        <f t="shared" si="223"/>
        <v>153.88199480813066</v>
      </c>
      <c r="H121" s="82" t="s">
        <v>554</v>
      </c>
      <c r="I121" s="83"/>
      <c r="J121" s="83" t="s">
        <v>555</v>
      </c>
      <c r="K121" s="83" t="s">
        <v>556</v>
      </c>
      <c r="L121" s="84" t="s">
        <v>579</v>
      </c>
      <c r="M121" s="85">
        <v>70</v>
      </c>
      <c r="N121" s="85">
        <v>65</v>
      </c>
      <c r="O121" s="86" t="s">
        <v>580</v>
      </c>
      <c r="P121" s="87">
        <f t="shared" ref="P121:P126" si="231">MROUND(E121/2.24,100)</f>
        <v>3000</v>
      </c>
      <c r="Q121" s="87" t="s">
        <v>418</v>
      </c>
      <c r="R121" s="88">
        <f>R$65</f>
        <v>1</v>
      </c>
      <c r="S121" s="89">
        <f t="shared" si="224"/>
        <v>6800</v>
      </c>
      <c r="T121" s="89">
        <f t="shared" si="225"/>
        <v>6800</v>
      </c>
      <c r="U121" s="4">
        <f t="shared" si="226"/>
        <v>192</v>
      </c>
      <c r="V121" s="95">
        <v>76.67</v>
      </c>
      <c r="W121" s="75">
        <v>3</v>
      </c>
      <c r="X121" s="9">
        <f>W121*V121</f>
        <v>230.01</v>
      </c>
      <c r="Y121" s="96">
        <v>2.7797478301546827</v>
      </c>
      <c r="Z121" s="72">
        <f t="shared" si="228"/>
        <v>177.9038611298997</v>
      </c>
      <c r="AA121" s="72">
        <f>Z121*X121/1000</f>
        <v>40.919667098488226</v>
      </c>
      <c r="AB121" s="92">
        <v>0.92600000000000005</v>
      </c>
      <c r="AC121" s="93">
        <f>AA121/AB121</f>
        <v>44.189705289944087</v>
      </c>
      <c r="AD121" s="94">
        <v>7645.9371585231547</v>
      </c>
      <c r="AE121" s="72">
        <v>39</v>
      </c>
      <c r="AF121" s="72">
        <v>39</v>
      </c>
      <c r="AG121" s="92">
        <v>0.89</v>
      </c>
      <c r="AI121" s="72" t="s">
        <v>581</v>
      </c>
      <c r="AL121" s="4"/>
      <c r="AM121" s="4"/>
      <c r="AN121" s="73"/>
      <c r="AO121" s="4"/>
      <c r="AP121" s="4"/>
      <c r="AQ121" s="4"/>
      <c r="AR121" s="4"/>
    </row>
    <row r="122" spans="1:44" s="72" customFormat="1" ht="17.399999999999999">
      <c r="A122" s="4" t="str">
        <f t="shared" si="134"/>
        <v>MCR08W11 8503</v>
      </c>
      <c r="B122" s="4">
        <v>3</v>
      </c>
      <c r="C122" s="79" t="s">
        <v>833</v>
      </c>
      <c r="D122" s="79" t="s">
        <v>435</v>
      </c>
      <c r="E122" s="80">
        <f t="shared" si="221"/>
        <v>8000</v>
      </c>
      <c r="F122" s="81">
        <f t="shared" si="222"/>
        <v>51.862243381605957</v>
      </c>
      <c r="G122" s="81">
        <f t="shared" si="223"/>
        <v>154.25480037829158</v>
      </c>
      <c r="H122" s="82" t="s">
        <v>554</v>
      </c>
      <c r="I122" s="83"/>
      <c r="J122" s="83" t="s">
        <v>555</v>
      </c>
      <c r="K122" s="83" t="s">
        <v>556</v>
      </c>
      <c r="L122" s="84" t="s">
        <v>579</v>
      </c>
      <c r="M122" s="85">
        <v>70</v>
      </c>
      <c r="N122" s="85">
        <v>65</v>
      </c>
      <c r="O122" s="86" t="s">
        <v>580</v>
      </c>
      <c r="P122" s="87">
        <f t="shared" si="231"/>
        <v>3600</v>
      </c>
      <c r="Q122" s="87" t="s">
        <v>419</v>
      </c>
      <c r="R122" s="88">
        <f>R$66</f>
        <v>1.0204081632653061</v>
      </c>
      <c r="S122" s="89">
        <f t="shared" si="224"/>
        <v>8000</v>
      </c>
      <c r="T122" s="89">
        <f t="shared" si="225"/>
        <v>7850</v>
      </c>
      <c r="U122" s="4">
        <f t="shared" si="226"/>
        <v>192</v>
      </c>
      <c r="V122" s="9">
        <v>90</v>
      </c>
      <c r="W122" s="75">
        <v>3</v>
      </c>
      <c r="X122" s="9">
        <f t="shared" ref="X122:X123" si="232">W122*V122</f>
        <v>270</v>
      </c>
      <c r="Y122" s="96">
        <v>2.8032022753715258</v>
      </c>
      <c r="Z122" s="72">
        <f t="shared" si="228"/>
        <v>179.40494562377765</v>
      </c>
      <c r="AA122" s="72">
        <f t="shared" ref="AA122:AA123" si="233">Z122*X122/1000</f>
        <v>48.439335318419964</v>
      </c>
      <c r="AB122" s="92">
        <v>0.93400000000000005</v>
      </c>
      <c r="AC122" s="93">
        <f t="shared" ref="AC122:AC123" si="234">AA122/AB122</f>
        <v>51.862243381605957</v>
      </c>
      <c r="AD122" s="94">
        <v>8825.7502827786157</v>
      </c>
      <c r="AE122" s="72">
        <v>39</v>
      </c>
      <c r="AF122" s="72">
        <v>39</v>
      </c>
      <c r="AG122" s="92">
        <v>0.89</v>
      </c>
      <c r="AI122" s="72" t="s">
        <v>581</v>
      </c>
      <c r="AL122" s="4"/>
      <c r="AM122" s="4"/>
      <c r="AN122" s="73"/>
      <c r="AO122" s="4"/>
      <c r="AP122" s="4"/>
      <c r="AQ122" s="4"/>
      <c r="AR122" s="4"/>
    </row>
    <row r="123" spans="1:44" s="72" customFormat="1" ht="17.399999999999999">
      <c r="A123" s="4" t="str">
        <f t="shared" si="134"/>
        <v>MCR08W11 8504</v>
      </c>
      <c r="B123" s="4">
        <v>4</v>
      </c>
      <c r="C123" s="79" t="s">
        <v>833</v>
      </c>
      <c r="D123" s="79" t="s">
        <v>435</v>
      </c>
      <c r="E123" s="80">
        <f t="shared" si="221"/>
        <v>10000</v>
      </c>
      <c r="F123" s="81">
        <f t="shared" si="222"/>
        <v>67.699337650063327</v>
      </c>
      <c r="G123" s="81">
        <f t="shared" si="223"/>
        <v>147.71193259954509</v>
      </c>
      <c r="H123" s="82" t="s">
        <v>554</v>
      </c>
      <c r="I123" s="83"/>
      <c r="J123" s="83" t="s">
        <v>555</v>
      </c>
      <c r="K123" s="83" t="s">
        <v>556</v>
      </c>
      <c r="L123" s="84" t="s">
        <v>579</v>
      </c>
      <c r="M123" s="85">
        <v>70</v>
      </c>
      <c r="N123" s="85">
        <v>65</v>
      </c>
      <c r="O123" s="86" t="s">
        <v>580</v>
      </c>
      <c r="P123" s="87">
        <f t="shared" si="231"/>
        <v>4500</v>
      </c>
      <c r="Q123" s="87" t="s">
        <v>420</v>
      </c>
      <c r="R123" s="88">
        <f>R$67</f>
        <v>1.0162601626016261</v>
      </c>
      <c r="S123" s="89">
        <f t="shared" si="224"/>
        <v>10000</v>
      </c>
      <c r="T123" s="89">
        <f t="shared" si="225"/>
        <v>9850</v>
      </c>
      <c r="U123" s="4">
        <f t="shared" si="226"/>
        <v>192</v>
      </c>
      <c r="V123" s="9">
        <f>350/3</f>
        <v>116.66666666666667</v>
      </c>
      <c r="W123" s="75">
        <v>3</v>
      </c>
      <c r="X123" s="9">
        <f t="shared" si="232"/>
        <v>350</v>
      </c>
      <c r="Y123" s="96">
        <v>2.8469989315339133</v>
      </c>
      <c r="Z123" s="72">
        <f t="shared" si="228"/>
        <v>182.20793161817042</v>
      </c>
      <c r="AA123" s="72">
        <f t="shared" si="233"/>
        <v>63.772776066359647</v>
      </c>
      <c r="AB123" s="92">
        <v>0.94199999999999995</v>
      </c>
      <c r="AC123" s="93">
        <f t="shared" si="234"/>
        <v>67.699337650063327</v>
      </c>
      <c r="AD123" s="94">
        <v>11092.197225602307</v>
      </c>
      <c r="AE123" s="72">
        <v>39</v>
      </c>
      <c r="AF123" s="72">
        <v>39</v>
      </c>
      <c r="AG123" s="92">
        <v>0.89</v>
      </c>
      <c r="AI123" s="72" t="s">
        <v>581</v>
      </c>
      <c r="AL123" s="4"/>
      <c r="AM123" s="4"/>
      <c r="AN123" s="73"/>
      <c r="AO123" s="4"/>
      <c r="AP123" s="4"/>
      <c r="AQ123" s="4"/>
      <c r="AR123" s="4"/>
    </row>
    <row r="124" spans="1:44" s="72" customFormat="1" ht="17.399999999999999">
      <c r="A124" s="4" t="str">
        <f t="shared" si="134"/>
        <v>MCR08W11 85015</v>
      </c>
      <c r="B124" s="4">
        <v>5</v>
      </c>
      <c r="C124" s="79" t="s">
        <v>834</v>
      </c>
      <c r="D124" s="79" t="s">
        <v>647</v>
      </c>
      <c r="E124" s="80">
        <f t="shared" si="221"/>
        <v>13000</v>
      </c>
      <c r="F124" s="81">
        <f t="shared" si="222"/>
        <v>76.835487179487188</v>
      </c>
      <c r="G124" s="81">
        <f t="shared" si="223"/>
        <v>169.19265403539495</v>
      </c>
      <c r="H124" s="82" t="s">
        <v>554</v>
      </c>
      <c r="I124" s="83"/>
      <c r="J124" s="83" t="s">
        <v>555</v>
      </c>
      <c r="K124" s="83" t="s">
        <v>556</v>
      </c>
      <c r="L124" s="84" t="s">
        <v>579</v>
      </c>
      <c r="M124" s="85">
        <v>70</v>
      </c>
      <c r="N124" s="85">
        <v>65</v>
      </c>
      <c r="O124" s="86" t="s">
        <v>580</v>
      </c>
      <c r="P124" s="87">
        <f t="shared" si="231"/>
        <v>5800</v>
      </c>
      <c r="Q124" s="87" t="s">
        <v>421</v>
      </c>
      <c r="R124" s="88">
        <f>R$68</f>
        <v>1.0062111801242235</v>
      </c>
      <c r="S124" s="89">
        <f t="shared" si="224"/>
        <v>13000</v>
      </c>
      <c r="T124" s="89">
        <f t="shared" si="225"/>
        <v>12900</v>
      </c>
      <c r="U124" s="4">
        <f>24*8</f>
        <v>192</v>
      </c>
      <c r="V124" s="9">
        <v>133.30000000000001</v>
      </c>
      <c r="W124" s="75">
        <v>3</v>
      </c>
      <c r="X124" s="9">
        <f>W124*V124</f>
        <v>399.90000000000003</v>
      </c>
      <c r="Y124" s="72">
        <v>2.81</v>
      </c>
      <c r="Z124" s="72">
        <f t="shared" si="228"/>
        <v>179.84</v>
      </c>
      <c r="AA124" s="72">
        <f>Z124*X124/1000</f>
        <v>71.918016000000009</v>
      </c>
      <c r="AB124" s="92">
        <v>0.93600000000000005</v>
      </c>
      <c r="AC124" s="93">
        <f>AA124/AB124</f>
        <v>76.835487179487188</v>
      </c>
      <c r="AD124" s="97">
        <v>14499.625033996745</v>
      </c>
      <c r="AE124" s="72">
        <v>39</v>
      </c>
      <c r="AF124" s="72">
        <v>39</v>
      </c>
      <c r="AG124" s="92">
        <v>0.89</v>
      </c>
      <c r="AI124" s="72" t="s">
        <v>582</v>
      </c>
      <c r="AL124" s="4"/>
      <c r="AM124" s="4"/>
      <c r="AN124" s="73"/>
      <c r="AO124" s="4"/>
      <c r="AP124" s="4"/>
      <c r="AQ124" s="4"/>
      <c r="AR124" s="4"/>
    </row>
    <row r="125" spans="1:44" s="72" customFormat="1" ht="17.399999999999999">
      <c r="A125" s="4" t="str">
        <f t="shared" si="134"/>
        <v>MCR08W11 85016</v>
      </c>
      <c r="B125" s="4">
        <v>6</v>
      </c>
      <c r="C125" s="79" t="s">
        <v>834</v>
      </c>
      <c r="D125" s="79" t="s">
        <v>647</v>
      </c>
      <c r="E125" s="80">
        <f t="shared" si="221"/>
        <v>16050</v>
      </c>
      <c r="F125" s="81">
        <f t="shared" si="222"/>
        <v>96.188546031746029</v>
      </c>
      <c r="G125" s="81">
        <f t="shared" si="223"/>
        <v>166.85978385308854</v>
      </c>
      <c r="H125" s="82" t="s">
        <v>554</v>
      </c>
      <c r="I125" s="83"/>
      <c r="J125" s="83" t="s">
        <v>555</v>
      </c>
      <c r="K125" s="83" t="s">
        <v>556</v>
      </c>
      <c r="L125" s="84" t="s">
        <v>579</v>
      </c>
      <c r="M125" s="85">
        <v>70</v>
      </c>
      <c r="N125" s="85">
        <v>65</v>
      </c>
      <c r="O125" s="86" t="s">
        <v>580</v>
      </c>
      <c r="P125" s="87">
        <f t="shared" si="231"/>
        <v>7200</v>
      </c>
      <c r="Q125" s="87" t="s">
        <v>422</v>
      </c>
      <c r="R125" s="88">
        <f>$R$69</f>
        <v>1.015228426395939</v>
      </c>
      <c r="S125" s="89">
        <f t="shared" si="224"/>
        <v>16050</v>
      </c>
      <c r="T125" s="89">
        <f t="shared" si="225"/>
        <v>15800</v>
      </c>
      <c r="U125" s="4">
        <f t="shared" ref="U125:U126" si="235">24*8</f>
        <v>192</v>
      </c>
      <c r="V125" s="95">
        <v>166.7</v>
      </c>
      <c r="W125" s="75">
        <v>3</v>
      </c>
      <c r="X125" s="9">
        <f t="shared" ref="X125:X126" si="236">W125*V125</f>
        <v>500.09999999999997</v>
      </c>
      <c r="Y125" s="72">
        <v>2.84</v>
      </c>
      <c r="Z125" s="72">
        <f t="shared" si="228"/>
        <v>181.76</v>
      </c>
      <c r="AA125" s="72">
        <f t="shared" ref="AA125:AA126" si="237">Z125*X125/1000</f>
        <v>90.898175999999992</v>
      </c>
      <c r="AB125" s="92">
        <v>0.94499999999999995</v>
      </c>
      <c r="AC125" s="93">
        <f t="shared" ref="AC125:AC126" si="238">AA125/AB125</f>
        <v>96.188546031746029</v>
      </c>
      <c r="AD125" s="94">
        <v>17733.546665906993</v>
      </c>
      <c r="AE125" s="72">
        <v>39</v>
      </c>
      <c r="AF125" s="72">
        <v>39</v>
      </c>
      <c r="AG125" s="92">
        <v>0.89</v>
      </c>
      <c r="AI125" s="72" t="s">
        <v>582</v>
      </c>
      <c r="AL125" s="4"/>
      <c r="AM125" s="4"/>
      <c r="AN125" s="73"/>
      <c r="AO125" s="4"/>
      <c r="AP125" s="4"/>
      <c r="AQ125" s="4"/>
      <c r="AR125" s="4"/>
    </row>
    <row r="126" spans="1:44" s="72" customFormat="1" ht="17.399999999999999">
      <c r="A126" s="4" t="str">
        <f t="shared" si="134"/>
        <v>MCR08W11 85027</v>
      </c>
      <c r="B126" s="4">
        <v>7</v>
      </c>
      <c r="C126" s="79" t="s">
        <v>835</v>
      </c>
      <c r="D126" s="79" t="s">
        <v>648</v>
      </c>
      <c r="E126" s="80">
        <f t="shared" si="221"/>
        <v>18050</v>
      </c>
      <c r="F126" s="81">
        <f t="shared" si="222"/>
        <v>115.97043294614572</v>
      </c>
      <c r="G126" s="81">
        <f t="shared" si="223"/>
        <v>155.64311990093239</v>
      </c>
      <c r="H126" s="82" t="s">
        <v>554</v>
      </c>
      <c r="I126" s="83"/>
      <c r="J126" s="83" t="s">
        <v>565</v>
      </c>
      <c r="K126" s="83" t="s">
        <v>556</v>
      </c>
      <c r="L126" s="84" t="s">
        <v>579</v>
      </c>
      <c r="M126" s="85">
        <v>70</v>
      </c>
      <c r="N126" s="85">
        <v>65</v>
      </c>
      <c r="O126" s="86" t="s">
        <v>580</v>
      </c>
      <c r="P126" s="87">
        <f t="shared" si="231"/>
        <v>8100</v>
      </c>
      <c r="Q126" s="87" t="s">
        <v>423</v>
      </c>
      <c r="R126" s="88">
        <f>$R$70</f>
        <v>0.97413793103448276</v>
      </c>
      <c r="S126" s="89">
        <f t="shared" si="224"/>
        <v>18050</v>
      </c>
      <c r="T126" s="89">
        <f t="shared" si="225"/>
        <v>18550</v>
      </c>
      <c r="U126" s="4">
        <f t="shared" si="235"/>
        <v>192</v>
      </c>
      <c r="V126" s="98">
        <v>200</v>
      </c>
      <c r="W126" s="75">
        <v>3</v>
      </c>
      <c r="X126" s="9">
        <f t="shared" si="236"/>
        <v>600</v>
      </c>
      <c r="Y126" s="72">
        <v>2.86</v>
      </c>
      <c r="Z126" s="72">
        <f t="shared" si="228"/>
        <v>183.04</v>
      </c>
      <c r="AA126" s="72">
        <f t="shared" si="237"/>
        <v>109.824</v>
      </c>
      <c r="AB126" s="92">
        <v>0.94699999999999995</v>
      </c>
      <c r="AC126" s="93">
        <f t="shared" si="238"/>
        <v>115.97043294614572</v>
      </c>
      <c r="AD126" s="94">
        <v>20823.444302495736</v>
      </c>
      <c r="AE126" s="72">
        <v>39</v>
      </c>
      <c r="AF126" s="72">
        <v>39</v>
      </c>
      <c r="AG126" s="92">
        <v>0.89</v>
      </c>
      <c r="AI126" s="72" t="s">
        <v>582</v>
      </c>
      <c r="AL126" s="4"/>
      <c r="AM126" s="4"/>
      <c r="AN126" s="73"/>
      <c r="AO126" s="4"/>
      <c r="AP126" s="4"/>
      <c r="AQ126" s="4"/>
      <c r="AR126" s="4"/>
    </row>
    <row r="127" spans="1:44" s="72" customFormat="1" ht="15" thickBot="1">
      <c r="A127" s="4" t="str">
        <f t="shared" si="134"/>
        <v/>
      </c>
      <c r="B127" s="4"/>
      <c r="C127" s="6"/>
      <c r="D127" s="79" t="s">
        <v>646</v>
      </c>
      <c r="E127" s="70"/>
      <c r="F127" s="6"/>
      <c r="G127" s="6"/>
      <c r="H127" s="82" t="s">
        <v>554</v>
      </c>
      <c r="I127" s="6"/>
      <c r="J127" s="6"/>
      <c r="K127" s="6"/>
      <c r="L127" s="6"/>
      <c r="M127" s="6"/>
      <c r="N127" s="6"/>
      <c r="O127" s="6"/>
      <c r="P127" s="87"/>
      <c r="Q127" s="87"/>
      <c r="R127" s="89"/>
      <c r="S127" s="89"/>
      <c r="T127" s="89"/>
      <c r="U127" s="4"/>
      <c r="AL127" s="4"/>
      <c r="AM127" s="4"/>
      <c r="AN127" s="73"/>
      <c r="AO127" s="4"/>
      <c r="AP127" s="4"/>
      <c r="AQ127" s="4"/>
      <c r="AR127" s="4"/>
    </row>
    <row r="128" spans="1:44" ht="17.399999999999999">
      <c r="A128" s="4" t="str">
        <f t="shared" si="134"/>
        <v>MCR02W90 8301</v>
      </c>
      <c r="B128" s="4">
        <v>1</v>
      </c>
      <c r="C128" s="79" t="s">
        <v>836</v>
      </c>
      <c r="D128" s="79" t="s">
        <v>435</v>
      </c>
      <c r="E128" s="80">
        <f t="shared" ref="E128:E134" si="239">S128</f>
        <v>1100</v>
      </c>
      <c r="F128" s="81">
        <f>AC128</f>
        <v>8.6126376562934972</v>
      </c>
      <c r="G128" s="81">
        <f>E128/F128</f>
        <v>127.71929389090216</v>
      </c>
      <c r="H128" s="82" t="s">
        <v>554</v>
      </c>
      <c r="I128" s="83"/>
      <c r="J128" s="83" t="s">
        <v>555</v>
      </c>
      <c r="K128" s="83" t="s">
        <v>556</v>
      </c>
      <c r="L128" s="84" t="s">
        <v>557</v>
      </c>
      <c r="M128" s="85">
        <v>70</v>
      </c>
      <c r="N128" s="85">
        <v>65</v>
      </c>
      <c r="O128" s="86" t="s">
        <v>558</v>
      </c>
      <c r="P128" s="87">
        <f>MROUND(E128/0.56,100)</f>
        <v>2000</v>
      </c>
      <c r="Q128" s="87" t="s">
        <v>425</v>
      </c>
      <c r="R128" s="88">
        <f>R$64</f>
        <v>1</v>
      </c>
      <c r="S128" s="89">
        <f t="shared" ref="S128:S134" si="240">MROUND(T128*R128,50)</f>
        <v>1100</v>
      </c>
      <c r="T128" s="89">
        <f t="shared" ref="T128:T134" si="241">MROUND(AD128*AG128*AF128/AE128,50)</f>
        <v>1100</v>
      </c>
      <c r="U128" s="4">
        <v>48</v>
      </c>
      <c r="V128" s="90">
        <v>50</v>
      </c>
      <c r="W128" s="75">
        <v>3</v>
      </c>
      <c r="X128" s="9">
        <f t="shared" ref="X128" si="242">W128*V128</f>
        <v>150</v>
      </c>
      <c r="Y128" s="91">
        <v>2.7273352578262751</v>
      </c>
      <c r="Z128" s="72">
        <f t="shared" ref="Z128:Z134" si="243">Y128*U128/W128</f>
        <v>43.637364125220394</v>
      </c>
      <c r="AA128" s="72">
        <f t="shared" ref="AA128" si="244">Z128*X128/1000</f>
        <v>6.5456046187830585</v>
      </c>
      <c r="AB128" s="92">
        <v>0.76</v>
      </c>
      <c r="AC128" s="93">
        <f t="shared" ref="AC128" si="245">AA128/AB128</f>
        <v>8.6126376562934972</v>
      </c>
      <c r="AD128" s="94">
        <v>1291</v>
      </c>
      <c r="AE128" s="72">
        <v>39</v>
      </c>
      <c r="AF128" s="72">
        <v>37</v>
      </c>
      <c r="AG128" s="92">
        <v>0.89</v>
      </c>
      <c r="AI128" s="72" t="s">
        <v>559</v>
      </c>
      <c r="AL128" s="4" t="s">
        <v>560</v>
      </c>
    </row>
    <row r="129" spans="1:44" ht="17.399999999999999">
      <c r="A129" s="4" t="str">
        <f t="shared" si="134"/>
        <v>MCR02W90 8302</v>
      </c>
      <c r="B129" s="4">
        <v>2</v>
      </c>
      <c r="C129" s="79" t="s">
        <v>836</v>
      </c>
      <c r="D129" s="79" t="s">
        <v>435</v>
      </c>
      <c r="E129" s="80">
        <f t="shared" si="239"/>
        <v>1600</v>
      </c>
      <c r="F129" s="81">
        <f t="shared" ref="F129:F134" si="246">AC129</f>
        <v>12.629526882249452</v>
      </c>
      <c r="G129" s="81">
        <f t="shared" ref="G129:G134" si="247">E129/F129</f>
        <v>126.6872476631542</v>
      </c>
      <c r="H129" s="82" t="s">
        <v>554</v>
      </c>
      <c r="I129" s="83"/>
      <c r="J129" s="83" t="s">
        <v>555</v>
      </c>
      <c r="K129" s="83" t="s">
        <v>556</v>
      </c>
      <c r="L129" s="84" t="s">
        <v>557</v>
      </c>
      <c r="M129" s="85">
        <v>70</v>
      </c>
      <c r="N129" s="85">
        <v>65</v>
      </c>
      <c r="O129" s="86" t="s">
        <v>558</v>
      </c>
      <c r="P129" s="87">
        <f t="shared" ref="P129:P134" si="248">MROUND(E129/0.56,100)</f>
        <v>2900</v>
      </c>
      <c r="Q129" s="87" t="s">
        <v>426</v>
      </c>
      <c r="R129" s="88">
        <f>R$65</f>
        <v>1</v>
      </c>
      <c r="S129" s="89">
        <f t="shared" si="240"/>
        <v>1600</v>
      </c>
      <c r="T129" s="89">
        <f t="shared" si="241"/>
        <v>1600</v>
      </c>
      <c r="U129" s="4">
        <v>48</v>
      </c>
      <c r="V129" s="95">
        <v>76.67</v>
      </c>
      <c r="W129" s="75">
        <v>3</v>
      </c>
      <c r="X129" s="9">
        <f>W129*V129</f>
        <v>230.01</v>
      </c>
      <c r="Y129" s="96">
        <v>2.7797478301546827</v>
      </c>
      <c r="Z129" s="72">
        <f t="shared" si="243"/>
        <v>44.475965282474924</v>
      </c>
      <c r="AA129" s="72">
        <f>Z129*X129/1000</f>
        <v>10.229916774622057</v>
      </c>
      <c r="AB129" s="92">
        <v>0.81</v>
      </c>
      <c r="AC129" s="93">
        <f>AA129/AB129</f>
        <v>12.629526882249452</v>
      </c>
      <c r="AD129" s="94">
        <v>1911.4842896307887</v>
      </c>
      <c r="AE129" s="72">
        <v>39</v>
      </c>
      <c r="AF129" s="72">
        <v>37</v>
      </c>
      <c r="AG129" s="92">
        <v>0.89</v>
      </c>
      <c r="AI129" s="72" t="s">
        <v>559</v>
      </c>
    </row>
    <row r="130" spans="1:44" ht="17.399999999999999">
      <c r="A130" s="4" t="str">
        <f t="shared" si="134"/>
        <v>MCR02W90 8303</v>
      </c>
      <c r="B130" s="4">
        <v>3</v>
      </c>
      <c r="C130" s="79" t="s">
        <v>836</v>
      </c>
      <c r="D130" s="79" t="s">
        <v>435</v>
      </c>
      <c r="E130" s="80">
        <f t="shared" si="239"/>
        <v>1900</v>
      </c>
      <c r="F130" s="81">
        <f t="shared" si="246"/>
        <v>14.416468844767847</v>
      </c>
      <c r="G130" s="81">
        <f t="shared" si="247"/>
        <v>131.79371595490008</v>
      </c>
      <c r="H130" s="82" t="s">
        <v>554</v>
      </c>
      <c r="I130" s="83"/>
      <c r="J130" s="83" t="s">
        <v>555</v>
      </c>
      <c r="K130" s="83" t="s">
        <v>556</v>
      </c>
      <c r="L130" s="84" t="s">
        <v>557</v>
      </c>
      <c r="M130" s="85">
        <v>70</v>
      </c>
      <c r="N130" s="85">
        <v>65</v>
      </c>
      <c r="O130" s="86" t="s">
        <v>558</v>
      </c>
      <c r="P130" s="87">
        <f t="shared" si="248"/>
        <v>3400</v>
      </c>
      <c r="Q130" s="87" t="s">
        <v>561</v>
      </c>
      <c r="R130" s="88">
        <f>R$66</f>
        <v>1.0204081632653061</v>
      </c>
      <c r="S130" s="89">
        <f t="shared" si="240"/>
        <v>1900</v>
      </c>
      <c r="T130" s="89">
        <f t="shared" si="241"/>
        <v>1850</v>
      </c>
      <c r="U130" s="4">
        <v>48</v>
      </c>
      <c r="V130" s="9">
        <v>90</v>
      </c>
      <c r="W130" s="75">
        <v>3</v>
      </c>
      <c r="X130" s="9">
        <f t="shared" ref="X130:X131" si="249">W130*V130</f>
        <v>270</v>
      </c>
      <c r="Y130" s="96">
        <v>2.8032022753715258</v>
      </c>
      <c r="Z130" s="72">
        <f t="shared" si="243"/>
        <v>44.851236405944412</v>
      </c>
      <c r="AA130" s="72">
        <f t="shared" ref="AA130:AA131" si="250">Z130*X130/1000</f>
        <v>12.109833829604991</v>
      </c>
      <c r="AB130" s="92">
        <v>0.84</v>
      </c>
      <c r="AC130" s="93">
        <f t="shared" ref="AC130:AC131" si="251">AA130/AB130</f>
        <v>14.416468844767847</v>
      </c>
      <c r="AD130" s="94">
        <v>2206.4375706946539</v>
      </c>
      <c r="AE130" s="72">
        <v>39</v>
      </c>
      <c r="AF130" s="72">
        <v>37</v>
      </c>
      <c r="AG130" s="92">
        <v>0.89</v>
      </c>
      <c r="AI130" s="72" t="s">
        <v>559</v>
      </c>
    </row>
    <row r="131" spans="1:44" ht="17.399999999999999">
      <c r="A131" s="4" t="str">
        <f t="shared" si="134"/>
        <v>MCR02W90 8304</v>
      </c>
      <c r="B131" s="4">
        <v>4</v>
      </c>
      <c r="C131" s="79" t="s">
        <v>836</v>
      </c>
      <c r="D131" s="79" t="s">
        <v>435</v>
      </c>
      <c r="E131" s="80">
        <f t="shared" si="239"/>
        <v>2400</v>
      </c>
      <c r="F131" s="81">
        <f t="shared" si="246"/>
        <v>18.5385976937092</v>
      </c>
      <c r="G131" s="81">
        <f t="shared" si="247"/>
        <v>129.45963009998349</v>
      </c>
      <c r="H131" s="82" t="s">
        <v>554</v>
      </c>
      <c r="I131" s="83"/>
      <c r="J131" s="83" t="s">
        <v>555</v>
      </c>
      <c r="K131" s="83" t="s">
        <v>556</v>
      </c>
      <c r="L131" s="84" t="s">
        <v>557</v>
      </c>
      <c r="M131" s="85">
        <v>70</v>
      </c>
      <c r="N131" s="85">
        <v>65</v>
      </c>
      <c r="O131" s="86" t="s">
        <v>558</v>
      </c>
      <c r="P131" s="87">
        <f t="shared" si="248"/>
        <v>4300</v>
      </c>
      <c r="Q131" s="87" t="s">
        <v>562</v>
      </c>
      <c r="R131" s="88">
        <f>R$67</f>
        <v>1.0162601626016261</v>
      </c>
      <c r="S131" s="89">
        <f t="shared" si="240"/>
        <v>2400</v>
      </c>
      <c r="T131" s="89">
        <f t="shared" si="241"/>
        <v>2350</v>
      </c>
      <c r="U131" s="4">
        <v>48</v>
      </c>
      <c r="V131" s="9">
        <f>350/3</f>
        <v>116.66666666666667</v>
      </c>
      <c r="W131" s="75">
        <v>3</v>
      </c>
      <c r="X131" s="9">
        <f t="shared" si="249"/>
        <v>350</v>
      </c>
      <c r="Y131" s="96">
        <v>2.8469989315339133</v>
      </c>
      <c r="Z131" s="72">
        <f t="shared" si="243"/>
        <v>45.551982904542605</v>
      </c>
      <c r="AA131" s="72">
        <f t="shared" si="250"/>
        <v>15.943194016589912</v>
      </c>
      <c r="AB131" s="92">
        <v>0.86</v>
      </c>
      <c r="AC131" s="93">
        <f t="shared" si="251"/>
        <v>18.5385976937092</v>
      </c>
      <c r="AD131" s="94">
        <v>2773.0493064005768</v>
      </c>
      <c r="AE131" s="72">
        <v>39</v>
      </c>
      <c r="AF131" s="72">
        <v>37</v>
      </c>
      <c r="AG131" s="92">
        <v>0.89</v>
      </c>
      <c r="AI131" s="72" t="s">
        <v>559</v>
      </c>
    </row>
    <row r="132" spans="1:44" ht="17.399999999999999">
      <c r="A132" s="4" t="str">
        <f t="shared" si="134"/>
        <v>MCR02W90 8305</v>
      </c>
      <c r="B132" s="4">
        <v>5</v>
      </c>
      <c r="C132" s="79" t="s">
        <v>836</v>
      </c>
      <c r="D132" s="79" t="s">
        <v>436</v>
      </c>
      <c r="E132" s="80">
        <f t="shared" si="239"/>
        <v>3050</v>
      </c>
      <c r="F132" s="81">
        <f t="shared" si="246"/>
        <v>20.785553757225436</v>
      </c>
      <c r="G132" s="81">
        <f t="shared" si="247"/>
        <v>146.73652843815935</v>
      </c>
      <c r="H132" s="82" t="s">
        <v>554</v>
      </c>
      <c r="I132" s="83"/>
      <c r="J132" s="83" t="s">
        <v>555</v>
      </c>
      <c r="K132" s="83" t="s">
        <v>556</v>
      </c>
      <c r="L132" s="84" t="s">
        <v>557</v>
      </c>
      <c r="M132" s="85">
        <v>70</v>
      </c>
      <c r="N132" s="85">
        <v>65</v>
      </c>
      <c r="O132" s="86" t="s">
        <v>558</v>
      </c>
      <c r="P132" s="87">
        <f t="shared" si="248"/>
        <v>5400</v>
      </c>
      <c r="Q132" s="87" t="s">
        <v>431</v>
      </c>
      <c r="R132" s="88">
        <f>R$68</f>
        <v>1.0062111801242235</v>
      </c>
      <c r="S132" s="89">
        <f t="shared" si="240"/>
        <v>3050</v>
      </c>
      <c r="T132" s="89">
        <f t="shared" si="241"/>
        <v>3050</v>
      </c>
      <c r="U132" s="4">
        <v>48</v>
      </c>
      <c r="V132" s="9">
        <v>133.30000000000001</v>
      </c>
      <c r="W132" s="75">
        <v>3</v>
      </c>
      <c r="X132" s="9">
        <f>W132*V132</f>
        <v>399.90000000000003</v>
      </c>
      <c r="Y132" s="72">
        <v>2.81</v>
      </c>
      <c r="Z132" s="72">
        <f t="shared" si="243"/>
        <v>44.96</v>
      </c>
      <c r="AA132" s="72">
        <f>Z132*X132/1000</f>
        <v>17.979504000000002</v>
      </c>
      <c r="AB132" s="92">
        <v>0.86499999999999999</v>
      </c>
      <c r="AC132" s="93">
        <f>AA132/AB132</f>
        <v>20.785553757225436</v>
      </c>
      <c r="AD132" s="97">
        <v>3624.9062584991862</v>
      </c>
      <c r="AE132" s="72">
        <v>39</v>
      </c>
      <c r="AF132" s="72">
        <v>37</v>
      </c>
      <c r="AG132" s="92">
        <v>0.89</v>
      </c>
      <c r="AI132" s="72" t="s">
        <v>563</v>
      </c>
    </row>
    <row r="133" spans="1:44" ht="17.399999999999999">
      <c r="A133" s="4" t="str">
        <f t="shared" si="134"/>
        <v>MCR02W90 8306</v>
      </c>
      <c r="B133" s="4">
        <v>6</v>
      </c>
      <c r="C133" s="79" t="s">
        <v>836</v>
      </c>
      <c r="D133" s="79" t="s">
        <v>436</v>
      </c>
      <c r="E133" s="80">
        <f t="shared" si="239"/>
        <v>3800</v>
      </c>
      <c r="F133" s="81">
        <f t="shared" si="246"/>
        <v>26.120165517241379</v>
      </c>
      <c r="G133" s="81">
        <f t="shared" si="247"/>
        <v>145.48146708686431</v>
      </c>
      <c r="H133" s="82" t="s">
        <v>554</v>
      </c>
      <c r="I133" s="83"/>
      <c r="J133" s="83" t="s">
        <v>555</v>
      </c>
      <c r="K133" s="83" t="s">
        <v>556</v>
      </c>
      <c r="L133" s="84" t="s">
        <v>557</v>
      </c>
      <c r="M133" s="85">
        <v>70</v>
      </c>
      <c r="N133" s="85">
        <v>65</v>
      </c>
      <c r="O133" s="86" t="s">
        <v>558</v>
      </c>
      <c r="P133" s="87">
        <f t="shared" si="248"/>
        <v>6800</v>
      </c>
      <c r="Q133" s="87" t="s">
        <v>564</v>
      </c>
      <c r="R133" s="88">
        <f>$R$69</f>
        <v>1.015228426395939</v>
      </c>
      <c r="S133" s="89">
        <f t="shared" si="240"/>
        <v>3800</v>
      </c>
      <c r="T133" s="89">
        <f t="shared" si="241"/>
        <v>3750</v>
      </c>
      <c r="U133" s="4">
        <v>48</v>
      </c>
      <c r="V133" s="95">
        <v>166.7</v>
      </c>
      <c r="W133" s="75">
        <v>3</v>
      </c>
      <c r="X133" s="9">
        <f t="shared" ref="X133:X134" si="252">W133*V133</f>
        <v>500.09999999999997</v>
      </c>
      <c r="Y133" s="72">
        <v>2.84</v>
      </c>
      <c r="Z133" s="72">
        <f t="shared" si="243"/>
        <v>45.44</v>
      </c>
      <c r="AA133" s="72">
        <f t="shared" ref="AA133:AA134" si="253">Z133*X133/1000</f>
        <v>22.724543999999998</v>
      </c>
      <c r="AB133" s="92">
        <v>0.87</v>
      </c>
      <c r="AC133" s="93">
        <f t="shared" ref="AC133:AC134" si="254">AA133/AB133</f>
        <v>26.120165517241379</v>
      </c>
      <c r="AD133" s="94">
        <v>4433.3866664767484</v>
      </c>
      <c r="AE133" s="72">
        <v>39</v>
      </c>
      <c r="AF133" s="72">
        <v>37</v>
      </c>
      <c r="AG133" s="92">
        <v>0.89</v>
      </c>
      <c r="AI133" s="72" t="s">
        <v>563</v>
      </c>
    </row>
    <row r="134" spans="1:44" s="72" customFormat="1" ht="17.399999999999999">
      <c r="A134" s="4" t="str">
        <f t="shared" si="134"/>
        <v>MCR02W90 8307</v>
      </c>
      <c r="B134" s="4">
        <v>7</v>
      </c>
      <c r="C134" s="79" t="s">
        <v>836</v>
      </c>
      <c r="D134" s="79" t="s">
        <v>436</v>
      </c>
      <c r="E134" s="80">
        <f t="shared" si="239"/>
        <v>4300</v>
      </c>
      <c r="F134" s="81">
        <f t="shared" si="246"/>
        <v>31.02372881355932</v>
      </c>
      <c r="G134" s="81">
        <f t="shared" si="247"/>
        <v>138.60358391608392</v>
      </c>
      <c r="H134" s="82" t="s">
        <v>554</v>
      </c>
      <c r="I134" s="83"/>
      <c r="J134" s="83" t="s">
        <v>565</v>
      </c>
      <c r="K134" s="83" t="s">
        <v>556</v>
      </c>
      <c r="L134" s="84" t="s">
        <v>557</v>
      </c>
      <c r="M134" s="85">
        <v>70</v>
      </c>
      <c r="N134" s="85">
        <v>65</v>
      </c>
      <c r="O134" s="86" t="s">
        <v>558</v>
      </c>
      <c r="P134" s="87">
        <f t="shared" si="248"/>
        <v>7700</v>
      </c>
      <c r="Q134" s="87" t="s">
        <v>566</v>
      </c>
      <c r="R134" s="88">
        <f>$R$70</f>
        <v>0.97413793103448276</v>
      </c>
      <c r="S134" s="89">
        <f t="shared" si="240"/>
        <v>4300</v>
      </c>
      <c r="T134" s="89">
        <f t="shared" si="241"/>
        <v>4400</v>
      </c>
      <c r="U134" s="4">
        <v>48</v>
      </c>
      <c r="V134" s="98">
        <v>200</v>
      </c>
      <c r="W134" s="75">
        <v>3</v>
      </c>
      <c r="X134" s="9">
        <f t="shared" si="252"/>
        <v>600</v>
      </c>
      <c r="Y134" s="72">
        <v>2.86</v>
      </c>
      <c r="Z134" s="72">
        <f t="shared" si="243"/>
        <v>45.76</v>
      </c>
      <c r="AA134" s="72">
        <f t="shared" si="253"/>
        <v>27.456</v>
      </c>
      <c r="AB134" s="92">
        <v>0.88500000000000001</v>
      </c>
      <c r="AC134" s="93">
        <f t="shared" si="254"/>
        <v>31.02372881355932</v>
      </c>
      <c r="AD134" s="94">
        <v>5205.8610756239341</v>
      </c>
      <c r="AE134" s="72">
        <v>39</v>
      </c>
      <c r="AF134" s="72">
        <v>37</v>
      </c>
      <c r="AG134" s="92">
        <v>0.89</v>
      </c>
      <c r="AI134" s="72" t="s">
        <v>563</v>
      </c>
      <c r="AL134" s="4"/>
      <c r="AM134" s="4"/>
      <c r="AN134" s="73"/>
      <c r="AO134" s="4"/>
      <c r="AP134" s="4"/>
      <c r="AQ134" s="4"/>
      <c r="AR134" s="4"/>
    </row>
    <row r="135" spans="1:44" s="72" customFormat="1" ht="15" thickBot="1">
      <c r="A135" s="4" t="str">
        <f t="shared" si="134"/>
        <v/>
      </c>
      <c r="B135" s="4"/>
      <c r="C135" s="79"/>
      <c r="D135" s="79" t="s">
        <v>646</v>
      </c>
      <c r="E135" s="80"/>
      <c r="F135" s="81"/>
      <c r="G135" s="81"/>
      <c r="H135" s="82" t="s">
        <v>554</v>
      </c>
      <c r="I135" s="83"/>
      <c r="J135" s="83"/>
      <c r="K135" s="83"/>
      <c r="L135" s="84"/>
      <c r="M135" s="85"/>
      <c r="N135" s="85"/>
      <c r="O135" s="86"/>
      <c r="P135" s="87"/>
      <c r="Q135" s="87"/>
      <c r="R135" s="89"/>
      <c r="S135" s="89"/>
      <c r="T135" s="89"/>
      <c r="U135" s="4"/>
      <c r="AF135" s="72">
        <v>37</v>
      </c>
      <c r="AL135" s="4"/>
      <c r="AM135" s="4"/>
      <c r="AN135" s="73"/>
      <c r="AO135" s="4"/>
      <c r="AP135" s="4"/>
      <c r="AQ135" s="4"/>
      <c r="AR135" s="4"/>
    </row>
    <row r="136" spans="1:44" ht="17.399999999999999">
      <c r="A136" s="4" t="str">
        <f t="shared" si="134"/>
        <v>MCR04W90 8301</v>
      </c>
      <c r="B136" s="4">
        <v>1</v>
      </c>
      <c r="C136" s="79" t="s">
        <v>837</v>
      </c>
      <c r="D136" s="79" t="s">
        <v>435</v>
      </c>
      <c r="E136" s="80">
        <f t="shared" ref="E136:E142" si="255">S136</f>
        <v>2200</v>
      </c>
      <c r="F136" s="81">
        <f t="shared" ref="F136:F142" si="256">AC136</f>
        <v>15.2223363227513</v>
      </c>
      <c r="G136" s="81">
        <f t="shared" ref="G136:G142" si="257">E136/F136</f>
        <v>144.52446413970506</v>
      </c>
      <c r="H136" s="82" t="s">
        <v>554</v>
      </c>
      <c r="I136" s="83"/>
      <c r="J136" s="83" t="s">
        <v>555</v>
      </c>
      <c r="K136" s="83" t="s">
        <v>556</v>
      </c>
      <c r="L136" s="84" t="s">
        <v>567</v>
      </c>
      <c r="M136" s="85">
        <v>70</v>
      </c>
      <c r="N136" s="85">
        <v>65</v>
      </c>
      <c r="O136" s="86" t="s">
        <v>568</v>
      </c>
      <c r="P136" s="87">
        <f>MROUND(E136/1.12,100)</f>
        <v>2000</v>
      </c>
      <c r="Q136" s="87" t="s">
        <v>425</v>
      </c>
      <c r="R136" s="88">
        <f>R$64</f>
        <v>1</v>
      </c>
      <c r="S136" s="89">
        <f t="shared" ref="S136:S142" si="258">MROUND(T136*R136,50)</f>
        <v>2200</v>
      </c>
      <c r="T136" s="89">
        <f t="shared" ref="T136:T142" si="259">MROUND(AD136*AG136*AF136/AE136,50)</f>
        <v>2200</v>
      </c>
      <c r="U136" s="4">
        <v>96</v>
      </c>
      <c r="V136" s="90">
        <v>50</v>
      </c>
      <c r="W136" s="75">
        <v>3</v>
      </c>
      <c r="X136" s="9">
        <f t="shared" ref="X136" si="260">W136*V136</f>
        <v>150</v>
      </c>
      <c r="Y136" s="91">
        <v>2.7273352578262751</v>
      </c>
      <c r="Z136" s="72">
        <f t="shared" ref="Z136:Z142" si="261">Y136*U136/W136</f>
        <v>87.274728250440788</v>
      </c>
      <c r="AA136" s="72">
        <f t="shared" ref="AA136" si="262">Z136*X136/1000</f>
        <v>13.091209237566117</v>
      </c>
      <c r="AB136" s="92">
        <v>0.86</v>
      </c>
      <c r="AC136" s="93">
        <f t="shared" ref="AC136" si="263">AA136/AB136</f>
        <v>15.2223363227513</v>
      </c>
      <c r="AD136" s="97">
        <v>2581.900954759652</v>
      </c>
      <c r="AE136" s="72">
        <v>39</v>
      </c>
      <c r="AF136" s="72">
        <v>37</v>
      </c>
      <c r="AG136" s="92">
        <v>0.89</v>
      </c>
      <c r="AI136" s="72" t="s">
        <v>569</v>
      </c>
    </row>
    <row r="137" spans="1:44" ht="17.399999999999999">
      <c r="A137" s="4" t="str">
        <f t="shared" ref="A137:A200" si="264">C137&amp;B137</f>
        <v>MCR04W90 8302</v>
      </c>
      <c r="B137" s="4">
        <v>2</v>
      </c>
      <c r="C137" s="79" t="s">
        <v>837</v>
      </c>
      <c r="D137" s="79" t="s">
        <v>435</v>
      </c>
      <c r="E137" s="80">
        <f t="shared" si="255"/>
        <v>3250</v>
      </c>
      <c r="F137" s="81">
        <f t="shared" si="256"/>
        <v>23.249810851413766</v>
      </c>
      <c r="G137" s="81">
        <f t="shared" si="257"/>
        <v>139.78608345548648</v>
      </c>
      <c r="H137" s="82" t="s">
        <v>554</v>
      </c>
      <c r="I137" s="83"/>
      <c r="J137" s="83" t="s">
        <v>555</v>
      </c>
      <c r="K137" s="83" t="s">
        <v>556</v>
      </c>
      <c r="L137" s="84" t="s">
        <v>567</v>
      </c>
      <c r="M137" s="85">
        <v>70</v>
      </c>
      <c r="N137" s="85">
        <v>65</v>
      </c>
      <c r="O137" s="86" t="s">
        <v>568</v>
      </c>
      <c r="P137" s="87">
        <f t="shared" ref="P137:P142" si="265">MROUND(E137/1.12,100)</f>
        <v>2900</v>
      </c>
      <c r="Q137" s="87" t="s">
        <v>426</v>
      </c>
      <c r="R137" s="88">
        <f>R$65</f>
        <v>1</v>
      </c>
      <c r="S137" s="89">
        <f t="shared" si="258"/>
        <v>3250</v>
      </c>
      <c r="T137" s="89">
        <f t="shared" si="259"/>
        <v>3250</v>
      </c>
      <c r="U137" s="4">
        <v>96</v>
      </c>
      <c r="V137" s="95">
        <v>76.67</v>
      </c>
      <c r="W137" s="75">
        <v>3</v>
      </c>
      <c r="X137" s="9">
        <f>W137*V137</f>
        <v>230.01</v>
      </c>
      <c r="Y137" s="96">
        <v>2.7797478301546827</v>
      </c>
      <c r="Z137" s="72">
        <f t="shared" si="261"/>
        <v>88.951930564949848</v>
      </c>
      <c r="AA137" s="72">
        <f>Z137*X137/1000</f>
        <v>20.459833549244113</v>
      </c>
      <c r="AB137" s="92">
        <v>0.88</v>
      </c>
      <c r="AC137" s="93">
        <f>AA137/AB137</f>
        <v>23.249810851413766</v>
      </c>
      <c r="AD137" s="94">
        <v>3822.9685792615774</v>
      </c>
      <c r="AE137" s="72">
        <v>39</v>
      </c>
      <c r="AF137" s="72">
        <v>37</v>
      </c>
      <c r="AG137" s="92">
        <v>0.89</v>
      </c>
      <c r="AI137" s="72" t="s">
        <v>569</v>
      </c>
    </row>
    <row r="138" spans="1:44" ht="17.399999999999999">
      <c r="A138" s="4" t="str">
        <f t="shared" si="264"/>
        <v>MCR04W90 8303</v>
      </c>
      <c r="B138" s="4">
        <v>3</v>
      </c>
      <c r="C138" s="79" t="s">
        <v>837</v>
      </c>
      <c r="D138" s="79" t="s">
        <v>435</v>
      </c>
      <c r="E138" s="80">
        <f t="shared" si="255"/>
        <v>3850</v>
      </c>
      <c r="F138" s="81">
        <f t="shared" si="256"/>
        <v>26.910741843566647</v>
      </c>
      <c r="G138" s="81">
        <f t="shared" si="257"/>
        <v>143.06554692472704</v>
      </c>
      <c r="H138" s="82" t="s">
        <v>554</v>
      </c>
      <c r="I138" s="83"/>
      <c r="J138" s="83" t="s">
        <v>555</v>
      </c>
      <c r="K138" s="83" t="s">
        <v>556</v>
      </c>
      <c r="L138" s="84" t="s">
        <v>567</v>
      </c>
      <c r="M138" s="85">
        <v>70</v>
      </c>
      <c r="N138" s="85">
        <v>65</v>
      </c>
      <c r="O138" s="86" t="s">
        <v>568</v>
      </c>
      <c r="P138" s="87">
        <f t="shared" si="265"/>
        <v>3400</v>
      </c>
      <c r="Q138" s="87" t="s">
        <v>561</v>
      </c>
      <c r="R138" s="88">
        <f>R$66</f>
        <v>1.0204081632653061</v>
      </c>
      <c r="S138" s="89">
        <f t="shared" si="258"/>
        <v>3850</v>
      </c>
      <c r="T138" s="89">
        <f t="shared" si="259"/>
        <v>3750</v>
      </c>
      <c r="U138" s="4">
        <v>96</v>
      </c>
      <c r="V138" s="9">
        <v>90</v>
      </c>
      <c r="W138" s="75">
        <v>3</v>
      </c>
      <c r="X138" s="9">
        <f t="shared" ref="X138:X139" si="266">W138*V138</f>
        <v>270</v>
      </c>
      <c r="Y138" s="96">
        <v>2.8032022753715258</v>
      </c>
      <c r="Z138" s="72">
        <f t="shared" si="261"/>
        <v>89.702472811888825</v>
      </c>
      <c r="AA138" s="72">
        <f t="shared" ref="AA138:AA139" si="267">Z138*X138/1000</f>
        <v>24.219667659209982</v>
      </c>
      <c r="AB138" s="92">
        <v>0.9</v>
      </c>
      <c r="AC138" s="93">
        <f t="shared" ref="AC138:AC139" si="268">AA138/AB138</f>
        <v>26.910741843566647</v>
      </c>
      <c r="AD138" s="94">
        <v>4412.8751413893078</v>
      </c>
      <c r="AE138" s="72">
        <v>39</v>
      </c>
      <c r="AF138" s="72">
        <v>37</v>
      </c>
      <c r="AG138" s="92">
        <v>0.89</v>
      </c>
      <c r="AI138" s="72" t="s">
        <v>569</v>
      </c>
    </row>
    <row r="139" spans="1:44" ht="17.399999999999999">
      <c r="A139" s="4" t="str">
        <f t="shared" si="264"/>
        <v>MCR04W90 8304</v>
      </c>
      <c r="B139" s="4">
        <v>4</v>
      </c>
      <c r="C139" s="79" t="s">
        <v>837</v>
      </c>
      <c r="D139" s="79" t="s">
        <v>436</v>
      </c>
      <c r="E139" s="80">
        <f t="shared" si="255"/>
        <v>4800</v>
      </c>
      <c r="F139" s="81">
        <f t="shared" si="256"/>
        <v>34.848511511671937</v>
      </c>
      <c r="G139" s="81">
        <f t="shared" si="257"/>
        <v>137.73902504823826</v>
      </c>
      <c r="H139" s="82" t="s">
        <v>554</v>
      </c>
      <c r="I139" s="83"/>
      <c r="J139" s="83" t="s">
        <v>555</v>
      </c>
      <c r="K139" s="83" t="s">
        <v>556</v>
      </c>
      <c r="L139" s="84" t="s">
        <v>567</v>
      </c>
      <c r="M139" s="85">
        <v>70</v>
      </c>
      <c r="N139" s="85">
        <v>65</v>
      </c>
      <c r="O139" s="86" t="s">
        <v>568</v>
      </c>
      <c r="P139" s="87">
        <f t="shared" si="265"/>
        <v>4300</v>
      </c>
      <c r="Q139" s="87" t="s">
        <v>562</v>
      </c>
      <c r="R139" s="88">
        <f>R$67</f>
        <v>1.0162601626016261</v>
      </c>
      <c r="S139" s="89">
        <f t="shared" si="258"/>
        <v>4800</v>
      </c>
      <c r="T139" s="89">
        <f t="shared" si="259"/>
        <v>4700</v>
      </c>
      <c r="U139" s="4">
        <v>96</v>
      </c>
      <c r="V139" s="9">
        <f>350/3</f>
        <v>116.66666666666667</v>
      </c>
      <c r="W139" s="75">
        <v>3</v>
      </c>
      <c r="X139" s="9">
        <f t="shared" si="266"/>
        <v>350</v>
      </c>
      <c r="Y139" s="96">
        <v>2.8469989315339133</v>
      </c>
      <c r="Z139" s="72">
        <f t="shared" si="261"/>
        <v>91.10396580908521</v>
      </c>
      <c r="AA139" s="72">
        <f t="shared" si="267"/>
        <v>31.886388033179824</v>
      </c>
      <c r="AB139" s="92">
        <v>0.91500000000000004</v>
      </c>
      <c r="AC139" s="93">
        <f t="shared" si="268"/>
        <v>34.848511511671937</v>
      </c>
      <c r="AD139" s="94">
        <v>5546.0986128011536</v>
      </c>
      <c r="AE139" s="72">
        <v>39</v>
      </c>
      <c r="AF139" s="72">
        <v>37</v>
      </c>
      <c r="AG139" s="92">
        <v>0.89</v>
      </c>
      <c r="AI139" s="72" t="s">
        <v>569</v>
      </c>
    </row>
    <row r="140" spans="1:44" ht="17.399999999999999">
      <c r="A140" s="4" t="str">
        <f t="shared" si="264"/>
        <v>MCR04W90 8305</v>
      </c>
      <c r="B140" s="4">
        <v>5</v>
      </c>
      <c r="C140" s="79" t="s">
        <v>837</v>
      </c>
      <c r="D140" s="79" t="s">
        <v>436</v>
      </c>
      <c r="E140" s="80">
        <f t="shared" si="255"/>
        <v>6150</v>
      </c>
      <c r="F140" s="81">
        <f t="shared" si="256"/>
        <v>39.515393406593411</v>
      </c>
      <c r="G140" s="81">
        <f t="shared" si="257"/>
        <v>155.63555034666138</v>
      </c>
      <c r="H140" s="82" t="s">
        <v>554</v>
      </c>
      <c r="I140" s="83"/>
      <c r="J140" s="83" t="s">
        <v>555</v>
      </c>
      <c r="K140" s="83" t="s">
        <v>556</v>
      </c>
      <c r="L140" s="84" t="s">
        <v>567</v>
      </c>
      <c r="M140" s="85">
        <v>70</v>
      </c>
      <c r="N140" s="85">
        <v>65</v>
      </c>
      <c r="O140" s="86" t="s">
        <v>568</v>
      </c>
      <c r="P140" s="87">
        <f t="shared" si="265"/>
        <v>5500</v>
      </c>
      <c r="Q140" s="87" t="s">
        <v>431</v>
      </c>
      <c r="R140" s="88">
        <f>R$68</f>
        <v>1.0062111801242235</v>
      </c>
      <c r="S140" s="89">
        <f t="shared" si="258"/>
        <v>6150</v>
      </c>
      <c r="T140" s="89">
        <f t="shared" si="259"/>
        <v>6100</v>
      </c>
      <c r="U140" s="4">
        <v>96</v>
      </c>
      <c r="V140" s="9">
        <v>133.30000000000001</v>
      </c>
      <c r="W140" s="75">
        <v>3</v>
      </c>
      <c r="X140" s="9">
        <f>W140*V140</f>
        <v>399.90000000000003</v>
      </c>
      <c r="Y140" s="72">
        <v>2.81</v>
      </c>
      <c r="Z140" s="72">
        <f t="shared" si="261"/>
        <v>89.92</v>
      </c>
      <c r="AA140" s="72">
        <f>Z140*X140/1000</f>
        <v>35.959008000000004</v>
      </c>
      <c r="AB140" s="92">
        <v>0.91</v>
      </c>
      <c r="AC140" s="93">
        <f>AA140/AB140</f>
        <v>39.515393406593411</v>
      </c>
      <c r="AD140" s="94">
        <v>7249.8125169983723</v>
      </c>
      <c r="AE140" s="72">
        <v>39</v>
      </c>
      <c r="AF140" s="72">
        <v>37</v>
      </c>
      <c r="AG140" s="92">
        <v>0.89</v>
      </c>
      <c r="AI140" s="72" t="s">
        <v>570</v>
      </c>
    </row>
    <row r="141" spans="1:44" ht="17.399999999999999">
      <c r="A141" s="4" t="str">
        <f t="shared" si="264"/>
        <v>MCR04W90 8306</v>
      </c>
      <c r="B141" s="4">
        <v>6</v>
      </c>
      <c r="C141" s="79" t="s">
        <v>837</v>
      </c>
      <c r="D141" s="79" t="s">
        <v>436</v>
      </c>
      <c r="E141" s="80">
        <f t="shared" si="255"/>
        <v>7600</v>
      </c>
      <c r="F141" s="81">
        <f t="shared" si="256"/>
        <v>49.401182608695649</v>
      </c>
      <c r="G141" s="81">
        <f t="shared" si="257"/>
        <v>153.84247094243125</v>
      </c>
      <c r="H141" s="82" t="s">
        <v>554</v>
      </c>
      <c r="I141" s="83"/>
      <c r="J141" s="83" t="s">
        <v>555</v>
      </c>
      <c r="K141" s="83" t="s">
        <v>556</v>
      </c>
      <c r="L141" s="84" t="s">
        <v>567</v>
      </c>
      <c r="M141" s="85">
        <v>70</v>
      </c>
      <c r="N141" s="85">
        <v>65</v>
      </c>
      <c r="O141" s="86" t="s">
        <v>568</v>
      </c>
      <c r="P141" s="87">
        <f t="shared" si="265"/>
        <v>6800</v>
      </c>
      <c r="Q141" s="87" t="s">
        <v>564</v>
      </c>
      <c r="R141" s="88">
        <f>$R$69</f>
        <v>1.015228426395939</v>
      </c>
      <c r="S141" s="89">
        <f t="shared" si="258"/>
        <v>7600</v>
      </c>
      <c r="T141" s="89">
        <f t="shared" si="259"/>
        <v>7500</v>
      </c>
      <c r="U141" s="4">
        <v>96</v>
      </c>
      <c r="V141" s="95">
        <v>166.7</v>
      </c>
      <c r="W141" s="75">
        <v>3</v>
      </c>
      <c r="X141" s="9">
        <f t="shared" ref="X141:X142" si="269">W141*V141</f>
        <v>500.09999999999997</v>
      </c>
      <c r="Y141" s="72">
        <v>2.84</v>
      </c>
      <c r="Z141" s="72">
        <f t="shared" si="261"/>
        <v>90.88</v>
      </c>
      <c r="AA141" s="72">
        <f t="shared" ref="AA141:AA142" si="270">Z141*X141/1000</f>
        <v>45.449087999999996</v>
      </c>
      <c r="AB141" s="92">
        <v>0.92</v>
      </c>
      <c r="AC141" s="93">
        <f t="shared" ref="AC141:AC142" si="271">AA141/AB141</f>
        <v>49.401182608695649</v>
      </c>
      <c r="AD141" s="94">
        <v>8866.7733329534967</v>
      </c>
      <c r="AE141" s="72">
        <v>39</v>
      </c>
      <c r="AF141" s="72">
        <v>37</v>
      </c>
      <c r="AG141" s="92">
        <v>0.89</v>
      </c>
      <c r="AI141" s="72" t="s">
        <v>570</v>
      </c>
    </row>
    <row r="142" spans="1:44" s="72" customFormat="1" ht="18" thickBot="1">
      <c r="A142" s="4" t="str">
        <f t="shared" si="264"/>
        <v>MCR04W90 8307</v>
      </c>
      <c r="B142" s="4">
        <v>7</v>
      </c>
      <c r="C142" s="79" t="s">
        <v>837</v>
      </c>
      <c r="D142" s="79" t="s">
        <v>436</v>
      </c>
      <c r="E142" s="80">
        <f t="shared" si="255"/>
        <v>8550</v>
      </c>
      <c r="F142" s="81">
        <f t="shared" si="256"/>
        <v>58.417021276595747</v>
      </c>
      <c r="G142" s="81">
        <f t="shared" si="257"/>
        <v>146.36145104895104</v>
      </c>
      <c r="H142" s="82" t="s">
        <v>554</v>
      </c>
      <c r="I142" s="83"/>
      <c r="J142" s="83" t="s">
        <v>565</v>
      </c>
      <c r="K142" s="83" t="s">
        <v>556</v>
      </c>
      <c r="L142" s="84" t="s">
        <v>567</v>
      </c>
      <c r="M142" s="85">
        <v>70</v>
      </c>
      <c r="N142" s="85">
        <v>65</v>
      </c>
      <c r="O142" s="86" t="s">
        <v>568</v>
      </c>
      <c r="P142" s="87">
        <f t="shared" si="265"/>
        <v>7600</v>
      </c>
      <c r="Q142" s="87" t="s">
        <v>566</v>
      </c>
      <c r="R142" s="88">
        <f>$R$70</f>
        <v>0.97413793103448276</v>
      </c>
      <c r="S142" s="89">
        <f t="shared" si="258"/>
        <v>8550</v>
      </c>
      <c r="T142" s="89">
        <f t="shared" si="259"/>
        <v>8800</v>
      </c>
      <c r="U142" s="4">
        <v>96</v>
      </c>
      <c r="V142" s="98">
        <v>200</v>
      </c>
      <c r="W142" s="75">
        <v>3</v>
      </c>
      <c r="X142" s="9">
        <f t="shared" si="269"/>
        <v>600</v>
      </c>
      <c r="Y142" s="72">
        <v>2.86</v>
      </c>
      <c r="Z142" s="72">
        <f t="shared" si="261"/>
        <v>91.52</v>
      </c>
      <c r="AA142" s="72">
        <f t="shared" si="270"/>
        <v>54.911999999999999</v>
      </c>
      <c r="AB142" s="92">
        <v>0.94</v>
      </c>
      <c r="AC142" s="93">
        <f t="shared" si="271"/>
        <v>58.417021276595747</v>
      </c>
      <c r="AD142" s="99">
        <v>10411.722151247868</v>
      </c>
      <c r="AE142" s="72">
        <v>39</v>
      </c>
      <c r="AF142" s="72">
        <v>37</v>
      </c>
      <c r="AG142" s="92">
        <v>0.89</v>
      </c>
      <c r="AI142" s="72" t="s">
        <v>570</v>
      </c>
      <c r="AL142" s="4"/>
      <c r="AM142" s="4"/>
      <c r="AN142" s="73"/>
      <c r="AO142" s="4"/>
      <c r="AP142" s="4"/>
      <c r="AQ142" s="4"/>
      <c r="AR142" s="4"/>
    </row>
    <row r="143" spans="1:44" s="72" customFormat="1" ht="15" thickBot="1">
      <c r="A143" s="4" t="str">
        <f t="shared" si="264"/>
        <v/>
      </c>
      <c r="B143" s="4"/>
      <c r="C143" s="79"/>
      <c r="D143" s="79" t="s">
        <v>646</v>
      </c>
      <c r="E143" s="80"/>
      <c r="F143" s="81"/>
      <c r="G143" s="81"/>
      <c r="H143" s="82" t="s">
        <v>554</v>
      </c>
      <c r="I143" s="83"/>
      <c r="J143" s="83"/>
      <c r="K143" s="83"/>
      <c r="L143" s="84"/>
      <c r="M143" s="85"/>
      <c r="N143" s="85"/>
      <c r="O143" s="86"/>
      <c r="P143" s="87"/>
      <c r="Q143" s="87"/>
      <c r="R143" s="89"/>
      <c r="S143" s="89"/>
      <c r="T143" s="89"/>
      <c r="U143" s="4"/>
      <c r="V143" s="98"/>
      <c r="W143" s="75"/>
      <c r="X143" s="75"/>
      <c r="AC143" s="93"/>
      <c r="AF143" s="72">
        <v>37</v>
      </c>
      <c r="AL143" s="4"/>
      <c r="AM143" s="4"/>
      <c r="AN143" s="73"/>
      <c r="AO143" s="4"/>
      <c r="AP143" s="4"/>
      <c r="AQ143" s="4"/>
      <c r="AR143" s="4"/>
    </row>
    <row r="144" spans="1:44" s="72" customFormat="1" ht="17.399999999999999">
      <c r="A144" s="4" t="str">
        <f t="shared" si="264"/>
        <v>MCR05W90 8301</v>
      </c>
      <c r="B144" s="4">
        <v>1</v>
      </c>
      <c r="C144" s="79" t="s">
        <v>838</v>
      </c>
      <c r="D144" s="79" t="s">
        <v>435</v>
      </c>
      <c r="E144" s="80">
        <f>S144</f>
        <v>2750</v>
      </c>
      <c r="F144" s="81">
        <f t="shared" ref="F144:F150" si="272">AC144</f>
        <v>17.595711340814674</v>
      </c>
      <c r="G144" s="81">
        <f t="shared" ref="G144:G150" si="273">E144/F144</f>
        <v>156.28808331386711</v>
      </c>
      <c r="H144" s="82" t="s">
        <v>554</v>
      </c>
      <c r="I144" s="83"/>
      <c r="J144" s="83" t="s">
        <v>555</v>
      </c>
      <c r="K144" s="83" t="s">
        <v>556</v>
      </c>
      <c r="L144" s="84" t="s">
        <v>571</v>
      </c>
      <c r="M144" s="85">
        <v>70</v>
      </c>
      <c r="N144" s="85">
        <v>65</v>
      </c>
      <c r="O144" s="86" t="s">
        <v>572</v>
      </c>
      <c r="P144" s="87">
        <f>MROUND(E144/1.4,100)</f>
        <v>2000</v>
      </c>
      <c r="Q144" s="87" t="s">
        <v>425</v>
      </c>
      <c r="R144" s="88">
        <f>R$64</f>
        <v>1</v>
      </c>
      <c r="S144" s="89">
        <f t="shared" ref="S144:S150" si="274">MROUND(T144*R144,50)</f>
        <v>2750</v>
      </c>
      <c r="T144" s="89">
        <f t="shared" ref="T144:T150" si="275">MROUND(AD144*AG144*AF144/AE144,50)</f>
        <v>2750</v>
      </c>
      <c r="U144" s="4">
        <v>120</v>
      </c>
      <c r="V144" s="90">
        <v>50</v>
      </c>
      <c r="W144" s="75">
        <v>3</v>
      </c>
      <c r="X144" s="9">
        <f t="shared" ref="X144" si="276">W144*V144</f>
        <v>150</v>
      </c>
      <c r="Y144" s="91">
        <v>2.7273352578262751</v>
      </c>
      <c r="Z144" s="72">
        <f t="shared" ref="Z144:Z150" si="277">Y144*U144/W144</f>
        <v>109.093410313051</v>
      </c>
      <c r="AA144" s="72">
        <f t="shared" ref="AA144" si="278">Z144*X144/1000</f>
        <v>16.364011546957649</v>
      </c>
      <c r="AB144" s="92">
        <v>0.93</v>
      </c>
      <c r="AC144" s="93">
        <f t="shared" ref="AC144" si="279">AA144/AB144</f>
        <v>17.595711340814674</v>
      </c>
      <c r="AD144" s="97">
        <v>3227.3761934495647</v>
      </c>
      <c r="AE144" s="72">
        <v>39</v>
      </c>
      <c r="AF144" s="72">
        <v>37</v>
      </c>
      <c r="AG144" s="92">
        <v>0.89</v>
      </c>
      <c r="AI144" s="72" t="s">
        <v>573</v>
      </c>
      <c r="AL144" s="4"/>
      <c r="AM144" s="4"/>
      <c r="AN144" s="73"/>
      <c r="AO144" s="4"/>
      <c r="AP144" s="4"/>
      <c r="AQ144" s="4"/>
      <c r="AR144" s="4"/>
    </row>
    <row r="145" spans="1:44" s="72" customFormat="1" ht="17.399999999999999">
      <c r="A145" s="4" t="str">
        <f t="shared" si="264"/>
        <v>MCR05W90 8302</v>
      </c>
      <c r="B145" s="4">
        <v>2</v>
      </c>
      <c r="C145" s="79" t="s">
        <v>838</v>
      </c>
      <c r="D145" s="79" t="s">
        <v>435</v>
      </c>
      <c r="E145" s="80">
        <f>S145</f>
        <v>4050</v>
      </c>
      <c r="F145" s="81">
        <f t="shared" si="272"/>
        <v>28.104166963247408</v>
      </c>
      <c r="G145" s="81">
        <f t="shared" si="273"/>
        <v>144.10674421683788</v>
      </c>
      <c r="H145" s="82" t="s">
        <v>554</v>
      </c>
      <c r="I145" s="83"/>
      <c r="J145" s="83" t="s">
        <v>555</v>
      </c>
      <c r="K145" s="83" t="s">
        <v>556</v>
      </c>
      <c r="L145" s="84" t="s">
        <v>571</v>
      </c>
      <c r="M145" s="85">
        <v>70</v>
      </c>
      <c r="N145" s="85">
        <v>65</v>
      </c>
      <c r="O145" s="86" t="s">
        <v>572</v>
      </c>
      <c r="P145" s="87">
        <f t="shared" ref="P145:P150" si="280">MROUND(E145/1.4,100)</f>
        <v>2900</v>
      </c>
      <c r="Q145" s="87" t="s">
        <v>426</v>
      </c>
      <c r="R145" s="88">
        <f>R$65</f>
        <v>1</v>
      </c>
      <c r="S145" s="89">
        <f t="shared" si="274"/>
        <v>4050</v>
      </c>
      <c r="T145" s="89">
        <f t="shared" si="275"/>
        <v>4050</v>
      </c>
      <c r="U145" s="4">
        <v>120</v>
      </c>
      <c r="V145" s="95">
        <v>76.67</v>
      </c>
      <c r="W145" s="75">
        <v>3</v>
      </c>
      <c r="X145" s="9">
        <f>W145*V145</f>
        <v>230.01</v>
      </c>
      <c r="Y145" s="96">
        <v>2.7797478301546827</v>
      </c>
      <c r="Z145" s="72">
        <f t="shared" si="277"/>
        <v>111.18991320618731</v>
      </c>
      <c r="AA145" s="72">
        <f>Z145*X145/1000</f>
        <v>25.574791936555144</v>
      </c>
      <c r="AB145" s="92">
        <v>0.91</v>
      </c>
      <c r="AC145" s="93">
        <f>AA145/AB145</f>
        <v>28.104166963247408</v>
      </c>
      <c r="AD145" s="94">
        <v>4778.7107240769719</v>
      </c>
      <c r="AE145" s="72">
        <v>39</v>
      </c>
      <c r="AF145" s="72">
        <v>37</v>
      </c>
      <c r="AG145" s="92">
        <v>0.89</v>
      </c>
      <c r="AI145" s="72" t="s">
        <v>573</v>
      </c>
      <c r="AL145" s="4"/>
      <c r="AM145" s="4"/>
      <c r="AN145" s="73"/>
      <c r="AO145" s="4"/>
      <c r="AP145" s="4"/>
      <c r="AQ145" s="4"/>
      <c r="AR145" s="4"/>
    </row>
    <row r="146" spans="1:44" s="72" customFormat="1" ht="17.399999999999999">
      <c r="A146" s="4" t="str">
        <f t="shared" si="264"/>
        <v>MCR05W90 8303</v>
      </c>
      <c r="B146" s="4">
        <v>3</v>
      </c>
      <c r="C146" s="79" t="s">
        <v>838</v>
      </c>
      <c r="D146" s="79" t="s">
        <v>435</v>
      </c>
      <c r="E146" s="80">
        <f>S146</f>
        <v>4750</v>
      </c>
      <c r="F146" s="81">
        <f t="shared" si="272"/>
        <v>32.553316746249976</v>
      </c>
      <c r="G146" s="81">
        <f t="shared" si="273"/>
        <v>145.91447123578223</v>
      </c>
      <c r="H146" s="82" t="s">
        <v>554</v>
      </c>
      <c r="I146" s="83"/>
      <c r="J146" s="83" t="s">
        <v>555</v>
      </c>
      <c r="K146" s="83" t="s">
        <v>556</v>
      </c>
      <c r="L146" s="84" t="s">
        <v>571</v>
      </c>
      <c r="M146" s="85">
        <v>70</v>
      </c>
      <c r="N146" s="85">
        <v>65</v>
      </c>
      <c r="O146" s="86" t="s">
        <v>572</v>
      </c>
      <c r="P146" s="87">
        <f t="shared" si="280"/>
        <v>3400</v>
      </c>
      <c r="Q146" s="87" t="s">
        <v>561</v>
      </c>
      <c r="R146" s="88">
        <f>R$66</f>
        <v>1.0204081632653061</v>
      </c>
      <c r="S146" s="89">
        <f t="shared" si="274"/>
        <v>4750</v>
      </c>
      <c r="T146" s="89">
        <f t="shared" si="275"/>
        <v>4650</v>
      </c>
      <c r="U146" s="4">
        <v>120</v>
      </c>
      <c r="V146" s="9">
        <v>90</v>
      </c>
      <c r="W146" s="75">
        <v>3</v>
      </c>
      <c r="X146" s="9">
        <f t="shared" ref="X146:X147" si="281">W146*V146</f>
        <v>270</v>
      </c>
      <c r="Y146" s="96">
        <v>2.8032022753715258</v>
      </c>
      <c r="Z146" s="72">
        <f t="shared" si="277"/>
        <v>112.12809101486103</v>
      </c>
      <c r="AA146" s="72">
        <f t="shared" ref="AA146:AA147" si="282">Z146*X146/1000</f>
        <v>30.274584574012479</v>
      </c>
      <c r="AB146" s="92">
        <v>0.93</v>
      </c>
      <c r="AC146" s="93">
        <f t="shared" ref="AC146:AC147" si="283">AA146/AB146</f>
        <v>32.553316746249976</v>
      </c>
      <c r="AD146" s="94">
        <v>5516.0939267366348</v>
      </c>
      <c r="AE146" s="72">
        <v>39</v>
      </c>
      <c r="AF146" s="72">
        <v>37</v>
      </c>
      <c r="AG146" s="92">
        <v>0.89</v>
      </c>
      <c r="AI146" s="72" t="s">
        <v>573</v>
      </c>
      <c r="AL146" s="4"/>
      <c r="AM146" s="4"/>
      <c r="AN146" s="73"/>
      <c r="AO146" s="4"/>
      <c r="AP146" s="4"/>
      <c r="AQ146" s="4"/>
      <c r="AR146" s="4"/>
    </row>
    <row r="147" spans="1:44" s="72" customFormat="1" ht="17.399999999999999">
      <c r="A147" s="4" t="str">
        <f t="shared" si="264"/>
        <v>MCR05W90 8304</v>
      </c>
      <c r="B147" s="4">
        <v>4</v>
      </c>
      <c r="C147" s="79" t="s">
        <v>838</v>
      </c>
      <c r="D147" s="79" t="s">
        <v>435</v>
      </c>
      <c r="E147" s="80">
        <f>S147</f>
        <v>5950</v>
      </c>
      <c r="F147" s="81">
        <f t="shared" si="272"/>
        <v>42.402111746249773</v>
      </c>
      <c r="G147" s="81">
        <f t="shared" si="273"/>
        <v>140.32319983511775</v>
      </c>
      <c r="H147" s="82" t="s">
        <v>554</v>
      </c>
      <c r="I147" s="83"/>
      <c r="J147" s="83" t="s">
        <v>555</v>
      </c>
      <c r="K147" s="83" t="s">
        <v>556</v>
      </c>
      <c r="L147" s="84" t="s">
        <v>571</v>
      </c>
      <c r="M147" s="85">
        <v>70</v>
      </c>
      <c r="N147" s="85">
        <v>65</v>
      </c>
      <c r="O147" s="86" t="s">
        <v>572</v>
      </c>
      <c r="P147" s="87">
        <f t="shared" si="280"/>
        <v>4300</v>
      </c>
      <c r="Q147" s="87" t="s">
        <v>562</v>
      </c>
      <c r="R147" s="88">
        <f>R$67</f>
        <v>1.0162601626016261</v>
      </c>
      <c r="S147" s="89">
        <f t="shared" si="274"/>
        <v>5950</v>
      </c>
      <c r="T147" s="89">
        <f t="shared" si="275"/>
        <v>5850</v>
      </c>
      <c r="U147" s="4">
        <v>120</v>
      </c>
      <c r="V147" s="9">
        <f>350/3</f>
        <v>116.66666666666667</v>
      </c>
      <c r="W147" s="75">
        <v>3</v>
      </c>
      <c r="X147" s="9">
        <f t="shared" si="281"/>
        <v>350</v>
      </c>
      <c r="Y147" s="96">
        <v>2.8469989315339133</v>
      </c>
      <c r="Z147" s="72">
        <f t="shared" si="277"/>
        <v>113.87995726135654</v>
      </c>
      <c r="AA147" s="72">
        <f t="shared" si="282"/>
        <v>39.857985041474784</v>
      </c>
      <c r="AB147" s="92">
        <v>0.94</v>
      </c>
      <c r="AC147" s="93">
        <f t="shared" si="283"/>
        <v>42.402111746249773</v>
      </c>
      <c r="AD147" s="94">
        <v>6932.6232660014421</v>
      </c>
      <c r="AE147" s="72">
        <v>39</v>
      </c>
      <c r="AF147" s="72">
        <v>37</v>
      </c>
      <c r="AG147" s="92">
        <v>0.89</v>
      </c>
      <c r="AI147" s="72" t="s">
        <v>573</v>
      </c>
      <c r="AL147" s="4"/>
      <c r="AM147" s="4"/>
      <c r="AN147" s="73"/>
      <c r="AO147" s="4"/>
      <c r="AP147" s="4"/>
      <c r="AQ147" s="4"/>
      <c r="AR147" s="4"/>
    </row>
    <row r="148" spans="1:44" s="72" customFormat="1" ht="17.399999999999999">
      <c r="A148" s="4" t="str">
        <f t="shared" si="264"/>
        <v>MCR05W90 8305</v>
      </c>
      <c r="B148" s="4">
        <v>5</v>
      </c>
      <c r="C148" s="79" t="s">
        <v>838</v>
      </c>
      <c r="D148" s="79" t="s">
        <v>436</v>
      </c>
      <c r="E148" s="80">
        <f t="shared" ref="E148:E149" si="284">S148</f>
        <v>7700</v>
      </c>
      <c r="F148" s="81">
        <f t="shared" si="272"/>
        <v>49.394241758241755</v>
      </c>
      <c r="G148" s="81">
        <f t="shared" si="273"/>
        <v>155.88861628218444</v>
      </c>
      <c r="H148" s="82" t="s">
        <v>554</v>
      </c>
      <c r="I148" s="83"/>
      <c r="J148" s="83" t="s">
        <v>555</v>
      </c>
      <c r="K148" s="83" t="s">
        <v>556</v>
      </c>
      <c r="L148" s="84" t="s">
        <v>571</v>
      </c>
      <c r="M148" s="85">
        <v>70</v>
      </c>
      <c r="N148" s="85">
        <v>65</v>
      </c>
      <c r="O148" s="86" t="s">
        <v>572</v>
      </c>
      <c r="P148" s="87">
        <f t="shared" si="280"/>
        <v>5500</v>
      </c>
      <c r="Q148" s="87" t="s">
        <v>431</v>
      </c>
      <c r="R148" s="88">
        <f>R$68</f>
        <v>1.0062111801242235</v>
      </c>
      <c r="S148" s="89">
        <f t="shared" si="274"/>
        <v>7700</v>
      </c>
      <c r="T148" s="89">
        <f t="shared" si="275"/>
        <v>7650</v>
      </c>
      <c r="U148" s="4">
        <v>120</v>
      </c>
      <c r="V148" s="9">
        <v>133.30000000000001</v>
      </c>
      <c r="W148" s="75">
        <v>3</v>
      </c>
      <c r="X148" s="9">
        <f>W148*V148</f>
        <v>399.90000000000003</v>
      </c>
      <c r="Y148" s="72">
        <v>2.81</v>
      </c>
      <c r="Z148" s="72">
        <f t="shared" si="277"/>
        <v>112.39999999999999</v>
      </c>
      <c r="AA148" s="72">
        <f>Z148*X148/1000</f>
        <v>44.94876</v>
      </c>
      <c r="AB148" s="92">
        <v>0.91</v>
      </c>
      <c r="AC148" s="93">
        <f>AA148/AB148</f>
        <v>49.394241758241755</v>
      </c>
      <c r="AD148" s="97">
        <v>9062.2656462479645</v>
      </c>
      <c r="AE148" s="72">
        <v>39</v>
      </c>
      <c r="AF148" s="72">
        <v>37</v>
      </c>
      <c r="AG148" s="92">
        <v>0.89</v>
      </c>
      <c r="AI148" s="72" t="s">
        <v>574</v>
      </c>
      <c r="AL148" s="4"/>
      <c r="AM148" s="4"/>
      <c r="AN148" s="73"/>
      <c r="AO148" s="4"/>
      <c r="AP148" s="4"/>
      <c r="AQ148" s="4"/>
      <c r="AR148" s="4"/>
    </row>
    <row r="149" spans="1:44" s="72" customFormat="1" ht="17.399999999999999">
      <c r="A149" s="4" t="str">
        <f t="shared" si="264"/>
        <v>MCR05W90 8306</v>
      </c>
      <c r="B149" s="4">
        <v>6</v>
      </c>
      <c r="C149" s="79" t="s">
        <v>838</v>
      </c>
      <c r="D149" s="79" t="s">
        <v>436</v>
      </c>
      <c r="E149" s="80">
        <f t="shared" si="284"/>
        <v>9500</v>
      </c>
      <c r="F149" s="81">
        <f t="shared" si="272"/>
        <v>61.087483870967723</v>
      </c>
      <c r="G149" s="81">
        <f t="shared" si="273"/>
        <v>155.51467171354466</v>
      </c>
      <c r="H149" s="82" t="s">
        <v>554</v>
      </c>
      <c r="I149" s="83"/>
      <c r="J149" s="83" t="s">
        <v>555</v>
      </c>
      <c r="K149" s="83" t="s">
        <v>556</v>
      </c>
      <c r="L149" s="84" t="s">
        <v>571</v>
      </c>
      <c r="M149" s="85">
        <v>70</v>
      </c>
      <c r="N149" s="85">
        <v>65</v>
      </c>
      <c r="O149" s="86" t="s">
        <v>572</v>
      </c>
      <c r="P149" s="87">
        <f t="shared" si="280"/>
        <v>6800</v>
      </c>
      <c r="Q149" s="87" t="s">
        <v>564</v>
      </c>
      <c r="R149" s="88">
        <f>$R$69</f>
        <v>1.015228426395939</v>
      </c>
      <c r="S149" s="89">
        <f t="shared" si="274"/>
        <v>9500</v>
      </c>
      <c r="T149" s="89">
        <f t="shared" si="275"/>
        <v>9350</v>
      </c>
      <c r="U149" s="4">
        <v>120</v>
      </c>
      <c r="V149" s="95">
        <v>166.7</v>
      </c>
      <c r="W149" s="75">
        <v>3</v>
      </c>
      <c r="X149" s="9">
        <f t="shared" ref="X149:X150" si="285">W149*V149</f>
        <v>500.09999999999997</v>
      </c>
      <c r="Y149" s="72">
        <v>2.84</v>
      </c>
      <c r="Z149" s="72">
        <f t="shared" si="277"/>
        <v>113.59999999999998</v>
      </c>
      <c r="AA149" s="72">
        <f t="shared" ref="AA149:AA150" si="286">Z149*X149/1000</f>
        <v>56.811359999999986</v>
      </c>
      <c r="AB149" s="92">
        <v>0.93</v>
      </c>
      <c r="AC149" s="93">
        <f t="shared" ref="AC149:AC150" si="287">AA149/AB149</f>
        <v>61.087483870967723</v>
      </c>
      <c r="AD149" s="94">
        <v>11083.466666191873</v>
      </c>
      <c r="AE149" s="72">
        <v>39</v>
      </c>
      <c r="AF149" s="72">
        <v>37</v>
      </c>
      <c r="AG149" s="92">
        <v>0.89</v>
      </c>
      <c r="AI149" s="72" t="s">
        <v>574</v>
      </c>
      <c r="AL149" s="4"/>
      <c r="AM149" s="4"/>
      <c r="AN149" s="73"/>
      <c r="AO149" s="4"/>
      <c r="AP149" s="4"/>
      <c r="AQ149" s="4"/>
      <c r="AR149" s="4"/>
    </row>
    <row r="150" spans="1:44" s="72" customFormat="1" ht="17.399999999999999">
      <c r="A150" s="4" t="str">
        <f t="shared" si="264"/>
        <v>MCR05W90 8307</v>
      </c>
      <c r="B150" s="4">
        <v>7</v>
      </c>
      <c r="C150" s="79" t="s">
        <v>838</v>
      </c>
      <c r="D150" s="79" t="s">
        <v>436</v>
      </c>
      <c r="E150" s="80">
        <f>S150</f>
        <v>10700</v>
      </c>
      <c r="F150" s="81">
        <f t="shared" si="272"/>
        <v>73.021276595744681</v>
      </c>
      <c r="G150" s="81">
        <f t="shared" si="273"/>
        <v>146.53263403263404</v>
      </c>
      <c r="H150" s="82" t="s">
        <v>554</v>
      </c>
      <c r="I150" s="83"/>
      <c r="J150" s="83" t="s">
        <v>555</v>
      </c>
      <c r="K150" s="83" t="s">
        <v>556</v>
      </c>
      <c r="L150" s="84" t="s">
        <v>571</v>
      </c>
      <c r="M150" s="85">
        <v>70</v>
      </c>
      <c r="N150" s="85">
        <v>65</v>
      </c>
      <c r="O150" s="86" t="s">
        <v>572</v>
      </c>
      <c r="P150" s="87">
        <f t="shared" si="280"/>
        <v>7600</v>
      </c>
      <c r="Q150" s="87" t="s">
        <v>566</v>
      </c>
      <c r="R150" s="88">
        <f>$R$70</f>
        <v>0.97413793103448276</v>
      </c>
      <c r="S150" s="89">
        <f t="shared" si="274"/>
        <v>10700</v>
      </c>
      <c r="T150" s="89">
        <f t="shared" si="275"/>
        <v>11000</v>
      </c>
      <c r="U150" s="4">
        <v>120</v>
      </c>
      <c r="V150" s="98">
        <v>200</v>
      </c>
      <c r="W150" s="75">
        <v>3</v>
      </c>
      <c r="X150" s="9">
        <f t="shared" si="285"/>
        <v>600</v>
      </c>
      <c r="Y150" s="72">
        <v>2.86</v>
      </c>
      <c r="Z150" s="72">
        <f t="shared" si="277"/>
        <v>114.39999999999999</v>
      </c>
      <c r="AA150" s="72">
        <f t="shared" si="286"/>
        <v>68.64</v>
      </c>
      <c r="AB150" s="92">
        <v>0.94</v>
      </c>
      <c r="AC150" s="93">
        <f t="shared" si="287"/>
        <v>73.021276595744681</v>
      </c>
      <c r="AD150" s="94">
        <v>13014.652689059834</v>
      </c>
      <c r="AE150" s="72">
        <v>39</v>
      </c>
      <c r="AF150" s="72">
        <v>37</v>
      </c>
      <c r="AG150" s="92">
        <v>0.89</v>
      </c>
      <c r="AI150" s="72" t="s">
        <v>574</v>
      </c>
      <c r="AL150" s="4"/>
      <c r="AM150" s="4"/>
      <c r="AN150" s="73"/>
      <c r="AO150" s="4"/>
      <c r="AP150" s="4"/>
      <c r="AQ150" s="4"/>
      <c r="AR150" s="4"/>
    </row>
    <row r="151" spans="1:44" s="72" customFormat="1" ht="15" thickBot="1">
      <c r="A151" s="4" t="str">
        <f t="shared" si="264"/>
        <v/>
      </c>
      <c r="B151" s="4"/>
      <c r="C151" s="79"/>
      <c r="D151" s="79" t="s">
        <v>646</v>
      </c>
      <c r="E151" s="80"/>
      <c r="F151" s="81"/>
      <c r="G151" s="81"/>
      <c r="H151" s="82" t="s">
        <v>554</v>
      </c>
      <c r="I151" s="83"/>
      <c r="J151" s="83"/>
      <c r="K151" s="83"/>
      <c r="L151" s="84"/>
      <c r="M151" s="85"/>
      <c r="N151" s="85"/>
      <c r="O151" s="86"/>
      <c r="P151" s="87"/>
      <c r="Q151" s="87"/>
      <c r="R151" s="89"/>
      <c r="S151" s="89"/>
      <c r="T151" s="89"/>
      <c r="U151" s="4"/>
      <c r="V151" s="98"/>
      <c r="W151" s="75"/>
      <c r="X151" s="75"/>
      <c r="AF151" s="72">
        <v>37</v>
      </c>
      <c r="AL151" s="4"/>
      <c r="AM151" s="4"/>
      <c r="AN151" s="73"/>
      <c r="AO151" s="4"/>
      <c r="AP151" s="4"/>
      <c r="AQ151" s="4"/>
      <c r="AR151" s="4"/>
    </row>
    <row r="152" spans="1:44" s="72" customFormat="1" ht="17.399999999999999">
      <c r="A152" s="4" t="str">
        <f t="shared" si="264"/>
        <v>MCR06W90 8301</v>
      </c>
      <c r="B152" s="4">
        <v>1</v>
      </c>
      <c r="C152" s="79" t="s">
        <v>839</v>
      </c>
      <c r="D152" s="79" t="s">
        <v>435</v>
      </c>
      <c r="E152" s="80">
        <f t="shared" ref="E152:E158" si="288">S152</f>
        <v>3250</v>
      </c>
      <c r="F152" s="81">
        <f t="shared" ref="F152:F158" si="289">AC152</f>
        <v>22.063835793650767</v>
      </c>
      <c r="G152" s="81">
        <f t="shared" ref="G152:G158" si="290">E152/F152</f>
        <v>147.29986346867398</v>
      </c>
      <c r="H152" s="82" t="s">
        <v>554</v>
      </c>
      <c r="I152" s="83"/>
      <c r="J152" s="83" t="s">
        <v>555</v>
      </c>
      <c r="K152" s="83" t="s">
        <v>556</v>
      </c>
      <c r="L152" s="84" t="s">
        <v>575</v>
      </c>
      <c r="M152" s="85">
        <v>70</v>
      </c>
      <c r="N152" s="85">
        <v>65</v>
      </c>
      <c r="O152" s="86" t="s">
        <v>576</v>
      </c>
      <c r="P152" s="87">
        <f>MROUND(E152/1.68,100)</f>
        <v>1900</v>
      </c>
      <c r="Q152" s="87" t="s">
        <v>425</v>
      </c>
      <c r="R152" s="88">
        <f>R$64</f>
        <v>1</v>
      </c>
      <c r="S152" s="89">
        <f t="shared" ref="S152:S158" si="291">MROUND(T152*R152,50)</f>
        <v>3250</v>
      </c>
      <c r="T152" s="89">
        <f t="shared" ref="T152:T158" si="292">MROUND(AD152*AG152*AF152/AE152,50)</f>
        <v>3250</v>
      </c>
      <c r="U152" s="4">
        <v>144</v>
      </c>
      <c r="V152" s="90">
        <v>50</v>
      </c>
      <c r="W152" s="75">
        <v>3</v>
      </c>
      <c r="X152" s="9">
        <f t="shared" ref="X152" si="293">W152*V152</f>
        <v>150</v>
      </c>
      <c r="Y152" s="91">
        <v>2.7273352578262751</v>
      </c>
      <c r="Z152" s="72">
        <f t="shared" ref="Z152:Z158" si="294">Y152*U152/W152</f>
        <v>130.91209237566122</v>
      </c>
      <c r="AA152" s="72">
        <f t="shared" ref="AA152" si="295">Z152*X152/1000</f>
        <v>19.636813856349182</v>
      </c>
      <c r="AB152" s="92">
        <v>0.89</v>
      </c>
      <c r="AC152" s="93">
        <f t="shared" ref="AC152" si="296">AA152/AB152</f>
        <v>22.063835793650767</v>
      </c>
      <c r="AD152" s="97">
        <v>3872.8514321394778</v>
      </c>
      <c r="AE152" s="72">
        <v>39</v>
      </c>
      <c r="AF152" s="72">
        <v>37</v>
      </c>
      <c r="AG152" s="92">
        <v>0.89</v>
      </c>
      <c r="AI152" s="72" t="s">
        <v>577</v>
      </c>
      <c r="AL152" s="4"/>
      <c r="AM152" s="4"/>
      <c r="AN152" s="73"/>
      <c r="AO152" s="4"/>
      <c r="AP152" s="4"/>
      <c r="AQ152" s="4"/>
      <c r="AR152" s="4"/>
    </row>
    <row r="153" spans="1:44" s="72" customFormat="1" ht="17.399999999999999">
      <c r="A153" s="4" t="str">
        <f t="shared" si="264"/>
        <v>MCR06W90 8302</v>
      </c>
      <c r="B153" s="4">
        <v>2</v>
      </c>
      <c r="C153" s="79" t="s">
        <v>839</v>
      </c>
      <c r="D153" s="79" t="s">
        <v>435</v>
      </c>
      <c r="E153" s="80">
        <f t="shared" si="288"/>
        <v>4850</v>
      </c>
      <c r="F153" s="81">
        <f t="shared" si="289"/>
        <v>33.540710736465762</v>
      </c>
      <c r="G153" s="81">
        <f t="shared" si="290"/>
        <v>144.60039437169817</v>
      </c>
      <c r="H153" s="82" t="s">
        <v>554</v>
      </c>
      <c r="I153" s="83"/>
      <c r="J153" s="83" t="s">
        <v>555</v>
      </c>
      <c r="K153" s="83" t="s">
        <v>556</v>
      </c>
      <c r="L153" s="84" t="s">
        <v>575</v>
      </c>
      <c r="M153" s="85">
        <v>70</v>
      </c>
      <c r="N153" s="85">
        <v>65</v>
      </c>
      <c r="O153" s="86" t="s">
        <v>576</v>
      </c>
      <c r="P153" s="87">
        <f t="shared" ref="P153:P158" si="297">MROUND(E153/1.68,100)</f>
        <v>2900</v>
      </c>
      <c r="Q153" s="87" t="s">
        <v>426</v>
      </c>
      <c r="R153" s="88">
        <f>R$65</f>
        <v>1</v>
      </c>
      <c r="S153" s="89">
        <f t="shared" si="291"/>
        <v>4850</v>
      </c>
      <c r="T153" s="89">
        <f t="shared" si="292"/>
        <v>4850</v>
      </c>
      <c r="U153" s="4">
        <v>144</v>
      </c>
      <c r="V153" s="95">
        <v>76.67</v>
      </c>
      <c r="W153" s="75">
        <v>3</v>
      </c>
      <c r="X153" s="9">
        <f>W153*V153</f>
        <v>230.01</v>
      </c>
      <c r="Y153" s="96">
        <v>2.7797478301546827</v>
      </c>
      <c r="Z153" s="72">
        <f t="shared" si="294"/>
        <v>133.42789584742476</v>
      </c>
      <c r="AA153" s="72">
        <f>Z153*X153/1000</f>
        <v>30.689750323866171</v>
      </c>
      <c r="AB153" s="92">
        <v>0.91500000000000004</v>
      </c>
      <c r="AC153" s="93">
        <f>AA153/AB153</f>
        <v>33.540710736465762</v>
      </c>
      <c r="AD153" s="94">
        <v>5734.4528688923656</v>
      </c>
      <c r="AE153" s="72">
        <v>39</v>
      </c>
      <c r="AF153" s="72">
        <v>37</v>
      </c>
      <c r="AG153" s="92">
        <v>0.89</v>
      </c>
      <c r="AI153" s="72" t="s">
        <v>577</v>
      </c>
      <c r="AL153" s="4"/>
      <c r="AM153" s="4"/>
      <c r="AN153" s="73"/>
      <c r="AO153" s="4"/>
      <c r="AP153" s="4"/>
      <c r="AQ153" s="4"/>
      <c r="AR153" s="4"/>
    </row>
    <row r="154" spans="1:44" s="72" customFormat="1" ht="17.399999999999999">
      <c r="A154" s="4" t="str">
        <f t="shared" si="264"/>
        <v>MCR06W90 8303</v>
      </c>
      <c r="B154" s="4">
        <v>3</v>
      </c>
      <c r="C154" s="79" t="s">
        <v>839</v>
      </c>
      <c r="D154" s="79" t="s">
        <v>435</v>
      </c>
      <c r="E154" s="80">
        <f t="shared" si="288"/>
        <v>5700</v>
      </c>
      <c r="F154" s="81">
        <f t="shared" si="289"/>
        <v>39.488588574798882</v>
      </c>
      <c r="G154" s="81">
        <f t="shared" si="290"/>
        <v>144.34549842679533</v>
      </c>
      <c r="H154" s="82" t="s">
        <v>554</v>
      </c>
      <c r="I154" s="83"/>
      <c r="J154" s="83" t="s">
        <v>555</v>
      </c>
      <c r="K154" s="83" t="s">
        <v>556</v>
      </c>
      <c r="L154" s="84" t="s">
        <v>575</v>
      </c>
      <c r="M154" s="85">
        <v>70</v>
      </c>
      <c r="N154" s="85">
        <v>65</v>
      </c>
      <c r="O154" s="86" t="s">
        <v>576</v>
      </c>
      <c r="P154" s="87">
        <f t="shared" si="297"/>
        <v>3400</v>
      </c>
      <c r="Q154" s="87" t="s">
        <v>561</v>
      </c>
      <c r="R154" s="88">
        <f>R$66</f>
        <v>1.0204081632653061</v>
      </c>
      <c r="S154" s="89">
        <f t="shared" si="291"/>
        <v>5700</v>
      </c>
      <c r="T154" s="89">
        <f t="shared" si="292"/>
        <v>5600</v>
      </c>
      <c r="U154" s="4">
        <v>144</v>
      </c>
      <c r="V154" s="9">
        <v>90</v>
      </c>
      <c r="W154" s="75">
        <v>3</v>
      </c>
      <c r="X154" s="9">
        <f t="shared" ref="X154:X155" si="298">W154*V154</f>
        <v>270</v>
      </c>
      <c r="Y154" s="96">
        <v>2.8032022753715258</v>
      </c>
      <c r="Z154" s="72">
        <f t="shared" si="294"/>
        <v>134.55370921783324</v>
      </c>
      <c r="AA154" s="72">
        <f t="shared" ref="AA154:AA158" si="299">Z154*X154/1000</f>
        <v>36.329501488814977</v>
      </c>
      <c r="AB154" s="92">
        <v>0.92</v>
      </c>
      <c r="AC154" s="93">
        <f t="shared" ref="AC154:AC155" si="300">AA154/AB154</f>
        <v>39.488588574798882</v>
      </c>
      <c r="AD154" s="94">
        <v>6619.3127120839617</v>
      </c>
      <c r="AE154" s="72">
        <v>39</v>
      </c>
      <c r="AF154" s="72">
        <v>37</v>
      </c>
      <c r="AG154" s="92">
        <v>0.89</v>
      </c>
      <c r="AI154" s="72" t="s">
        <v>577</v>
      </c>
      <c r="AL154" s="4"/>
      <c r="AM154" s="4"/>
      <c r="AN154" s="73"/>
      <c r="AO154" s="4"/>
      <c r="AP154" s="4"/>
      <c r="AQ154" s="4"/>
      <c r="AR154" s="4"/>
    </row>
    <row r="155" spans="1:44" s="72" customFormat="1" ht="17.399999999999999">
      <c r="A155" s="4" t="str">
        <f t="shared" si="264"/>
        <v>MCR06W90 8304</v>
      </c>
      <c r="B155" s="4">
        <v>4</v>
      </c>
      <c r="C155" s="79" t="s">
        <v>839</v>
      </c>
      <c r="D155" s="79" t="s">
        <v>435</v>
      </c>
      <c r="E155" s="80">
        <f t="shared" si="288"/>
        <v>7100</v>
      </c>
      <c r="F155" s="81">
        <f t="shared" si="289"/>
        <v>51.319294044817326</v>
      </c>
      <c r="G155" s="81">
        <f t="shared" si="290"/>
        <v>138.349525887857</v>
      </c>
      <c r="H155" s="82" t="s">
        <v>554</v>
      </c>
      <c r="I155" s="83"/>
      <c r="J155" s="83" t="s">
        <v>555</v>
      </c>
      <c r="K155" s="83" t="s">
        <v>556</v>
      </c>
      <c r="L155" s="84" t="s">
        <v>575</v>
      </c>
      <c r="M155" s="85">
        <v>70</v>
      </c>
      <c r="N155" s="85">
        <v>65</v>
      </c>
      <c r="O155" s="86" t="s">
        <v>576</v>
      </c>
      <c r="P155" s="87">
        <f t="shared" si="297"/>
        <v>4200</v>
      </c>
      <c r="Q155" s="87" t="s">
        <v>562</v>
      </c>
      <c r="R155" s="88">
        <f>R$67</f>
        <v>1.0162601626016261</v>
      </c>
      <c r="S155" s="89">
        <f t="shared" si="291"/>
        <v>7100</v>
      </c>
      <c r="T155" s="89">
        <f t="shared" si="292"/>
        <v>7000</v>
      </c>
      <c r="U155" s="4">
        <v>144</v>
      </c>
      <c r="V155" s="9">
        <f>350/3</f>
        <v>116.66666666666667</v>
      </c>
      <c r="W155" s="75">
        <v>3</v>
      </c>
      <c r="X155" s="9">
        <f t="shared" si="298"/>
        <v>350</v>
      </c>
      <c r="Y155" s="96">
        <v>2.8469989315339133</v>
      </c>
      <c r="Z155" s="72">
        <f t="shared" si="294"/>
        <v>136.65594871362785</v>
      </c>
      <c r="AA155" s="72">
        <f t="shared" si="299"/>
        <v>47.829582049769748</v>
      </c>
      <c r="AB155" s="92">
        <v>0.93200000000000005</v>
      </c>
      <c r="AC155" s="93">
        <f t="shared" si="300"/>
        <v>51.319294044817326</v>
      </c>
      <c r="AD155" s="94">
        <v>8319.1479192017305</v>
      </c>
      <c r="AE155" s="72">
        <v>39</v>
      </c>
      <c r="AF155" s="72">
        <v>37</v>
      </c>
      <c r="AG155" s="92">
        <v>0.89</v>
      </c>
      <c r="AI155" s="72" t="s">
        <v>577</v>
      </c>
      <c r="AL155" s="4"/>
      <c r="AM155" s="4"/>
      <c r="AN155" s="73"/>
      <c r="AO155" s="4"/>
      <c r="AP155" s="4"/>
      <c r="AQ155" s="4"/>
      <c r="AR155" s="4"/>
    </row>
    <row r="156" spans="1:44" s="72" customFormat="1" ht="17.399999999999999">
      <c r="A156" s="4" t="str">
        <f t="shared" si="264"/>
        <v>MCR06W90 8305</v>
      </c>
      <c r="B156" s="4">
        <v>5</v>
      </c>
      <c r="C156" s="79" t="s">
        <v>839</v>
      </c>
      <c r="D156" s="79" t="s">
        <v>436</v>
      </c>
      <c r="E156" s="80">
        <f t="shared" si="288"/>
        <v>9250</v>
      </c>
      <c r="F156" s="81">
        <f t="shared" si="289"/>
        <v>58.311904864864864</v>
      </c>
      <c r="G156" s="81">
        <f t="shared" si="290"/>
        <v>158.62970042629283</v>
      </c>
      <c r="H156" s="82" t="s">
        <v>554</v>
      </c>
      <c r="I156" s="83"/>
      <c r="J156" s="83" t="s">
        <v>555</v>
      </c>
      <c r="K156" s="83" t="s">
        <v>556</v>
      </c>
      <c r="L156" s="84" t="s">
        <v>575</v>
      </c>
      <c r="M156" s="85">
        <v>70</v>
      </c>
      <c r="N156" s="85">
        <v>65</v>
      </c>
      <c r="O156" s="86" t="s">
        <v>576</v>
      </c>
      <c r="P156" s="87">
        <f t="shared" si="297"/>
        <v>5500</v>
      </c>
      <c r="Q156" s="87" t="s">
        <v>431</v>
      </c>
      <c r="R156" s="88">
        <f>R$68</f>
        <v>1.0062111801242235</v>
      </c>
      <c r="S156" s="89">
        <f t="shared" si="291"/>
        <v>9250</v>
      </c>
      <c r="T156" s="89">
        <f t="shared" si="292"/>
        <v>9200</v>
      </c>
      <c r="U156" s="4">
        <v>144</v>
      </c>
      <c r="V156" s="9">
        <v>133.30000000000001</v>
      </c>
      <c r="W156" s="75">
        <v>3</v>
      </c>
      <c r="X156" s="9">
        <f>W156*V156</f>
        <v>399.90000000000003</v>
      </c>
      <c r="Y156" s="72">
        <v>2.81</v>
      </c>
      <c r="Z156" s="72">
        <f t="shared" si="294"/>
        <v>134.88</v>
      </c>
      <c r="AA156" s="72">
        <f t="shared" si="299"/>
        <v>53.938512000000003</v>
      </c>
      <c r="AB156" s="92">
        <v>0.92500000000000004</v>
      </c>
      <c r="AC156" s="93">
        <f>AA156/AB156</f>
        <v>58.311904864864864</v>
      </c>
      <c r="AD156" s="94">
        <v>10874.718775497558</v>
      </c>
      <c r="AE156" s="72">
        <v>39</v>
      </c>
      <c r="AF156" s="72">
        <v>37</v>
      </c>
      <c r="AG156" s="92">
        <v>0.89</v>
      </c>
      <c r="AI156" s="72" t="s">
        <v>578</v>
      </c>
      <c r="AL156" s="4"/>
      <c r="AM156" s="4"/>
      <c r="AN156" s="73"/>
      <c r="AO156" s="4"/>
      <c r="AP156" s="4"/>
      <c r="AQ156" s="4"/>
      <c r="AR156" s="4"/>
    </row>
    <row r="157" spans="1:44" s="72" customFormat="1" ht="17.399999999999999">
      <c r="A157" s="4" t="str">
        <f t="shared" si="264"/>
        <v>MCR06W90 8306</v>
      </c>
      <c r="B157" s="4">
        <v>6</v>
      </c>
      <c r="C157" s="79" t="s">
        <v>839</v>
      </c>
      <c r="D157" s="79" t="s">
        <v>436</v>
      </c>
      <c r="E157" s="80">
        <f t="shared" si="288"/>
        <v>11400</v>
      </c>
      <c r="F157" s="81">
        <f t="shared" si="289"/>
        <v>72.912975401069517</v>
      </c>
      <c r="G157" s="81">
        <f t="shared" si="290"/>
        <v>156.35077209910131</v>
      </c>
      <c r="H157" s="82" t="s">
        <v>554</v>
      </c>
      <c r="I157" s="83"/>
      <c r="J157" s="83" t="s">
        <v>555</v>
      </c>
      <c r="K157" s="83" t="s">
        <v>556</v>
      </c>
      <c r="L157" s="84" t="s">
        <v>575</v>
      </c>
      <c r="M157" s="85">
        <v>70</v>
      </c>
      <c r="N157" s="85">
        <v>65</v>
      </c>
      <c r="O157" s="86" t="s">
        <v>576</v>
      </c>
      <c r="P157" s="87">
        <f t="shared" si="297"/>
        <v>6800</v>
      </c>
      <c r="Q157" s="87" t="s">
        <v>564</v>
      </c>
      <c r="R157" s="88">
        <f>$R$69</f>
        <v>1.015228426395939</v>
      </c>
      <c r="S157" s="89">
        <f t="shared" si="291"/>
        <v>11400</v>
      </c>
      <c r="T157" s="89">
        <f t="shared" si="292"/>
        <v>11250</v>
      </c>
      <c r="U157" s="4">
        <v>144</v>
      </c>
      <c r="V157" s="95">
        <v>166.7</v>
      </c>
      <c r="W157" s="75">
        <v>3</v>
      </c>
      <c r="X157" s="9">
        <f t="shared" ref="X157:X158" si="301">W157*V157</f>
        <v>500.09999999999997</v>
      </c>
      <c r="Y157" s="72">
        <v>2.84</v>
      </c>
      <c r="Z157" s="72">
        <f t="shared" si="294"/>
        <v>136.32</v>
      </c>
      <c r="AA157" s="72">
        <f t="shared" si="299"/>
        <v>68.173631999999998</v>
      </c>
      <c r="AB157" s="92">
        <v>0.93500000000000005</v>
      </c>
      <c r="AC157" s="93">
        <f t="shared" ref="AC157:AC158" si="302">AA157/AB157</f>
        <v>72.912975401069517</v>
      </c>
      <c r="AD157" s="94">
        <v>13300.159999430247</v>
      </c>
      <c r="AE157" s="72">
        <v>39</v>
      </c>
      <c r="AF157" s="72">
        <v>37</v>
      </c>
      <c r="AG157" s="92">
        <v>0.89</v>
      </c>
      <c r="AI157" s="72" t="s">
        <v>578</v>
      </c>
      <c r="AL157" s="4"/>
      <c r="AM157" s="4"/>
      <c r="AN157" s="73"/>
      <c r="AO157" s="4"/>
      <c r="AP157" s="4"/>
      <c r="AQ157" s="4"/>
      <c r="AR157" s="4"/>
    </row>
    <row r="158" spans="1:44" s="72" customFormat="1" ht="18" thickBot="1">
      <c r="A158" s="4" t="str">
        <f t="shared" si="264"/>
        <v>MCR06W90 8307</v>
      </c>
      <c r="B158" s="4">
        <v>7</v>
      </c>
      <c r="C158" s="79" t="s">
        <v>839</v>
      </c>
      <c r="D158" s="79" t="s">
        <v>436</v>
      </c>
      <c r="E158" s="80">
        <f t="shared" si="288"/>
        <v>12850</v>
      </c>
      <c r="F158" s="81">
        <f t="shared" si="289"/>
        <v>87.812366737739879</v>
      </c>
      <c r="G158" s="81">
        <f t="shared" si="290"/>
        <v>146.33474164724163</v>
      </c>
      <c r="H158" s="82" t="s">
        <v>554</v>
      </c>
      <c r="I158" s="83"/>
      <c r="J158" s="83" t="s">
        <v>555</v>
      </c>
      <c r="K158" s="83" t="s">
        <v>556</v>
      </c>
      <c r="L158" s="84" t="s">
        <v>575</v>
      </c>
      <c r="M158" s="85">
        <v>70</v>
      </c>
      <c r="N158" s="85">
        <v>65</v>
      </c>
      <c r="O158" s="86" t="s">
        <v>576</v>
      </c>
      <c r="P158" s="87">
        <f t="shared" si="297"/>
        <v>7600</v>
      </c>
      <c r="Q158" s="87" t="s">
        <v>566</v>
      </c>
      <c r="R158" s="88">
        <f>$R$70</f>
        <v>0.97413793103448276</v>
      </c>
      <c r="S158" s="89">
        <f t="shared" si="291"/>
        <v>12850</v>
      </c>
      <c r="T158" s="89">
        <f t="shared" si="292"/>
        <v>13200</v>
      </c>
      <c r="U158" s="4">
        <v>144</v>
      </c>
      <c r="V158" s="98">
        <v>200</v>
      </c>
      <c r="W158" s="75">
        <v>3</v>
      </c>
      <c r="X158" s="9">
        <f t="shared" si="301"/>
        <v>600</v>
      </c>
      <c r="Y158" s="72">
        <v>2.86</v>
      </c>
      <c r="Z158" s="72">
        <f t="shared" si="294"/>
        <v>137.28</v>
      </c>
      <c r="AA158" s="72">
        <f t="shared" si="299"/>
        <v>82.367999999999995</v>
      </c>
      <c r="AB158" s="92">
        <v>0.93799999999999994</v>
      </c>
      <c r="AC158" s="93">
        <f t="shared" si="302"/>
        <v>87.812366737739879</v>
      </c>
      <c r="AD158" s="99">
        <v>15617.5832268718</v>
      </c>
      <c r="AE158" s="72">
        <v>39</v>
      </c>
      <c r="AF158" s="72">
        <v>37</v>
      </c>
      <c r="AG158" s="92">
        <v>0.89</v>
      </c>
      <c r="AI158" s="72" t="s">
        <v>578</v>
      </c>
      <c r="AL158" s="4"/>
      <c r="AM158" s="4"/>
      <c r="AN158" s="73"/>
      <c r="AO158" s="4"/>
      <c r="AP158" s="4"/>
      <c r="AQ158" s="4"/>
      <c r="AR158" s="4"/>
    </row>
    <row r="159" spans="1:44" s="72" customFormat="1" ht="15" thickBot="1">
      <c r="A159" s="4" t="str">
        <f t="shared" si="264"/>
        <v/>
      </c>
      <c r="B159" s="4"/>
      <c r="C159" s="79"/>
      <c r="D159" s="79" t="s">
        <v>646</v>
      </c>
      <c r="E159" s="80"/>
      <c r="F159" s="81"/>
      <c r="G159" s="81"/>
      <c r="H159" s="82" t="s">
        <v>554</v>
      </c>
      <c r="I159" s="83"/>
      <c r="J159" s="83"/>
      <c r="K159" s="83"/>
      <c r="L159" s="84"/>
      <c r="M159" s="85"/>
      <c r="N159" s="85"/>
      <c r="O159" s="86"/>
      <c r="P159" s="87"/>
      <c r="Q159" s="87"/>
      <c r="R159" s="89"/>
      <c r="S159" s="89"/>
      <c r="T159" s="89"/>
      <c r="U159" s="4"/>
      <c r="AF159" s="72">
        <v>37</v>
      </c>
      <c r="AL159" s="4"/>
      <c r="AM159" s="4"/>
      <c r="AN159" s="73"/>
      <c r="AO159" s="4"/>
      <c r="AP159" s="4"/>
      <c r="AQ159" s="4"/>
      <c r="AR159" s="4"/>
    </row>
    <row r="160" spans="1:44" s="72" customFormat="1" ht="17.399999999999999">
      <c r="A160" s="4" t="str">
        <f t="shared" si="264"/>
        <v>MCR08W90 8301</v>
      </c>
      <c r="B160" s="4">
        <v>1</v>
      </c>
      <c r="C160" s="79" t="s">
        <v>840</v>
      </c>
      <c r="D160" s="79" t="s">
        <v>435</v>
      </c>
      <c r="E160" s="80">
        <f t="shared" ref="E160:E166" si="303">S160</f>
        <v>4350</v>
      </c>
      <c r="F160" s="81">
        <f t="shared" ref="F160:F166" si="304">AC160</f>
        <v>29.254098854896352</v>
      </c>
      <c r="G160" s="81">
        <f t="shared" ref="G160:G166" si="305">E160/F160</f>
        <v>148.69711152534532</v>
      </c>
      <c r="H160" s="82" t="s">
        <v>554</v>
      </c>
      <c r="I160" s="83"/>
      <c r="J160" s="83" t="s">
        <v>555</v>
      </c>
      <c r="K160" s="83" t="s">
        <v>556</v>
      </c>
      <c r="L160" s="84" t="s">
        <v>579</v>
      </c>
      <c r="M160" s="85">
        <v>70</v>
      </c>
      <c r="N160" s="85">
        <v>65</v>
      </c>
      <c r="O160" s="86" t="s">
        <v>580</v>
      </c>
      <c r="P160" s="87">
        <f>MROUND(E160/2.24,100)</f>
        <v>1900</v>
      </c>
      <c r="Q160" s="87" t="s">
        <v>425</v>
      </c>
      <c r="R160" s="88">
        <f>R$64</f>
        <v>1</v>
      </c>
      <c r="S160" s="89">
        <f t="shared" ref="S160:S166" si="306">MROUND(T160*R160,50)</f>
        <v>4350</v>
      </c>
      <c r="T160" s="89">
        <f t="shared" ref="T160:T166" si="307">MROUND(AD160*AG160*AF160/AE160,50)</f>
        <v>4350</v>
      </c>
      <c r="U160" s="4">
        <f t="shared" ref="U160:U163" si="308">24*8</f>
        <v>192</v>
      </c>
      <c r="V160" s="90">
        <v>50</v>
      </c>
      <c r="W160" s="75">
        <v>3</v>
      </c>
      <c r="X160" s="9">
        <f t="shared" ref="X160" si="309">W160*V160</f>
        <v>150</v>
      </c>
      <c r="Y160" s="91">
        <v>2.7273352578262751</v>
      </c>
      <c r="Z160" s="72">
        <f t="shared" ref="Z160:Z166" si="310">Y160*U160/W160</f>
        <v>174.54945650088158</v>
      </c>
      <c r="AA160" s="72">
        <f t="shared" ref="AA160" si="311">Z160*X160/1000</f>
        <v>26.182418475132234</v>
      </c>
      <c r="AB160" s="92">
        <v>0.89500000000000002</v>
      </c>
      <c r="AC160" s="93">
        <f t="shared" ref="AC160" si="312">AA160/AB160</f>
        <v>29.254098854896352</v>
      </c>
      <c r="AD160" s="97">
        <v>5163.801909519304</v>
      </c>
      <c r="AE160" s="72">
        <v>39</v>
      </c>
      <c r="AF160" s="72">
        <v>37</v>
      </c>
      <c r="AG160" s="92">
        <v>0.89</v>
      </c>
      <c r="AI160" s="72" t="s">
        <v>581</v>
      </c>
      <c r="AL160" s="4"/>
      <c r="AM160" s="4"/>
      <c r="AN160" s="73"/>
      <c r="AO160" s="4"/>
      <c r="AP160" s="4"/>
      <c r="AQ160" s="4"/>
      <c r="AR160" s="4"/>
    </row>
    <row r="161" spans="1:44" s="72" customFormat="1" ht="17.399999999999999">
      <c r="A161" s="4" t="str">
        <f t="shared" si="264"/>
        <v>MCR08W90 8302</v>
      </c>
      <c r="B161" s="4">
        <v>2</v>
      </c>
      <c r="C161" s="79" t="s">
        <v>840</v>
      </c>
      <c r="D161" s="79" t="s">
        <v>435</v>
      </c>
      <c r="E161" s="80">
        <f t="shared" si="303"/>
        <v>6450</v>
      </c>
      <c r="F161" s="81">
        <f t="shared" si="304"/>
        <v>44.189705289944087</v>
      </c>
      <c r="G161" s="81">
        <f t="shared" si="305"/>
        <v>145.9615980165357</v>
      </c>
      <c r="H161" s="82" t="s">
        <v>554</v>
      </c>
      <c r="I161" s="83"/>
      <c r="J161" s="83" t="s">
        <v>555</v>
      </c>
      <c r="K161" s="83" t="s">
        <v>556</v>
      </c>
      <c r="L161" s="84" t="s">
        <v>579</v>
      </c>
      <c r="M161" s="85">
        <v>70</v>
      </c>
      <c r="N161" s="85">
        <v>65</v>
      </c>
      <c r="O161" s="86" t="s">
        <v>580</v>
      </c>
      <c r="P161" s="87">
        <f t="shared" ref="P161:P166" si="313">MROUND(E161/2.24,100)</f>
        <v>2900</v>
      </c>
      <c r="Q161" s="87" t="s">
        <v>426</v>
      </c>
      <c r="R161" s="88">
        <f>R$65</f>
        <v>1</v>
      </c>
      <c r="S161" s="89">
        <f t="shared" si="306"/>
        <v>6450</v>
      </c>
      <c r="T161" s="89">
        <f t="shared" si="307"/>
        <v>6450</v>
      </c>
      <c r="U161" s="4">
        <f t="shared" si="308"/>
        <v>192</v>
      </c>
      <c r="V161" s="95">
        <v>76.67</v>
      </c>
      <c r="W161" s="75">
        <v>3</v>
      </c>
      <c r="X161" s="9">
        <f>W161*V161</f>
        <v>230.01</v>
      </c>
      <c r="Y161" s="96">
        <v>2.7797478301546827</v>
      </c>
      <c r="Z161" s="72">
        <f t="shared" si="310"/>
        <v>177.9038611298997</v>
      </c>
      <c r="AA161" s="72">
        <f>Z161*X161/1000</f>
        <v>40.919667098488226</v>
      </c>
      <c r="AB161" s="92">
        <v>0.92600000000000005</v>
      </c>
      <c r="AC161" s="93">
        <f>AA161/AB161</f>
        <v>44.189705289944087</v>
      </c>
      <c r="AD161" s="94">
        <v>7645.9371585231547</v>
      </c>
      <c r="AE161" s="72">
        <v>39</v>
      </c>
      <c r="AF161" s="72">
        <v>37</v>
      </c>
      <c r="AG161" s="92">
        <v>0.89</v>
      </c>
      <c r="AI161" s="72" t="s">
        <v>581</v>
      </c>
      <c r="AL161" s="4"/>
      <c r="AM161" s="4"/>
      <c r="AN161" s="73"/>
      <c r="AO161" s="4"/>
      <c r="AP161" s="4"/>
      <c r="AQ161" s="4"/>
      <c r="AR161" s="4"/>
    </row>
    <row r="162" spans="1:44" s="72" customFormat="1" ht="17.399999999999999">
      <c r="A162" s="4" t="str">
        <f t="shared" si="264"/>
        <v>MCR08W90 8303</v>
      </c>
      <c r="B162" s="4">
        <v>3</v>
      </c>
      <c r="C162" s="79" t="s">
        <v>840</v>
      </c>
      <c r="D162" s="79" t="s">
        <v>435</v>
      </c>
      <c r="E162" s="80">
        <f t="shared" si="303"/>
        <v>7600</v>
      </c>
      <c r="F162" s="81">
        <f t="shared" si="304"/>
        <v>51.862243381605957</v>
      </c>
      <c r="G162" s="81">
        <f t="shared" si="305"/>
        <v>146.54206035937699</v>
      </c>
      <c r="H162" s="82" t="s">
        <v>554</v>
      </c>
      <c r="I162" s="83"/>
      <c r="J162" s="83" t="s">
        <v>555</v>
      </c>
      <c r="K162" s="83" t="s">
        <v>556</v>
      </c>
      <c r="L162" s="84" t="s">
        <v>579</v>
      </c>
      <c r="M162" s="85">
        <v>70</v>
      </c>
      <c r="N162" s="85">
        <v>65</v>
      </c>
      <c r="O162" s="86" t="s">
        <v>580</v>
      </c>
      <c r="P162" s="87">
        <f t="shared" si="313"/>
        <v>3400</v>
      </c>
      <c r="Q162" s="87" t="s">
        <v>561</v>
      </c>
      <c r="R162" s="88">
        <f>R$66</f>
        <v>1.0204081632653061</v>
      </c>
      <c r="S162" s="89">
        <f t="shared" si="306"/>
        <v>7600</v>
      </c>
      <c r="T162" s="89">
        <f t="shared" si="307"/>
        <v>7450</v>
      </c>
      <c r="U162" s="4">
        <f t="shared" si="308"/>
        <v>192</v>
      </c>
      <c r="V162" s="9">
        <v>90</v>
      </c>
      <c r="W162" s="75">
        <v>3</v>
      </c>
      <c r="X162" s="9">
        <f t="shared" ref="X162:X163" si="314">W162*V162</f>
        <v>270</v>
      </c>
      <c r="Y162" s="96">
        <v>2.8032022753715258</v>
      </c>
      <c r="Z162" s="72">
        <f t="shared" si="310"/>
        <v>179.40494562377765</v>
      </c>
      <c r="AA162" s="72">
        <f t="shared" ref="AA162:AA163" si="315">Z162*X162/1000</f>
        <v>48.439335318419964</v>
      </c>
      <c r="AB162" s="92">
        <v>0.93400000000000005</v>
      </c>
      <c r="AC162" s="93">
        <f t="shared" ref="AC162:AC163" si="316">AA162/AB162</f>
        <v>51.862243381605957</v>
      </c>
      <c r="AD162" s="94">
        <v>8825.7502827786157</v>
      </c>
      <c r="AE162" s="72">
        <v>39</v>
      </c>
      <c r="AF162" s="72">
        <v>37</v>
      </c>
      <c r="AG162" s="92">
        <v>0.89</v>
      </c>
      <c r="AI162" s="72" t="s">
        <v>581</v>
      </c>
      <c r="AL162" s="4"/>
      <c r="AM162" s="4"/>
      <c r="AN162" s="73"/>
      <c r="AO162" s="4"/>
      <c r="AP162" s="4"/>
      <c r="AQ162" s="4"/>
      <c r="AR162" s="4"/>
    </row>
    <row r="163" spans="1:44" s="72" customFormat="1" ht="17.399999999999999">
      <c r="A163" s="4" t="str">
        <f t="shared" si="264"/>
        <v>MCR08W90 8304</v>
      </c>
      <c r="B163" s="4">
        <v>4</v>
      </c>
      <c r="C163" s="79" t="s">
        <v>840</v>
      </c>
      <c r="D163" s="79" t="s">
        <v>435</v>
      </c>
      <c r="E163" s="80">
        <f t="shared" si="303"/>
        <v>9500</v>
      </c>
      <c r="F163" s="81">
        <f t="shared" si="304"/>
        <v>67.699337650063327</v>
      </c>
      <c r="G163" s="81">
        <f t="shared" si="305"/>
        <v>140.32633596956785</v>
      </c>
      <c r="H163" s="82" t="s">
        <v>554</v>
      </c>
      <c r="I163" s="83"/>
      <c r="J163" s="83" t="s">
        <v>555</v>
      </c>
      <c r="K163" s="83" t="s">
        <v>556</v>
      </c>
      <c r="L163" s="84" t="s">
        <v>579</v>
      </c>
      <c r="M163" s="85">
        <v>70</v>
      </c>
      <c r="N163" s="85">
        <v>65</v>
      </c>
      <c r="O163" s="86" t="s">
        <v>580</v>
      </c>
      <c r="P163" s="87">
        <f t="shared" si="313"/>
        <v>4200</v>
      </c>
      <c r="Q163" s="87" t="s">
        <v>562</v>
      </c>
      <c r="R163" s="88">
        <f>R$67</f>
        <v>1.0162601626016261</v>
      </c>
      <c r="S163" s="89">
        <f t="shared" si="306"/>
        <v>9500</v>
      </c>
      <c r="T163" s="89">
        <f t="shared" si="307"/>
        <v>9350</v>
      </c>
      <c r="U163" s="4">
        <f t="shared" si="308"/>
        <v>192</v>
      </c>
      <c r="V163" s="9">
        <f>350/3</f>
        <v>116.66666666666667</v>
      </c>
      <c r="W163" s="75">
        <v>3</v>
      </c>
      <c r="X163" s="9">
        <f t="shared" si="314"/>
        <v>350</v>
      </c>
      <c r="Y163" s="96">
        <v>2.8469989315339133</v>
      </c>
      <c r="Z163" s="72">
        <f t="shared" si="310"/>
        <v>182.20793161817042</v>
      </c>
      <c r="AA163" s="72">
        <f t="shared" si="315"/>
        <v>63.772776066359647</v>
      </c>
      <c r="AB163" s="92">
        <v>0.94199999999999995</v>
      </c>
      <c r="AC163" s="93">
        <f t="shared" si="316"/>
        <v>67.699337650063327</v>
      </c>
      <c r="AD163" s="94">
        <v>11092.197225602307</v>
      </c>
      <c r="AE163" s="72">
        <v>39</v>
      </c>
      <c r="AF163" s="72">
        <v>37</v>
      </c>
      <c r="AG163" s="92">
        <v>0.89</v>
      </c>
      <c r="AI163" s="72" t="s">
        <v>581</v>
      </c>
      <c r="AL163" s="4"/>
      <c r="AM163" s="4"/>
      <c r="AN163" s="73"/>
      <c r="AO163" s="4"/>
      <c r="AP163" s="4"/>
      <c r="AQ163" s="4"/>
      <c r="AR163" s="4"/>
    </row>
    <row r="164" spans="1:44" s="72" customFormat="1" ht="17.399999999999999">
      <c r="A164" s="4" t="str">
        <f t="shared" si="264"/>
        <v>MCR08W90 83015</v>
      </c>
      <c r="B164" s="4">
        <v>5</v>
      </c>
      <c r="C164" s="79" t="s">
        <v>841</v>
      </c>
      <c r="D164" s="79" t="s">
        <v>647</v>
      </c>
      <c r="E164" s="80">
        <f t="shared" si="303"/>
        <v>12350</v>
      </c>
      <c r="F164" s="81">
        <f t="shared" si="304"/>
        <v>76.835487179487188</v>
      </c>
      <c r="G164" s="81">
        <f t="shared" si="305"/>
        <v>160.7330213336252</v>
      </c>
      <c r="H164" s="82" t="s">
        <v>554</v>
      </c>
      <c r="I164" s="83"/>
      <c r="J164" s="83" t="s">
        <v>555</v>
      </c>
      <c r="K164" s="83" t="s">
        <v>556</v>
      </c>
      <c r="L164" s="84" t="s">
        <v>579</v>
      </c>
      <c r="M164" s="85">
        <v>70</v>
      </c>
      <c r="N164" s="85">
        <v>65</v>
      </c>
      <c r="O164" s="86" t="s">
        <v>580</v>
      </c>
      <c r="P164" s="87">
        <f t="shared" si="313"/>
        <v>5500</v>
      </c>
      <c r="Q164" s="87" t="s">
        <v>431</v>
      </c>
      <c r="R164" s="88">
        <f>R$68</f>
        <v>1.0062111801242235</v>
      </c>
      <c r="S164" s="89">
        <f t="shared" si="306"/>
        <v>12350</v>
      </c>
      <c r="T164" s="89">
        <f t="shared" si="307"/>
        <v>12250</v>
      </c>
      <c r="U164" s="4">
        <f>24*8</f>
        <v>192</v>
      </c>
      <c r="V164" s="9">
        <v>133.30000000000001</v>
      </c>
      <c r="W164" s="75">
        <v>3</v>
      </c>
      <c r="X164" s="9">
        <f>W164*V164</f>
        <v>399.90000000000003</v>
      </c>
      <c r="Y164" s="72">
        <v>2.81</v>
      </c>
      <c r="Z164" s="72">
        <f t="shared" si="310"/>
        <v>179.84</v>
      </c>
      <c r="AA164" s="72">
        <f>Z164*X164/1000</f>
        <v>71.918016000000009</v>
      </c>
      <c r="AB164" s="92">
        <v>0.93600000000000005</v>
      </c>
      <c r="AC164" s="93">
        <f>AA164/AB164</f>
        <v>76.835487179487188</v>
      </c>
      <c r="AD164" s="97">
        <v>14499.625033996745</v>
      </c>
      <c r="AE164" s="72">
        <v>39</v>
      </c>
      <c r="AF164" s="72">
        <v>37</v>
      </c>
      <c r="AG164" s="92">
        <v>0.89</v>
      </c>
      <c r="AI164" s="72" t="s">
        <v>582</v>
      </c>
      <c r="AL164" s="4"/>
      <c r="AM164" s="4"/>
      <c r="AN164" s="73"/>
      <c r="AO164" s="4"/>
      <c r="AP164" s="4"/>
      <c r="AQ164" s="4"/>
      <c r="AR164" s="4"/>
    </row>
    <row r="165" spans="1:44" s="72" customFormat="1" ht="17.399999999999999">
      <c r="A165" s="4" t="str">
        <f t="shared" si="264"/>
        <v>MCR08W90 83016</v>
      </c>
      <c r="B165" s="4">
        <v>6</v>
      </c>
      <c r="C165" s="79" t="s">
        <v>841</v>
      </c>
      <c r="D165" s="79" t="s">
        <v>647</v>
      </c>
      <c r="E165" s="80">
        <f t="shared" si="303"/>
        <v>15200</v>
      </c>
      <c r="F165" s="81">
        <f t="shared" si="304"/>
        <v>96.188546031746029</v>
      </c>
      <c r="G165" s="81">
        <f t="shared" si="305"/>
        <v>158.02297287021469</v>
      </c>
      <c r="H165" s="82" t="s">
        <v>554</v>
      </c>
      <c r="I165" s="83"/>
      <c r="J165" s="83" t="s">
        <v>555</v>
      </c>
      <c r="K165" s="83" t="s">
        <v>556</v>
      </c>
      <c r="L165" s="84" t="s">
        <v>579</v>
      </c>
      <c r="M165" s="85">
        <v>70</v>
      </c>
      <c r="N165" s="85">
        <v>65</v>
      </c>
      <c r="O165" s="86" t="s">
        <v>580</v>
      </c>
      <c r="P165" s="87">
        <f t="shared" si="313"/>
        <v>6800</v>
      </c>
      <c r="Q165" s="87" t="s">
        <v>564</v>
      </c>
      <c r="R165" s="88">
        <f>$R$69</f>
        <v>1.015228426395939</v>
      </c>
      <c r="S165" s="89">
        <f t="shared" si="306"/>
        <v>15200</v>
      </c>
      <c r="T165" s="89">
        <f t="shared" si="307"/>
        <v>14950</v>
      </c>
      <c r="U165" s="4">
        <f t="shared" ref="U165:U166" si="317">24*8</f>
        <v>192</v>
      </c>
      <c r="V165" s="95">
        <v>166.7</v>
      </c>
      <c r="W165" s="75">
        <v>3</v>
      </c>
      <c r="X165" s="9">
        <f t="shared" ref="X165:X166" si="318">W165*V165</f>
        <v>500.09999999999997</v>
      </c>
      <c r="Y165" s="72">
        <v>2.84</v>
      </c>
      <c r="Z165" s="72">
        <f t="shared" si="310"/>
        <v>181.76</v>
      </c>
      <c r="AA165" s="72">
        <f t="shared" ref="AA165:AA166" si="319">Z165*X165/1000</f>
        <v>90.898175999999992</v>
      </c>
      <c r="AB165" s="92">
        <v>0.94499999999999995</v>
      </c>
      <c r="AC165" s="93">
        <f t="shared" ref="AC165:AC166" si="320">AA165/AB165</f>
        <v>96.188546031746029</v>
      </c>
      <c r="AD165" s="94">
        <v>17733.546665906993</v>
      </c>
      <c r="AE165" s="72">
        <v>39</v>
      </c>
      <c r="AF165" s="72">
        <v>37</v>
      </c>
      <c r="AG165" s="92">
        <v>0.89</v>
      </c>
      <c r="AI165" s="72" t="s">
        <v>582</v>
      </c>
      <c r="AL165" s="4"/>
      <c r="AM165" s="4"/>
      <c r="AN165" s="73"/>
      <c r="AO165" s="4"/>
      <c r="AP165" s="4"/>
      <c r="AQ165" s="4"/>
      <c r="AR165" s="4"/>
    </row>
    <row r="166" spans="1:44" s="72" customFormat="1" ht="17.399999999999999">
      <c r="A166" s="4" t="str">
        <f t="shared" si="264"/>
        <v>MCR08W90 83027</v>
      </c>
      <c r="B166" s="4">
        <v>7</v>
      </c>
      <c r="C166" s="79" t="s">
        <v>842</v>
      </c>
      <c r="D166" s="79" t="s">
        <v>648</v>
      </c>
      <c r="E166" s="80">
        <f t="shared" si="303"/>
        <v>17150</v>
      </c>
      <c r="F166" s="81">
        <f t="shared" si="304"/>
        <v>115.97043294614572</v>
      </c>
      <c r="G166" s="81">
        <f t="shared" si="305"/>
        <v>147.88252112470863</v>
      </c>
      <c r="H166" s="82" t="s">
        <v>554</v>
      </c>
      <c r="I166" s="83"/>
      <c r="J166" s="83" t="s">
        <v>565</v>
      </c>
      <c r="K166" s="83" t="s">
        <v>556</v>
      </c>
      <c r="L166" s="84" t="s">
        <v>579</v>
      </c>
      <c r="M166" s="85">
        <v>70</v>
      </c>
      <c r="N166" s="85">
        <v>65</v>
      </c>
      <c r="O166" s="86" t="s">
        <v>580</v>
      </c>
      <c r="P166" s="87">
        <f t="shared" si="313"/>
        <v>7700</v>
      </c>
      <c r="Q166" s="87" t="s">
        <v>566</v>
      </c>
      <c r="R166" s="88">
        <f>$R$70</f>
        <v>0.97413793103448276</v>
      </c>
      <c r="S166" s="89">
        <f t="shared" si="306"/>
        <v>17150</v>
      </c>
      <c r="T166" s="89">
        <f t="shared" si="307"/>
        <v>17600</v>
      </c>
      <c r="U166" s="4">
        <f t="shared" si="317"/>
        <v>192</v>
      </c>
      <c r="V166" s="98">
        <v>200</v>
      </c>
      <c r="W166" s="75">
        <v>3</v>
      </c>
      <c r="X166" s="9">
        <f t="shared" si="318"/>
        <v>600</v>
      </c>
      <c r="Y166" s="72">
        <v>2.86</v>
      </c>
      <c r="Z166" s="72">
        <f t="shared" si="310"/>
        <v>183.04</v>
      </c>
      <c r="AA166" s="72">
        <f t="shared" si="319"/>
        <v>109.824</v>
      </c>
      <c r="AB166" s="92">
        <v>0.94699999999999995</v>
      </c>
      <c r="AC166" s="93">
        <f t="shared" si="320"/>
        <v>115.97043294614572</v>
      </c>
      <c r="AD166" s="94">
        <v>20823.444302495736</v>
      </c>
      <c r="AE166" s="72">
        <v>39</v>
      </c>
      <c r="AF166" s="72">
        <v>37</v>
      </c>
      <c r="AG166" s="92">
        <v>0.89</v>
      </c>
      <c r="AI166" s="72" t="s">
        <v>582</v>
      </c>
      <c r="AL166" s="4"/>
      <c r="AM166" s="4"/>
      <c r="AN166" s="73"/>
      <c r="AO166" s="4"/>
      <c r="AP166" s="4"/>
      <c r="AQ166" s="4"/>
      <c r="AR166" s="4"/>
    </row>
    <row r="167" spans="1:44" s="72" customFormat="1" ht="15" thickBot="1">
      <c r="A167" s="4" t="str">
        <f t="shared" si="264"/>
        <v/>
      </c>
      <c r="B167" s="4"/>
      <c r="C167" s="79"/>
      <c r="D167" s="79" t="s">
        <v>646</v>
      </c>
      <c r="E167" s="80"/>
      <c r="F167" s="81"/>
      <c r="G167" s="81"/>
      <c r="H167" s="82" t="s">
        <v>554</v>
      </c>
      <c r="I167" s="83"/>
      <c r="J167" s="83"/>
      <c r="K167" s="83"/>
      <c r="L167" s="84"/>
      <c r="M167" s="85"/>
      <c r="N167" s="85"/>
      <c r="O167" s="86"/>
      <c r="P167" s="87"/>
      <c r="Q167" s="87"/>
      <c r="R167" s="89"/>
      <c r="S167" s="89"/>
      <c r="T167" s="89"/>
      <c r="U167" s="4"/>
      <c r="AL167" s="4" t="s">
        <v>583</v>
      </c>
      <c r="AM167" s="4"/>
      <c r="AN167" s="73"/>
      <c r="AO167" s="4"/>
      <c r="AP167" s="4"/>
      <c r="AQ167" s="4"/>
      <c r="AR167" s="4"/>
    </row>
    <row r="168" spans="1:44" ht="17.399999999999999">
      <c r="A168" s="4" t="str">
        <f t="shared" si="264"/>
        <v>MCR02W90 8401</v>
      </c>
      <c r="B168" s="4">
        <v>1</v>
      </c>
      <c r="C168" s="79" t="s">
        <v>843</v>
      </c>
      <c r="D168" s="79" t="s">
        <v>435</v>
      </c>
      <c r="E168" s="80">
        <f t="shared" ref="E168:E174" si="321">S168</f>
        <v>1150</v>
      </c>
      <c r="F168" s="81">
        <f>AC168</f>
        <v>8.6126376562934972</v>
      </c>
      <c r="G168" s="81">
        <f>E168/F168</f>
        <v>133.52471634048862</v>
      </c>
      <c r="H168" s="82" t="s">
        <v>554</v>
      </c>
      <c r="I168" s="83"/>
      <c r="J168" s="83" t="s">
        <v>555</v>
      </c>
      <c r="K168" s="83" t="s">
        <v>556</v>
      </c>
      <c r="L168" s="84" t="s">
        <v>557</v>
      </c>
      <c r="M168" s="85">
        <v>70</v>
      </c>
      <c r="N168" s="85">
        <v>65</v>
      </c>
      <c r="O168" s="86" t="s">
        <v>558</v>
      </c>
      <c r="P168" s="87">
        <f>MROUND(E168/0.56,100)</f>
        <v>2100</v>
      </c>
      <c r="Q168" s="87" t="s">
        <v>417</v>
      </c>
      <c r="R168" s="88">
        <f>R$64</f>
        <v>1</v>
      </c>
      <c r="S168" s="89">
        <v>1150</v>
      </c>
      <c r="T168" s="89">
        <f>MROUND(AD168*AG168*AF168/AE168,50)</f>
        <v>1150</v>
      </c>
      <c r="U168" s="4">
        <v>48</v>
      </c>
      <c r="V168" s="90">
        <v>50</v>
      </c>
      <c r="W168" s="75">
        <v>3</v>
      </c>
      <c r="X168" s="9">
        <f t="shared" ref="X168" si="322">W168*V168</f>
        <v>150</v>
      </c>
      <c r="Y168" s="91">
        <v>2.7273352578262751</v>
      </c>
      <c r="Z168" s="72">
        <f t="shared" ref="Z168:Z174" si="323">Y168*U168/W168</f>
        <v>43.637364125220394</v>
      </c>
      <c r="AA168" s="72">
        <f t="shared" ref="AA168" si="324">Z168*X168/1000</f>
        <v>6.5456046187830585</v>
      </c>
      <c r="AB168" s="92">
        <v>0.76</v>
      </c>
      <c r="AC168" s="93">
        <f t="shared" ref="AC168" si="325">AA168/AB168</f>
        <v>8.6126376562934972</v>
      </c>
      <c r="AD168" s="94">
        <v>1291</v>
      </c>
      <c r="AE168" s="72">
        <v>39</v>
      </c>
      <c r="AF168" s="72">
        <v>39</v>
      </c>
      <c r="AG168" s="92">
        <v>0.89</v>
      </c>
      <c r="AI168" s="72" t="s">
        <v>559</v>
      </c>
      <c r="AL168" s="4" t="s">
        <v>560</v>
      </c>
    </row>
    <row r="169" spans="1:44" ht="17.399999999999999">
      <c r="A169" s="4" t="str">
        <f t="shared" si="264"/>
        <v>MCR02W90 8402</v>
      </c>
      <c r="B169" s="4">
        <v>2</v>
      </c>
      <c r="C169" s="79" t="s">
        <v>843</v>
      </c>
      <c r="D169" s="79" t="s">
        <v>435</v>
      </c>
      <c r="E169" s="80">
        <f t="shared" si="321"/>
        <v>1700</v>
      </c>
      <c r="F169" s="81">
        <f t="shared" ref="F169:F174" si="326">AC169</f>
        <v>12.629526882249452</v>
      </c>
      <c r="G169" s="81">
        <f t="shared" ref="G169:G174" si="327">E169/F169</f>
        <v>134.60520064210132</v>
      </c>
      <c r="H169" s="82" t="s">
        <v>554</v>
      </c>
      <c r="I169" s="83"/>
      <c r="J169" s="83" t="s">
        <v>555</v>
      </c>
      <c r="K169" s="83" t="s">
        <v>556</v>
      </c>
      <c r="L169" s="84" t="s">
        <v>557</v>
      </c>
      <c r="M169" s="85">
        <v>70</v>
      </c>
      <c r="N169" s="85">
        <v>65</v>
      </c>
      <c r="O169" s="86" t="s">
        <v>558</v>
      </c>
      <c r="P169" s="87">
        <f t="shared" ref="P169:P174" si="328">MROUND(E169/0.56,100)</f>
        <v>3000</v>
      </c>
      <c r="Q169" s="87" t="s">
        <v>418</v>
      </c>
      <c r="R169" s="88">
        <f>R$65</f>
        <v>1</v>
      </c>
      <c r="S169" s="89">
        <f t="shared" ref="S169:S174" si="329">MROUND(T169*R169,50)</f>
        <v>1700</v>
      </c>
      <c r="T169" s="89">
        <f t="shared" ref="T169:T174" si="330">MROUND(AD169*AG169*AF169/AE169,50)</f>
        <v>1700</v>
      </c>
      <c r="U169" s="4">
        <v>48</v>
      </c>
      <c r="V169" s="95">
        <v>76.67</v>
      </c>
      <c r="W169" s="75">
        <v>3</v>
      </c>
      <c r="X169" s="9">
        <f>W169*V169</f>
        <v>230.01</v>
      </c>
      <c r="Y169" s="96">
        <v>2.7797478301546827</v>
      </c>
      <c r="Z169" s="72">
        <f t="shared" si="323"/>
        <v>44.475965282474924</v>
      </c>
      <c r="AA169" s="72">
        <f>Z169*X169/1000</f>
        <v>10.229916774622057</v>
      </c>
      <c r="AB169" s="92">
        <v>0.81</v>
      </c>
      <c r="AC169" s="93">
        <f>AA169/AB169</f>
        <v>12.629526882249452</v>
      </c>
      <c r="AD169" s="94">
        <v>1911.4842896307887</v>
      </c>
      <c r="AE169" s="72">
        <v>39</v>
      </c>
      <c r="AF169" s="72">
        <v>39</v>
      </c>
      <c r="AG169" s="92">
        <v>0.89</v>
      </c>
      <c r="AI169" s="72" t="s">
        <v>559</v>
      </c>
    </row>
    <row r="170" spans="1:44" ht="17.399999999999999">
      <c r="A170" s="4" t="str">
        <f t="shared" si="264"/>
        <v>MCR02W90 8403</v>
      </c>
      <c r="B170" s="4">
        <v>3</v>
      </c>
      <c r="C170" s="79" t="s">
        <v>843</v>
      </c>
      <c r="D170" s="79" t="s">
        <v>435</v>
      </c>
      <c r="E170" s="80">
        <f t="shared" si="321"/>
        <v>2000</v>
      </c>
      <c r="F170" s="81">
        <f t="shared" si="326"/>
        <v>14.416468844767847</v>
      </c>
      <c r="G170" s="81">
        <f t="shared" si="327"/>
        <v>138.73022732094745</v>
      </c>
      <c r="H170" s="82" t="s">
        <v>554</v>
      </c>
      <c r="I170" s="83"/>
      <c r="J170" s="83" t="s">
        <v>555</v>
      </c>
      <c r="K170" s="83" t="s">
        <v>556</v>
      </c>
      <c r="L170" s="84" t="s">
        <v>557</v>
      </c>
      <c r="M170" s="85">
        <v>70</v>
      </c>
      <c r="N170" s="85">
        <v>65</v>
      </c>
      <c r="O170" s="86" t="s">
        <v>558</v>
      </c>
      <c r="P170" s="87">
        <f t="shared" si="328"/>
        <v>3600</v>
      </c>
      <c r="Q170" s="87" t="s">
        <v>419</v>
      </c>
      <c r="R170" s="88">
        <f>R$66</f>
        <v>1.0204081632653061</v>
      </c>
      <c r="S170" s="89">
        <f t="shared" si="329"/>
        <v>2000</v>
      </c>
      <c r="T170" s="89">
        <f t="shared" si="330"/>
        <v>1950</v>
      </c>
      <c r="U170" s="4">
        <v>48</v>
      </c>
      <c r="V170" s="9">
        <v>90</v>
      </c>
      <c r="W170" s="75">
        <v>3</v>
      </c>
      <c r="X170" s="9">
        <f t="shared" ref="X170:X171" si="331">W170*V170</f>
        <v>270</v>
      </c>
      <c r="Y170" s="96">
        <v>2.8032022753715258</v>
      </c>
      <c r="Z170" s="72">
        <f t="shared" si="323"/>
        <v>44.851236405944412</v>
      </c>
      <c r="AA170" s="72">
        <f t="shared" ref="AA170:AA171" si="332">Z170*X170/1000</f>
        <v>12.109833829604991</v>
      </c>
      <c r="AB170" s="92">
        <v>0.84</v>
      </c>
      <c r="AC170" s="93">
        <f t="shared" ref="AC170:AC171" si="333">AA170/AB170</f>
        <v>14.416468844767847</v>
      </c>
      <c r="AD170" s="94">
        <v>2206.4375706946539</v>
      </c>
      <c r="AE170" s="72">
        <v>39</v>
      </c>
      <c r="AF170" s="72">
        <v>39</v>
      </c>
      <c r="AG170" s="92">
        <v>0.89</v>
      </c>
      <c r="AI170" s="72" t="s">
        <v>559</v>
      </c>
    </row>
    <row r="171" spans="1:44" ht="17.399999999999999">
      <c r="A171" s="4" t="str">
        <f t="shared" si="264"/>
        <v>MCR02W90 8404</v>
      </c>
      <c r="B171" s="4">
        <v>4</v>
      </c>
      <c r="C171" s="79" t="s">
        <v>843</v>
      </c>
      <c r="D171" s="79" t="s">
        <v>435</v>
      </c>
      <c r="E171" s="80">
        <f t="shared" si="321"/>
        <v>2500</v>
      </c>
      <c r="F171" s="81">
        <f t="shared" si="326"/>
        <v>18.5385976937092</v>
      </c>
      <c r="G171" s="81">
        <f t="shared" si="327"/>
        <v>134.85378135414948</v>
      </c>
      <c r="H171" s="82" t="s">
        <v>554</v>
      </c>
      <c r="I171" s="83"/>
      <c r="J171" s="83" t="s">
        <v>555</v>
      </c>
      <c r="K171" s="83" t="s">
        <v>556</v>
      </c>
      <c r="L171" s="84" t="s">
        <v>557</v>
      </c>
      <c r="M171" s="85">
        <v>70</v>
      </c>
      <c r="N171" s="85">
        <v>65</v>
      </c>
      <c r="O171" s="86" t="s">
        <v>558</v>
      </c>
      <c r="P171" s="87">
        <f t="shared" si="328"/>
        <v>4500</v>
      </c>
      <c r="Q171" s="87" t="s">
        <v>420</v>
      </c>
      <c r="R171" s="88">
        <f>R$67</f>
        <v>1.0162601626016261</v>
      </c>
      <c r="S171" s="89">
        <f t="shared" si="329"/>
        <v>2500</v>
      </c>
      <c r="T171" s="89">
        <f t="shared" si="330"/>
        <v>2450</v>
      </c>
      <c r="U171" s="4">
        <v>48</v>
      </c>
      <c r="V171" s="9">
        <f>350/3</f>
        <v>116.66666666666667</v>
      </c>
      <c r="W171" s="75">
        <v>3</v>
      </c>
      <c r="X171" s="9">
        <f t="shared" si="331"/>
        <v>350</v>
      </c>
      <c r="Y171" s="96">
        <v>2.8469989315339133</v>
      </c>
      <c r="Z171" s="72">
        <f t="shared" si="323"/>
        <v>45.551982904542605</v>
      </c>
      <c r="AA171" s="72">
        <f t="shared" si="332"/>
        <v>15.943194016589912</v>
      </c>
      <c r="AB171" s="92">
        <v>0.86</v>
      </c>
      <c r="AC171" s="93">
        <f t="shared" si="333"/>
        <v>18.5385976937092</v>
      </c>
      <c r="AD171" s="94">
        <v>2773.0493064005768</v>
      </c>
      <c r="AE171" s="72">
        <v>39</v>
      </c>
      <c r="AF171" s="72">
        <v>39</v>
      </c>
      <c r="AG171" s="92">
        <v>0.89</v>
      </c>
      <c r="AI171" s="72" t="s">
        <v>559</v>
      </c>
    </row>
    <row r="172" spans="1:44" ht="17.399999999999999">
      <c r="A172" s="4" t="str">
        <f t="shared" si="264"/>
        <v>MCR02W90 8405</v>
      </c>
      <c r="B172" s="4">
        <v>5</v>
      </c>
      <c r="C172" s="79" t="s">
        <v>843</v>
      </c>
      <c r="D172" s="79" t="s">
        <v>436</v>
      </c>
      <c r="E172" s="80">
        <f t="shared" si="321"/>
        <v>3250</v>
      </c>
      <c r="F172" s="81">
        <f t="shared" si="326"/>
        <v>20.785553757225436</v>
      </c>
      <c r="G172" s="81">
        <f t="shared" si="327"/>
        <v>156.35859587672718</v>
      </c>
      <c r="H172" s="82" t="s">
        <v>554</v>
      </c>
      <c r="I172" s="83"/>
      <c r="J172" s="83" t="s">
        <v>555</v>
      </c>
      <c r="K172" s="83" t="s">
        <v>556</v>
      </c>
      <c r="L172" s="84" t="s">
        <v>557</v>
      </c>
      <c r="M172" s="85">
        <v>70</v>
      </c>
      <c r="N172" s="85">
        <v>65</v>
      </c>
      <c r="O172" s="86" t="s">
        <v>558</v>
      </c>
      <c r="P172" s="87">
        <f t="shared" si="328"/>
        <v>5800</v>
      </c>
      <c r="Q172" s="87" t="s">
        <v>421</v>
      </c>
      <c r="R172" s="88">
        <f>R$68</f>
        <v>1.0062111801242235</v>
      </c>
      <c r="S172" s="89">
        <f t="shared" si="329"/>
        <v>3250</v>
      </c>
      <c r="T172" s="89">
        <f t="shared" si="330"/>
        <v>3250</v>
      </c>
      <c r="U172" s="4">
        <v>48</v>
      </c>
      <c r="V172" s="9">
        <v>133.30000000000001</v>
      </c>
      <c r="W172" s="75">
        <v>3</v>
      </c>
      <c r="X172" s="9">
        <f>W172*V172</f>
        <v>399.90000000000003</v>
      </c>
      <c r="Y172" s="72">
        <v>2.81</v>
      </c>
      <c r="Z172" s="72">
        <f t="shared" si="323"/>
        <v>44.96</v>
      </c>
      <c r="AA172" s="72">
        <f>Z172*X172/1000</f>
        <v>17.979504000000002</v>
      </c>
      <c r="AB172" s="92">
        <v>0.86499999999999999</v>
      </c>
      <c r="AC172" s="93">
        <f>AA172/AB172</f>
        <v>20.785553757225436</v>
      </c>
      <c r="AD172" s="97">
        <v>3624.9062584991862</v>
      </c>
      <c r="AE172" s="72">
        <v>39</v>
      </c>
      <c r="AF172" s="72">
        <v>39</v>
      </c>
      <c r="AG172" s="92">
        <v>0.89</v>
      </c>
      <c r="AI172" s="72" t="s">
        <v>563</v>
      </c>
    </row>
    <row r="173" spans="1:44" ht="17.399999999999999">
      <c r="A173" s="4" t="str">
        <f t="shared" si="264"/>
        <v>MCR02W90 8406</v>
      </c>
      <c r="B173" s="4">
        <v>6</v>
      </c>
      <c r="C173" s="79" t="s">
        <v>843</v>
      </c>
      <c r="D173" s="79" t="s">
        <v>436</v>
      </c>
      <c r="E173" s="80">
        <f t="shared" si="321"/>
        <v>4000</v>
      </c>
      <c r="F173" s="81">
        <f t="shared" si="326"/>
        <v>26.120165517241379</v>
      </c>
      <c r="G173" s="81">
        <f t="shared" si="327"/>
        <v>153.1383864072256</v>
      </c>
      <c r="H173" s="82" t="s">
        <v>554</v>
      </c>
      <c r="I173" s="83"/>
      <c r="J173" s="83" t="s">
        <v>555</v>
      </c>
      <c r="K173" s="83" t="s">
        <v>556</v>
      </c>
      <c r="L173" s="84" t="s">
        <v>557</v>
      </c>
      <c r="M173" s="85">
        <v>70</v>
      </c>
      <c r="N173" s="85">
        <v>65</v>
      </c>
      <c r="O173" s="86" t="s">
        <v>558</v>
      </c>
      <c r="P173" s="87">
        <f t="shared" si="328"/>
        <v>7100</v>
      </c>
      <c r="Q173" s="87" t="s">
        <v>422</v>
      </c>
      <c r="R173" s="88">
        <f>$R$69</f>
        <v>1.015228426395939</v>
      </c>
      <c r="S173" s="89">
        <f t="shared" si="329"/>
        <v>4000</v>
      </c>
      <c r="T173" s="89">
        <f t="shared" si="330"/>
        <v>3950</v>
      </c>
      <c r="U173" s="4">
        <v>48</v>
      </c>
      <c r="V173" s="95">
        <v>166.7</v>
      </c>
      <c r="W173" s="75">
        <v>3</v>
      </c>
      <c r="X173" s="9">
        <f t="shared" ref="X173:X174" si="334">W173*V173</f>
        <v>500.09999999999997</v>
      </c>
      <c r="Y173" s="72">
        <v>2.84</v>
      </c>
      <c r="Z173" s="72">
        <f t="shared" si="323"/>
        <v>45.44</v>
      </c>
      <c r="AA173" s="72">
        <f t="shared" ref="AA173:AA174" si="335">Z173*X173/1000</f>
        <v>22.724543999999998</v>
      </c>
      <c r="AB173" s="92">
        <v>0.87</v>
      </c>
      <c r="AC173" s="93">
        <f t="shared" ref="AC173:AC174" si="336">AA173/AB173</f>
        <v>26.120165517241379</v>
      </c>
      <c r="AD173" s="94">
        <v>4433.3866664767484</v>
      </c>
      <c r="AE173" s="72">
        <v>39</v>
      </c>
      <c r="AF173" s="72">
        <v>39</v>
      </c>
      <c r="AG173" s="92">
        <v>0.89</v>
      </c>
      <c r="AI173" s="72" t="s">
        <v>563</v>
      </c>
    </row>
    <row r="174" spans="1:44" s="72" customFormat="1" ht="17.399999999999999">
      <c r="A174" s="4" t="str">
        <f t="shared" si="264"/>
        <v>MCR02W90 8407</v>
      </c>
      <c r="B174" s="4">
        <v>7</v>
      </c>
      <c r="C174" s="79" t="s">
        <v>843</v>
      </c>
      <c r="D174" s="79" t="s">
        <v>436</v>
      </c>
      <c r="E174" s="80">
        <f t="shared" si="321"/>
        <v>4550</v>
      </c>
      <c r="F174" s="81">
        <f t="shared" si="326"/>
        <v>31.02372881355932</v>
      </c>
      <c r="G174" s="81">
        <f t="shared" si="327"/>
        <v>146.66193181818184</v>
      </c>
      <c r="H174" s="82" t="s">
        <v>554</v>
      </c>
      <c r="I174" s="83"/>
      <c r="J174" s="83" t="s">
        <v>565</v>
      </c>
      <c r="K174" s="83" t="s">
        <v>556</v>
      </c>
      <c r="L174" s="84" t="s">
        <v>557</v>
      </c>
      <c r="M174" s="85">
        <v>70</v>
      </c>
      <c r="N174" s="85">
        <v>65</v>
      </c>
      <c r="O174" s="86" t="s">
        <v>558</v>
      </c>
      <c r="P174" s="87">
        <f t="shared" si="328"/>
        <v>8100</v>
      </c>
      <c r="Q174" s="87" t="s">
        <v>423</v>
      </c>
      <c r="R174" s="88">
        <f>$R$70</f>
        <v>0.97413793103448276</v>
      </c>
      <c r="S174" s="89">
        <f t="shared" si="329"/>
        <v>4550</v>
      </c>
      <c r="T174" s="89">
        <f t="shared" si="330"/>
        <v>4650</v>
      </c>
      <c r="U174" s="4">
        <v>48</v>
      </c>
      <c r="V174" s="98">
        <v>200</v>
      </c>
      <c r="W174" s="75">
        <v>3</v>
      </c>
      <c r="X174" s="9">
        <f t="shared" si="334"/>
        <v>600</v>
      </c>
      <c r="Y174" s="72">
        <v>2.86</v>
      </c>
      <c r="Z174" s="72">
        <f t="shared" si="323"/>
        <v>45.76</v>
      </c>
      <c r="AA174" s="72">
        <f t="shared" si="335"/>
        <v>27.456</v>
      </c>
      <c r="AB174" s="92">
        <v>0.88500000000000001</v>
      </c>
      <c r="AC174" s="93">
        <f t="shared" si="336"/>
        <v>31.02372881355932</v>
      </c>
      <c r="AD174" s="94">
        <v>5205.8610756239341</v>
      </c>
      <c r="AE174" s="72">
        <v>39</v>
      </c>
      <c r="AF174" s="72">
        <v>39</v>
      </c>
      <c r="AG174" s="92">
        <v>0.89</v>
      </c>
      <c r="AI174" s="72" t="s">
        <v>563</v>
      </c>
      <c r="AL174" s="4"/>
      <c r="AM174" s="4"/>
      <c r="AN174" s="73"/>
      <c r="AO174" s="4"/>
      <c r="AP174" s="4"/>
      <c r="AQ174" s="4"/>
      <c r="AR174" s="4"/>
    </row>
    <row r="175" spans="1:44" s="72" customFormat="1" ht="15" thickBot="1">
      <c r="A175" s="4" t="str">
        <f t="shared" si="264"/>
        <v/>
      </c>
      <c r="B175" s="4"/>
      <c r="C175" s="79"/>
      <c r="D175" s="79" t="s">
        <v>646</v>
      </c>
      <c r="E175" s="80"/>
      <c r="F175" s="81"/>
      <c r="G175" s="81"/>
      <c r="H175" s="82" t="s">
        <v>554</v>
      </c>
      <c r="I175" s="83"/>
      <c r="J175" s="83"/>
      <c r="K175" s="83"/>
      <c r="L175" s="84"/>
      <c r="M175" s="85"/>
      <c r="N175" s="85"/>
      <c r="O175" s="86"/>
      <c r="P175" s="87"/>
      <c r="Q175" s="87"/>
      <c r="R175" s="89"/>
      <c r="S175" s="89"/>
      <c r="T175" s="89"/>
      <c r="U175" s="4"/>
      <c r="AL175" s="4"/>
      <c r="AM175" s="4"/>
      <c r="AN175" s="73"/>
      <c r="AO175" s="4"/>
      <c r="AP175" s="4"/>
      <c r="AQ175" s="4"/>
      <c r="AR175" s="4"/>
    </row>
    <row r="176" spans="1:44" ht="17.399999999999999">
      <c r="A176" s="4" t="str">
        <f t="shared" si="264"/>
        <v>MCR04W90 8401</v>
      </c>
      <c r="B176" s="4">
        <v>1</v>
      </c>
      <c r="C176" s="79" t="s">
        <v>844</v>
      </c>
      <c r="D176" s="79" t="s">
        <v>435</v>
      </c>
      <c r="E176" s="80">
        <f t="shared" ref="E176:E182" si="337">S176</f>
        <v>2300</v>
      </c>
      <c r="F176" s="81">
        <f t="shared" ref="F176:F182" si="338">AC176</f>
        <v>15.2223363227513</v>
      </c>
      <c r="G176" s="81">
        <f t="shared" ref="G176:G182" si="339">E176/F176</f>
        <v>151.09375796423711</v>
      </c>
      <c r="H176" s="82" t="s">
        <v>554</v>
      </c>
      <c r="I176" s="83"/>
      <c r="J176" s="83" t="s">
        <v>555</v>
      </c>
      <c r="K176" s="83" t="s">
        <v>556</v>
      </c>
      <c r="L176" s="84" t="s">
        <v>567</v>
      </c>
      <c r="M176" s="85">
        <v>70</v>
      </c>
      <c r="N176" s="85">
        <v>65</v>
      </c>
      <c r="O176" s="86" t="s">
        <v>568</v>
      </c>
      <c r="P176" s="87">
        <f>MROUND(E176/1.12,100)</f>
        <v>2100</v>
      </c>
      <c r="Q176" s="87" t="s">
        <v>417</v>
      </c>
      <c r="R176" s="88">
        <f>R$64</f>
        <v>1</v>
      </c>
      <c r="S176" s="89">
        <v>2300</v>
      </c>
      <c r="T176" s="89">
        <f t="shared" ref="T176:T182" si="340">MROUND(AD176*AG176*AF176/AE176,50)</f>
        <v>2300</v>
      </c>
      <c r="U176" s="4">
        <v>96</v>
      </c>
      <c r="V176" s="90">
        <v>50</v>
      </c>
      <c r="W176" s="75">
        <v>3</v>
      </c>
      <c r="X176" s="9">
        <f t="shared" ref="X176" si="341">W176*V176</f>
        <v>150</v>
      </c>
      <c r="Y176" s="91">
        <v>2.7273352578262751</v>
      </c>
      <c r="Z176" s="72">
        <f t="shared" ref="Z176:Z182" si="342">Y176*U176/W176</f>
        <v>87.274728250440788</v>
      </c>
      <c r="AA176" s="72">
        <f t="shared" ref="AA176" si="343">Z176*X176/1000</f>
        <v>13.091209237566117</v>
      </c>
      <c r="AB176" s="92">
        <v>0.86</v>
      </c>
      <c r="AC176" s="93">
        <f t="shared" ref="AC176" si="344">AA176/AB176</f>
        <v>15.2223363227513</v>
      </c>
      <c r="AD176" s="97">
        <v>2581.900954759652</v>
      </c>
      <c r="AE176" s="72">
        <v>39</v>
      </c>
      <c r="AF176" s="72">
        <v>39</v>
      </c>
      <c r="AG176" s="92">
        <v>0.89</v>
      </c>
      <c r="AI176" s="72" t="s">
        <v>569</v>
      </c>
    </row>
    <row r="177" spans="1:44" ht="17.399999999999999">
      <c r="A177" s="4" t="str">
        <f t="shared" si="264"/>
        <v>MCR04W90 8402</v>
      </c>
      <c r="B177" s="4">
        <v>2</v>
      </c>
      <c r="C177" s="79" t="s">
        <v>844</v>
      </c>
      <c r="D177" s="79" t="s">
        <v>435</v>
      </c>
      <c r="E177" s="80">
        <f t="shared" si="337"/>
        <v>3400</v>
      </c>
      <c r="F177" s="81">
        <f t="shared" si="338"/>
        <v>23.249810851413766</v>
      </c>
      <c r="G177" s="81">
        <f t="shared" si="339"/>
        <v>146.2377488457397</v>
      </c>
      <c r="H177" s="82" t="s">
        <v>554</v>
      </c>
      <c r="I177" s="83"/>
      <c r="J177" s="83" t="s">
        <v>555</v>
      </c>
      <c r="K177" s="83" t="s">
        <v>556</v>
      </c>
      <c r="L177" s="84" t="s">
        <v>567</v>
      </c>
      <c r="M177" s="85">
        <v>70</v>
      </c>
      <c r="N177" s="85">
        <v>65</v>
      </c>
      <c r="O177" s="86" t="s">
        <v>568</v>
      </c>
      <c r="P177" s="87">
        <f t="shared" ref="P177:P182" si="345">MROUND(E177/1.12,100)</f>
        <v>3000</v>
      </c>
      <c r="Q177" s="87" t="s">
        <v>418</v>
      </c>
      <c r="R177" s="88">
        <f>R$65</f>
        <v>1</v>
      </c>
      <c r="S177" s="89">
        <f t="shared" ref="S177:S182" si="346">MROUND(T177*R177,50)</f>
        <v>3400</v>
      </c>
      <c r="T177" s="89">
        <f t="shared" si="340"/>
        <v>3400</v>
      </c>
      <c r="U177" s="4">
        <v>96</v>
      </c>
      <c r="V177" s="95">
        <v>76.67</v>
      </c>
      <c r="W177" s="75">
        <v>3</v>
      </c>
      <c r="X177" s="9">
        <f>W177*V177</f>
        <v>230.01</v>
      </c>
      <c r="Y177" s="96">
        <v>2.7797478301546827</v>
      </c>
      <c r="Z177" s="72">
        <f t="shared" si="342"/>
        <v>88.951930564949848</v>
      </c>
      <c r="AA177" s="72">
        <f>Z177*X177/1000</f>
        <v>20.459833549244113</v>
      </c>
      <c r="AB177" s="92">
        <v>0.88</v>
      </c>
      <c r="AC177" s="93">
        <f>AA177/AB177</f>
        <v>23.249810851413766</v>
      </c>
      <c r="AD177" s="94">
        <v>3822.9685792615774</v>
      </c>
      <c r="AE177" s="72">
        <v>39</v>
      </c>
      <c r="AF177" s="72">
        <v>39</v>
      </c>
      <c r="AG177" s="92">
        <v>0.89</v>
      </c>
      <c r="AI177" s="72" t="s">
        <v>569</v>
      </c>
    </row>
    <row r="178" spans="1:44" ht="17.399999999999999">
      <c r="A178" s="4" t="str">
        <f t="shared" si="264"/>
        <v>MCR04W90 8403</v>
      </c>
      <c r="B178" s="4">
        <v>3</v>
      </c>
      <c r="C178" s="79" t="s">
        <v>844</v>
      </c>
      <c r="D178" s="79" t="s">
        <v>435</v>
      </c>
      <c r="E178" s="80">
        <f t="shared" si="337"/>
        <v>4050</v>
      </c>
      <c r="F178" s="81">
        <f t="shared" si="338"/>
        <v>26.910741843566647</v>
      </c>
      <c r="G178" s="81">
        <f t="shared" si="339"/>
        <v>150.49752338834924</v>
      </c>
      <c r="H178" s="82" t="s">
        <v>554</v>
      </c>
      <c r="I178" s="83"/>
      <c r="J178" s="83" t="s">
        <v>555</v>
      </c>
      <c r="K178" s="83" t="s">
        <v>556</v>
      </c>
      <c r="L178" s="84" t="s">
        <v>567</v>
      </c>
      <c r="M178" s="85">
        <v>70</v>
      </c>
      <c r="N178" s="85">
        <v>65</v>
      </c>
      <c r="O178" s="86" t="s">
        <v>568</v>
      </c>
      <c r="P178" s="87">
        <f t="shared" si="345"/>
        <v>3600</v>
      </c>
      <c r="Q178" s="87" t="s">
        <v>419</v>
      </c>
      <c r="R178" s="88">
        <f>R$66</f>
        <v>1.0204081632653061</v>
      </c>
      <c r="S178" s="89">
        <f t="shared" si="346"/>
        <v>4050</v>
      </c>
      <c r="T178" s="89">
        <f t="shared" si="340"/>
        <v>3950</v>
      </c>
      <c r="U178" s="4">
        <v>96</v>
      </c>
      <c r="V178" s="9">
        <v>90</v>
      </c>
      <c r="W178" s="75">
        <v>3</v>
      </c>
      <c r="X178" s="9">
        <f t="shared" ref="X178:X179" si="347">W178*V178</f>
        <v>270</v>
      </c>
      <c r="Y178" s="96">
        <v>2.8032022753715258</v>
      </c>
      <c r="Z178" s="72">
        <f t="shared" si="342"/>
        <v>89.702472811888825</v>
      </c>
      <c r="AA178" s="72">
        <f t="shared" ref="AA178:AA179" si="348">Z178*X178/1000</f>
        <v>24.219667659209982</v>
      </c>
      <c r="AB178" s="92">
        <v>0.9</v>
      </c>
      <c r="AC178" s="93">
        <f t="shared" ref="AC178:AC179" si="349">AA178/AB178</f>
        <v>26.910741843566647</v>
      </c>
      <c r="AD178" s="94">
        <v>4412.8751413893078</v>
      </c>
      <c r="AE178" s="72">
        <v>39</v>
      </c>
      <c r="AF178" s="72">
        <v>39</v>
      </c>
      <c r="AG178" s="92">
        <v>0.89</v>
      </c>
      <c r="AI178" s="72" t="s">
        <v>569</v>
      </c>
    </row>
    <row r="179" spans="1:44" ht="17.399999999999999">
      <c r="A179" s="4" t="str">
        <f t="shared" si="264"/>
        <v>MCR04W90 8404</v>
      </c>
      <c r="B179" s="4">
        <v>4</v>
      </c>
      <c r="C179" s="79" t="s">
        <v>844</v>
      </c>
      <c r="D179" s="79" t="s">
        <v>436</v>
      </c>
      <c r="E179" s="80">
        <f t="shared" si="337"/>
        <v>5050</v>
      </c>
      <c r="F179" s="81">
        <f t="shared" si="338"/>
        <v>34.848511511671937</v>
      </c>
      <c r="G179" s="81">
        <f t="shared" si="339"/>
        <v>144.91293260283399</v>
      </c>
      <c r="H179" s="82" t="s">
        <v>554</v>
      </c>
      <c r="I179" s="83"/>
      <c r="J179" s="83" t="s">
        <v>555</v>
      </c>
      <c r="K179" s="83" t="s">
        <v>556</v>
      </c>
      <c r="L179" s="84" t="s">
        <v>567</v>
      </c>
      <c r="M179" s="85">
        <v>70</v>
      </c>
      <c r="N179" s="85">
        <v>65</v>
      </c>
      <c r="O179" s="86" t="s">
        <v>568</v>
      </c>
      <c r="P179" s="87">
        <f t="shared" si="345"/>
        <v>4500</v>
      </c>
      <c r="Q179" s="87" t="s">
        <v>420</v>
      </c>
      <c r="R179" s="88">
        <f>R$67</f>
        <v>1.0162601626016261</v>
      </c>
      <c r="S179" s="89">
        <f t="shared" si="346"/>
        <v>5050</v>
      </c>
      <c r="T179" s="89">
        <f t="shared" si="340"/>
        <v>4950</v>
      </c>
      <c r="U179" s="4">
        <v>96</v>
      </c>
      <c r="V179" s="9">
        <f>350/3</f>
        <v>116.66666666666667</v>
      </c>
      <c r="W179" s="75">
        <v>3</v>
      </c>
      <c r="X179" s="9">
        <f t="shared" si="347"/>
        <v>350</v>
      </c>
      <c r="Y179" s="96">
        <v>2.8469989315339133</v>
      </c>
      <c r="Z179" s="72">
        <f t="shared" si="342"/>
        <v>91.10396580908521</v>
      </c>
      <c r="AA179" s="72">
        <f t="shared" si="348"/>
        <v>31.886388033179824</v>
      </c>
      <c r="AB179" s="92">
        <v>0.91500000000000004</v>
      </c>
      <c r="AC179" s="93">
        <f t="shared" si="349"/>
        <v>34.848511511671937</v>
      </c>
      <c r="AD179" s="94">
        <v>5546.0986128011536</v>
      </c>
      <c r="AE179" s="72">
        <v>39</v>
      </c>
      <c r="AF179" s="72">
        <v>39</v>
      </c>
      <c r="AG179" s="92">
        <v>0.89</v>
      </c>
      <c r="AI179" s="72" t="s">
        <v>569</v>
      </c>
    </row>
    <row r="180" spans="1:44" ht="17.399999999999999">
      <c r="A180" s="4" t="str">
        <f t="shared" si="264"/>
        <v>MCR04W90 8405</v>
      </c>
      <c r="B180" s="4">
        <v>5</v>
      </c>
      <c r="C180" s="79" t="s">
        <v>844</v>
      </c>
      <c r="D180" s="79" t="s">
        <v>436</v>
      </c>
      <c r="E180" s="80">
        <f t="shared" si="337"/>
        <v>6500</v>
      </c>
      <c r="F180" s="81">
        <f t="shared" si="338"/>
        <v>39.515393406593411</v>
      </c>
      <c r="G180" s="81">
        <f t="shared" si="339"/>
        <v>164.49285808996731</v>
      </c>
      <c r="H180" s="82" t="s">
        <v>554</v>
      </c>
      <c r="I180" s="83"/>
      <c r="J180" s="83" t="s">
        <v>555</v>
      </c>
      <c r="K180" s="83" t="s">
        <v>556</v>
      </c>
      <c r="L180" s="84" t="s">
        <v>567</v>
      </c>
      <c r="M180" s="85">
        <v>70</v>
      </c>
      <c r="N180" s="85">
        <v>65</v>
      </c>
      <c r="O180" s="86" t="s">
        <v>568</v>
      </c>
      <c r="P180" s="87">
        <f t="shared" si="345"/>
        <v>5800</v>
      </c>
      <c r="Q180" s="87" t="s">
        <v>421</v>
      </c>
      <c r="R180" s="88">
        <f>R$68</f>
        <v>1.0062111801242235</v>
      </c>
      <c r="S180" s="89">
        <f t="shared" si="346"/>
        <v>6500</v>
      </c>
      <c r="T180" s="89">
        <f t="shared" si="340"/>
        <v>6450</v>
      </c>
      <c r="U180" s="4">
        <v>96</v>
      </c>
      <c r="V180" s="9">
        <v>133.30000000000001</v>
      </c>
      <c r="W180" s="75">
        <v>3</v>
      </c>
      <c r="X180" s="9">
        <f>W180*V180</f>
        <v>399.90000000000003</v>
      </c>
      <c r="Y180" s="72">
        <v>2.81</v>
      </c>
      <c r="Z180" s="72">
        <f t="shared" si="342"/>
        <v>89.92</v>
      </c>
      <c r="AA180" s="72">
        <f>Z180*X180/1000</f>
        <v>35.959008000000004</v>
      </c>
      <c r="AB180" s="92">
        <v>0.91</v>
      </c>
      <c r="AC180" s="93">
        <f>AA180/AB180</f>
        <v>39.515393406593411</v>
      </c>
      <c r="AD180" s="94">
        <v>7249.8125169983723</v>
      </c>
      <c r="AE180" s="72">
        <v>39</v>
      </c>
      <c r="AF180" s="72">
        <v>39</v>
      </c>
      <c r="AG180" s="92">
        <v>0.89</v>
      </c>
      <c r="AI180" s="72" t="s">
        <v>570</v>
      </c>
    </row>
    <row r="181" spans="1:44" ht="17.399999999999999">
      <c r="A181" s="4" t="str">
        <f t="shared" si="264"/>
        <v>MCR04W90 8406</v>
      </c>
      <c r="B181" s="4">
        <v>6</v>
      </c>
      <c r="C181" s="79" t="s">
        <v>844</v>
      </c>
      <c r="D181" s="79" t="s">
        <v>436</v>
      </c>
      <c r="E181" s="80">
        <f t="shared" si="337"/>
        <v>8000</v>
      </c>
      <c r="F181" s="81">
        <f t="shared" si="338"/>
        <v>49.401182608695649</v>
      </c>
      <c r="G181" s="81">
        <f t="shared" si="339"/>
        <v>161.93944309729605</v>
      </c>
      <c r="H181" s="82" t="s">
        <v>554</v>
      </c>
      <c r="I181" s="83"/>
      <c r="J181" s="83" t="s">
        <v>555</v>
      </c>
      <c r="K181" s="83" t="s">
        <v>556</v>
      </c>
      <c r="L181" s="84" t="s">
        <v>567</v>
      </c>
      <c r="M181" s="85">
        <v>70</v>
      </c>
      <c r="N181" s="85">
        <v>65</v>
      </c>
      <c r="O181" s="86" t="s">
        <v>568</v>
      </c>
      <c r="P181" s="87">
        <f t="shared" si="345"/>
        <v>7100</v>
      </c>
      <c r="Q181" s="87" t="s">
        <v>422</v>
      </c>
      <c r="R181" s="88">
        <f>$R$69</f>
        <v>1.015228426395939</v>
      </c>
      <c r="S181" s="89">
        <f t="shared" si="346"/>
        <v>8000</v>
      </c>
      <c r="T181" s="89">
        <f t="shared" si="340"/>
        <v>7900</v>
      </c>
      <c r="U181" s="4">
        <v>96</v>
      </c>
      <c r="V181" s="95">
        <v>166.7</v>
      </c>
      <c r="W181" s="75">
        <v>3</v>
      </c>
      <c r="X181" s="9">
        <f t="shared" ref="X181:X182" si="350">W181*V181</f>
        <v>500.09999999999997</v>
      </c>
      <c r="Y181" s="72">
        <v>2.84</v>
      </c>
      <c r="Z181" s="72">
        <f t="shared" si="342"/>
        <v>90.88</v>
      </c>
      <c r="AA181" s="72">
        <f t="shared" ref="AA181:AA182" si="351">Z181*X181/1000</f>
        <v>45.449087999999996</v>
      </c>
      <c r="AB181" s="92">
        <v>0.92</v>
      </c>
      <c r="AC181" s="93">
        <f t="shared" ref="AC181:AC182" si="352">AA181/AB181</f>
        <v>49.401182608695649</v>
      </c>
      <c r="AD181" s="94">
        <v>8866.7733329534967</v>
      </c>
      <c r="AE181" s="72">
        <v>39</v>
      </c>
      <c r="AF181" s="72">
        <v>39</v>
      </c>
      <c r="AG181" s="92">
        <v>0.89</v>
      </c>
      <c r="AI181" s="72" t="s">
        <v>570</v>
      </c>
    </row>
    <row r="182" spans="1:44" s="72" customFormat="1" ht="18" thickBot="1">
      <c r="A182" s="4" t="str">
        <f t="shared" si="264"/>
        <v>MCR04W90 8407</v>
      </c>
      <c r="B182" s="4">
        <v>7</v>
      </c>
      <c r="C182" s="79" t="s">
        <v>844</v>
      </c>
      <c r="D182" s="79" t="s">
        <v>436</v>
      </c>
      <c r="E182" s="80">
        <f t="shared" si="337"/>
        <v>9000</v>
      </c>
      <c r="F182" s="81">
        <f t="shared" si="338"/>
        <v>58.417021276595747</v>
      </c>
      <c r="G182" s="81">
        <f t="shared" si="339"/>
        <v>154.06468531468531</v>
      </c>
      <c r="H182" s="82" t="s">
        <v>554</v>
      </c>
      <c r="I182" s="83"/>
      <c r="J182" s="83" t="s">
        <v>565</v>
      </c>
      <c r="K182" s="83" t="s">
        <v>556</v>
      </c>
      <c r="L182" s="84" t="s">
        <v>567</v>
      </c>
      <c r="M182" s="85">
        <v>70</v>
      </c>
      <c r="N182" s="85">
        <v>65</v>
      </c>
      <c r="O182" s="86" t="s">
        <v>568</v>
      </c>
      <c r="P182" s="87">
        <f t="shared" si="345"/>
        <v>8000</v>
      </c>
      <c r="Q182" s="87" t="s">
        <v>423</v>
      </c>
      <c r="R182" s="88">
        <f>$R$70</f>
        <v>0.97413793103448276</v>
      </c>
      <c r="S182" s="89">
        <f t="shared" si="346"/>
        <v>9000</v>
      </c>
      <c r="T182" s="89">
        <f t="shared" si="340"/>
        <v>9250</v>
      </c>
      <c r="U182" s="4">
        <v>96</v>
      </c>
      <c r="V182" s="98">
        <v>200</v>
      </c>
      <c r="W182" s="75">
        <v>3</v>
      </c>
      <c r="X182" s="9">
        <f t="shared" si="350"/>
        <v>600</v>
      </c>
      <c r="Y182" s="72">
        <v>2.86</v>
      </c>
      <c r="Z182" s="72">
        <f t="shared" si="342"/>
        <v>91.52</v>
      </c>
      <c r="AA182" s="72">
        <f t="shared" si="351"/>
        <v>54.911999999999999</v>
      </c>
      <c r="AB182" s="92">
        <v>0.94</v>
      </c>
      <c r="AC182" s="93">
        <f t="shared" si="352"/>
        <v>58.417021276595747</v>
      </c>
      <c r="AD182" s="99">
        <v>10411.722151247868</v>
      </c>
      <c r="AE182" s="72">
        <v>39</v>
      </c>
      <c r="AF182" s="72">
        <v>39</v>
      </c>
      <c r="AG182" s="92">
        <v>0.89</v>
      </c>
      <c r="AI182" s="72" t="s">
        <v>570</v>
      </c>
      <c r="AL182" s="4"/>
      <c r="AM182" s="4"/>
      <c r="AN182" s="73"/>
      <c r="AO182" s="4"/>
      <c r="AP182" s="4"/>
      <c r="AQ182" s="4"/>
      <c r="AR182" s="4"/>
    </row>
    <row r="183" spans="1:44" s="72" customFormat="1" ht="15" thickBot="1">
      <c r="A183" s="4" t="str">
        <f t="shared" si="264"/>
        <v/>
      </c>
      <c r="B183" s="4"/>
      <c r="C183" s="79"/>
      <c r="D183" s="79" t="s">
        <v>646</v>
      </c>
      <c r="E183" s="80"/>
      <c r="F183" s="81"/>
      <c r="G183" s="81"/>
      <c r="H183" s="82" t="s">
        <v>554</v>
      </c>
      <c r="I183" s="83"/>
      <c r="J183" s="83"/>
      <c r="K183" s="83"/>
      <c r="L183" s="84"/>
      <c r="M183" s="85"/>
      <c r="N183" s="85"/>
      <c r="O183" s="86"/>
      <c r="P183" s="87"/>
      <c r="Q183" s="87"/>
      <c r="R183" s="89"/>
      <c r="S183" s="89"/>
      <c r="T183" s="89"/>
      <c r="U183" s="4"/>
      <c r="V183" s="98"/>
      <c r="W183" s="75"/>
      <c r="X183" s="75"/>
      <c r="AC183" s="93"/>
      <c r="AL183" s="4"/>
      <c r="AM183" s="4"/>
      <c r="AN183" s="73"/>
      <c r="AO183" s="4"/>
      <c r="AP183" s="4"/>
      <c r="AQ183" s="4"/>
      <c r="AR183" s="4"/>
    </row>
    <row r="184" spans="1:44" s="72" customFormat="1" ht="17.399999999999999">
      <c r="A184" s="4" t="str">
        <f t="shared" si="264"/>
        <v>MCR05W90 8401</v>
      </c>
      <c r="B184" s="4">
        <v>1</v>
      </c>
      <c r="C184" s="79" t="s">
        <v>845</v>
      </c>
      <c r="D184" s="79" t="s">
        <v>435</v>
      </c>
      <c r="E184" s="80">
        <f>S184</f>
        <v>2850</v>
      </c>
      <c r="F184" s="81">
        <f t="shared" ref="F184:F190" si="353">AC184</f>
        <v>17.595711340814674</v>
      </c>
      <c r="G184" s="81">
        <f t="shared" ref="G184:G190" si="354">E184/F184</f>
        <v>161.97128634346228</v>
      </c>
      <c r="H184" s="82" t="s">
        <v>554</v>
      </c>
      <c r="I184" s="83"/>
      <c r="J184" s="83" t="s">
        <v>555</v>
      </c>
      <c r="K184" s="83" t="s">
        <v>556</v>
      </c>
      <c r="L184" s="84" t="s">
        <v>571</v>
      </c>
      <c r="M184" s="85">
        <v>70</v>
      </c>
      <c r="N184" s="85">
        <v>65</v>
      </c>
      <c r="O184" s="86" t="s">
        <v>572</v>
      </c>
      <c r="P184" s="87">
        <f>MROUND(E184/1.4,100)</f>
        <v>2000</v>
      </c>
      <c r="Q184" s="87" t="s">
        <v>417</v>
      </c>
      <c r="R184" s="100">
        <f t="shared" ref="R184:R187" si="355">S184/T184</f>
        <v>1</v>
      </c>
      <c r="S184" s="89">
        <v>2850</v>
      </c>
      <c r="T184" s="89">
        <f t="shared" ref="T184:T190" si="356">MROUND(AD184*AG184*AF184/AE184,50)</f>
        <v>2850</v>
      </c>
      <c r="U184" s="4">
        <v>120</v>
      </c>
      <c r="V184" s="90">
        <v>50</v>
      </c>
      <c r="W184" s="75">
        <v>3</v>
      </c>
      <c r="X184" s="9">
        <f t="shared" ref="X184" si="357">W184*V184</f>
        <v>150</v>
      </c>
      <c r="Y184" s="91">
        <v>2.7273352578262751</v>
      </c>
      <c r="Z184" s="72">
        <f t="shared" ref="Z184:Z190" si="358">Y184*U184/W184</f>
        <v>109.093410313051</v>
      </c>
      <c r="AA184" s="72">
        <f t="shared" ref="AA184" si="359">Z184*X184/1000</f>
        <v>16.364011546957649</v>
      </c>
      <c r="AB184" s="92">
        <v>0.93</v>
      </c>
      <c r="AC184" s="93">
        <f t="shared" ref="AC184" si="360">AA184/AB184</f>
        <v>17.595711340814674</v>
      </c>
      <c r="AD184" s="97">
        <v>3227.3761934495647</v>
      </c>
      <c r="AE184" s="72">
        <v>39</v>
      </c>
      <c r="AF184" s="72">
        <v>39</v>
      </c>
      <c r="AG184" s="92">
        <v>0.89</v>
      </c>
      <c r="AI184" s="72" t="s">
        <v>573</v>
      </c>
      <c r="AL184" s="4"/>
      <c r="AM184" s="4"/>
      <c r="AN184" s="73"/>
      <c r="AO184" s="4"/>
      <c r="AP184" s="4"/>
      <c r="AQ184" s="4"/>
      <c r="AR184" s="4"/>
    </row>
    <row r="185" spans="1:44" s="72" customFormat="1" ht="17.399999999999999">
      <c r="A185" s="4" t="str">
        <f t="shared" si="264"/>
        <v>MCR05W90 8402</v>
      </c>
      <c r="B185" s="4">
        <v>2</v>
      </c>
      <c r="C185" s="79" t="s">
        <v>845</v>
      </c>
      <c r="D185" s="79" t="s">
        <v>435</v>
      </c>
      <c r="E185" s="80">
        <f>S185</f>
        <v>4250</v>
      </c>
      <c r="F185" s="81">
        <f t="shared" si="353"/>
        <v>28.104166963247408</v>
      </c>
      <c r="G185" s="81">
        <f t="shared" si="354"/>
        <v>151.22312664729901</v>
      </c>
      <c r="H185" s="82" t="s">
        <v>554</v>
      </c>
      <c r="I185" s="83"/>
      <c r="J185" s="83" t="s">
        <v>555</v>
      </c>
      <c r="K185" s="83" t="s">
        <v>556</v>
      </c>
      <c r="L185" s="84" t="s">
        <v>571</v>
      </c>
      <c r="M185" s="85">
        <v>70</v>
      </c>
      <c r="N185" s="85">
        <v>65</v>
      </c>
      <c r="O185" s="86" t="s">
        <v>572</v>
      </c>
      <c r="P185" s="87">
        <f t="shared" ref="P185:P190" si="361">MROUND(E185/1.4,100)</f>
        <v>3000</v>
      </c>
      <c r="Q185" s="87" t="s">
        <v>418</v>
      </c>
      <c r="R185" s="100">
        <f t="shared" si="355"/>
        <v>1</v>
      </c>
      <c r="S185" s="89">
        <v>4250</v>
      </c>
      <c r="T185" s="89">
        <f t="shared" si="356"/>
        <v>4250</v>
      </c>
      <c r="U185" s="4">
        <v>120</v>
      </c>
      <c r="V185" s="95">
        <v>76.67</v>
      </c>
      <c r="W185" s="75">
        <v>3</v>
      </c>
      <c r="X185" s="9">
        <f>W185*V185</f>
        <v>230.01</v>
      </c>
      <c r="Y185" s="96">
        <v>2.7797478301546827</v>
      </c>
      <c r="Z185" s="72">
        <f t="shared" si="358"/>
        <v>111.18991320618731</v>
      </c>
      <c r="AA185" s="72">
        <f>Z185*X185/1000</f>
        <v>25.574791936555144</v>
      </c>
      <c r="AB185" s="92">
        <v>0.91</v>
      </c>
      <c r="AC185" s="93">
        <f>AA185/AB185</f>
        <v>28.104166963247408</v>
      </c>
      <c r="AD185" s="94">
        <v>4778.7107240769719</v>
      </c>
      <c r="AE185" s="72">
        <v>39</v>
      </c>
      <c r="AF185" s="72">
        <v>39</v>
      </c>
      <c r="AG185" s="92">
        <v>0.89</v>
      </c>
      <c r="AI185" s="72" t="s">
        <v>573</v>
      </c>
      <c r="AL185" s="4"/>
      <c r="AM185" s="4"/>
      <c r="AN185" s="73"/>
      <c r="AO185" s="4"/>
      <c r="AP185" s="4"/>
      <c r="AQ185" s="4"/>
      <c r="AR185" s="4"/>
    </row>
    <row r="186" spans="1:44" s="72" customFormat="1" ht="17.399999999999999">
      <c r="A186" s="4" t="str">
        <f t="shared" si="264"/>
        <v>MCR05W90 8403</v>
      </c>
      <c r="B186" s="4">
        <v>3</v>
      </c>
      <c r="C186" s="79" t="s">
        <v>845</v>
      </c>
      <c r="D186" s="79" t="s">
        <v>435</v>
      </c>
      <c r="E186" s="80">
        <f>S186</f>
        <v>5000</v>
      </c>
      <c r="F186" s="81">
        <f t="shared" si="353"/>
        <v>32.553316746249976</v>
      </c>
      <c r="G186" s="81">
        <f t="shared" si="354"/>
        <v>153.5941802481918</v>
      </c>
      <c r="H186" s="82" t="s">
        <v>554</v>
      </c>
      <c r="I186" s="83"/>
      <c r="J186" s="83" t="s">
        <v>555</v>
      </c>
      <c r="K186" s="83" t="s">
        <v>556</v>
      </c>
      <c r="L186" s="84" t="s">
        <v>571</v>
      </c>
      <c r="M186" s="85">
        <v>70</v>
      </c>
      <c r="N186" s="85">
        <v>65</v>
      </c>
      <c r="O186" s="86" t="s">
        <v>572</v>
      </c>
      <c r="P186" s="87">
        <f t="shared" si="361"/>
        <v>3600</v>
      </c>
      <c r="Q186" s="87" t="s">
        <v>419</v>
      </c>
      <c r="R186" s="100">
        <f t="shared" si="355"/>
        <v>1.0204081632653061</v>
      </c>
      <c r="S186" s="89">
        <v>5000</v>
      </c>
      <c r="T186" s="89">
        <f t="shared" si="356"/>
        <v>4900</v>
      </c>
      <c r="U186" s="4">
        <v>120</v>
      </c>
      <c r="V186" s="9">
        <v>90</v>
      </c>
      <c r="W186" s="75">
        <v>3</v>
      </c>
      <c r="X186" s="9">
        <f t="shared" ref="X186:X187" si="362">W186*V186</f>
        <v>270</v>
      </c>
      <c r="Y186" s="96">
        <v>2.8032022753715258</v>
      </c>
      <c r="Z186" s="72">
        <f t="shared" si="358"/>
        <v>112.12809101486103</v>
      </c>
      <c r="AA186" s="72">
        <f t="shared" ref="AA186:AA187" si="363">Z186*X186/1000</f>
        <v>30.274584574012479</v>
      </c>
      <c r="AB186" s="92">
        <v>0.93</v>
      </c>
      <c r="AC186" s="93">
        <f t="shared" ref="AC186:AC187" si="364">AA186/AB186</f>
        <v>32.553316746249976</v>
      </c>
      <c r="AD186" s="94">
        <v>5516.0939267366348</v>
      </c>
      <c r="AE186" s="72">
        <v>39</v>
      </c>
      <c r="AF186" s="72">
        <v>39</v>
      </c>
      <c r="AG186" s="92">
        <v>0.89</v>
      </c>
      <c r="AI186" s="72" t="s">
        <v>573</v>
      </c>
      <c r="AL186" s="4"/>
      <c r="AM186" s="4"/>
      <c r="AN186" s="73"/>
      <c r="AO186" s="4"/>
      <c r="AP186" s="4"/>
      <c r="AQ186" s="4"/>
      <c r="AR186" s="4"/>
    </row>
    <row r="187" spans="1:44" s="72" customFormat="1" ht="17.399999999999999">
      <c r="A187" s="4" t="str">
        <f t="shared" si="264"/>
        <v>MCR05W90 8404</v>
      </c>
      <c r="B187" s="4">
        <v>4</v>
      </c>
      <c r="C187" s="79" t="s">
        <v>845</v>
      </c>
      <c r="D187" s="79" t="s">
        <v>435</v>
      </c>
      <c r="E187" s="80">
        <f>S187</f>
        <v>6250</v>
      </c>
      <c r="F187" s="81">
        <f t="shared" si="353"/>
        <v>42.402111746249773</v>
      </c>
      <c r="G187" s="81">
        <f t="shared" si="354"/>
        <v>147.39831915453544</v>
      </c>
      <c r="H187" s="82" t="s">
        <v>554</v>
      </c>
      <c r="I187" s="83"/>
      <c r="J187" s="83" t="s">
        <v>555</v>
      </c>
      <c r="K187" s="83" t="s">
        <v>556</v>
      </c>
      <c r="L187" s="84" t="s">
        <v>571</v>
      </c>
      <c r="M187" s="85">
        <v>70</v>
      </c>
      <c r="N187" s="85">
        <v>65</v>
      </c>
      <c r="O187" s="86" t="s">
        <v>572</v>
      </c>
      <c r="P187" s="87">
        <f t="shared" si="361"/>
        <v>4500</v>
      </c>
      <c r="Q187" s="87" t="s">
        <v>420</v>
      </c>
      <c r="R187" s="100">
        <f t="shared" si="355"/>
        <v>1.0162601626016261</v>
      </c>
      <c r="S187" s="89">
        <v>6250</v>
      </c>
      <c r="T187" s="89">
        <f t="shared" si="356"/>
        <v>6150</v>
      </c>
      <c r="U187" s="4">
        <v>120</v>
      </c>
      <c r="V187" s="9">
        <f>350/3</f>
        <v>116.66666666666667</v>
      </c>
      <c r="W187" s="75">
        <v>3</v>
      </c>
      <c r="X187" s="9">
        <f t="shared" si="362"/>
        <v>350</v>
      </c>
      <c r="Y187" s="96">
        <v>2.8469989315339133</v>
      </c>
      <c r="Z187" s="72">
        <f t="shared" si="358"/>
        <v>113.87995726135654</v>
      </c>
      <c r="AA187" s="72">
        <f t="shared" si="363"/>
        <v>39.857985041474784</v>
      </c>
      <c r="AB187" s="92">
        <v>0.94</v>
      </c>
      <c r="AC187" s="93">
        <f t="shared" si="364"/>
        <v>42.402111746249773</v>
      </c>
      <c r="AD187" s="94">
        <v>6932.6232660014421</v>
      </c>
      <c r="AE187" s="72">
        <v>39</v>
      </c>
      <c r="AF187" s="72">
        <v>39</v>
      </c>
      <c r="AG187" s="92">
        <v>0.89</v>
      </c>
      <c r="AI187" s="72" t="s">
        <v>573</v>
      </c>
      <c r="AL187" s="4"/>
      <c r="AM187" s="4"/>
      <c r="AN187" s="73"/>
      <c r="AO187" s="4"/>
      <c r="AP187" s="4"/>
      <c r="AQ187" s="4"/>
      <c r="AR187" s="4"/>
    </row>
    <row r="188" spans="1:44" s="72" customFormat="1" ht="17.399999999999999">
      <c r="A188" s="4" t="str">
        <f t="shared" si="264"/>
        <v>MCR05W90 8405</v>
      </c>
      <c r="B188" s="4">
        <v>5</v>
      </c>
      <c r="C188" s="79" t="s">
        <v>845</v>
      </c>
      <c r="D188" s="79" t="s">
        <v>436</v>
      </c>
      <c r="E188" s="80">
        <f t="shared" ref="E188:E189" si="365">S188</f>
        <v>8100</v>
      </c>
      <c r="F188" s="81">
        <f t="shared" si="353"/>
        <v>49.394241758241755</v>
      </c>
      <c r="G188" s="81">
        <f t="shared" si="354"/>
        <v>163.98672621892129</v>
      </c>
      <c r="H188" s="82" t="s">
        <v>554</v>
      </c>
      <c r="I188" s="83"/>
      <c r="J188" s="83" t="s">
        <v>555</v>
      </c>
      <c r="K188" s="83" t="s">
        <v>556</v>
      </c>
      <c r="L188" s="84" t="s">
        <v>571</v>
      </c>
      <c r="M188" s="85">
        <v>70</v>
      </c>
      <c r="N188" s="85">
        <v>65</v>
      </c>
      <c r="O188" s="86" t="s">
        <v>572</v>
      </c>
      <c r="P188" s="87">
        <f t="shared" si="361"/>
        <v>5800</v>
      </c>
      <c r="Q188" s="87" t="s">
        <v>421</v>
      </c>
      <c r="R188" s="100">
        <f>S188/T188</f>
        <v>1.0062111801242235</v>
      </c>
      <c r="S188" s="89">
        <v>8100</v>
      </c>
      <c r="T188" s="89">
        <f t="shared" si="356"/>
        <v>8050</v>
      </c>
      <c r="U188" s="4">
        <v>120</v>
      </c>
      <c r="V188" s="9">
        <v>133.30000000000001</v>
      </c>
      <c r="W188" s="75">
        <v>3</v>
      </c>
      <c r="X188" s="9">
        <f>W188*V188</f>
        <v>399.90000000000003</v>
      </c>
      <c r="Y188" s="72">
        <v>2.81</v>
      </c>
      <c r="Z188" s="72">
        <f t="shared" si="358"/>
        <v>112.39999999999999</v>
      </c>
      <c r="AA188" s="72">
        <f>Z188*X188/1000</f>
        <v>44.94876</v>
      </c>
      <c r="AB188" s="92">
        <v>0.91</v>
      </c>
      <c r="AC188" s="93">
        <f>AA188/AB188</f>
        <v>49.394241758241755</v>
      </c>
      <c r="AD188" s="97">
        <v>9062.2656462479645</v>
      </c>
      <c r="AE188" s="72">
        <v>39</v>
      </c>
      <c r="AF188" s="72">
        <v>39</v>
      </c>
      <c r="AG188" s="92">
        <v>0.89</v>
      </c>
      <c r="AI188" s="72" t="s">
        <v>574</v>
      </c>
      <c r="AL188" s="4"/>
      <c r="AM188" s="4"/>
      <c r="AN188" s="73"/>
      <c r="AO188" s="4"/>
      <c r="AP188" s="4"/>
      <c r="AQ188" s="4"/>
      <c r="AR188" s="4"/>
    </row>
    <row r="189" spans="1:44" s="72" customFormat="1" ht="17.399999999999999">
      <c r="A189" s="4" t="str">
        <f t="shared" si="264"/>
        <v>MCR05W90 8406</v>
      </c>
      <c r="B189" s="4">
        <v>6</v>
      </c>
      <c r="C189" s="79" t="s">
        <v>845</v>
      </c>
      <c r="D189" s="79" t="s">
        <v>436</v>
      </c>
      <c r="E189" s="80">
        <f t="shared" si="365"/>
        <v>10000</v>
      </c>
      <c r="F189" s="81">
        <f t="shared" si="353"/>
        <v>61.087483870967723</v>
      </c>
      <c r="G189" s="81">
        <f t="shared" si="354"/>
        <v>163.69965443531018</v>
      </c>
      <c r="H189" s="82" t="s">
        <v>554</v>
      </c>
      <c r="I189" s="83"/>
      <c r="J189" s="83" t="s">
        <v>555</v>
      </c>
      <c r="K189" s="83" t="s">
        <v>556</v>
      </c>
      <c r="L189" s="84" t="s">
        <v>571</v>
      </c>
      <c r="M189" s="85">
        <v>70</v>
      </c>
      <c r="N189" s="85">
        <v>65</v>
      </c>
      <c r="O189" s="86" t="s">
        <v>572</v>
      </c>
      <c r="P189" s="87">
        <f t="shared" si="361"/>
        <v>7100</v>
      </c>
      <c r="Q189" s="87" t="s">
        <v>422</v>
      </c>
      <c r="R189" s="100">
        <f t="shared" ref="R189:R190" si="366">S189/T189</f>
        <v>1.015228426395939</v>
      </c>
      <c r="S189" s="89">
        <v>10000</v>
      </c>
      <c r="T189" s="89">
        <f t="shared" si="356"/>
        <v>9850</v>
      </c>
      <c r="U189" s="4">
        <v>120</v>
      </c>
      <c r="V189" s="95">
        <v>166.7</v>
      </c>
      <c r="W189" s="75">
        <v>3</v>
      </c>
      <c r="X189" s="9">
        <f t="shared" ref="X189:X190" si="367">W189*V189</f>
        <v>500.09999999999997</v>
      </c>
      <c r="Y189" s="72">
        <v>2.84</v>
      </c>
      <c r="Z189" s="72">
        <f t="shared" si="358"/>
        <v>113.59999999999998</v>
      </c>
      <c r="AA189" s="72">
        <f t="shared" ref="AA189:AA190" si="368">Z189*X189/1000</f>
        <v>56.811359999999986</v>
      </c>
      <c r="AB189" s="92">
        <v>0.93</v>
      </c>
      <c r="AC189" s="93">
        <f t="shared" ref="AC189:AC190" si="369">AA189/AB189</f>
        <v>61.087483870967723</v>
      </c>
      <c r="AD189" s="94">
        <v>11083.466666191873</v>
      </c>
      <c r="AE189" s="72">
        <v>39</v>
      </c>
      <c r="AF189" s="72">
        <v>39</v>
      </c>
      <c r="AG189" s="92">
        <v>0.89</v>
      </c>
      <c r="AI189" s="72" t="s">
        <v>574</v>
      </c>
      <c r="AL189" s="4"/>
      <c r="AM189" s="4"/>
      <c r="AN189" s="73"/>
      <c r="AO189" s="4"/>
      <c r="AP189" s="4"/>
      <c r="AQ189" s="4"/>
      <c r="AR189" s="4"/>
    </row>
    <row r="190" spans="1:44" s="72" customFormat="1" ht="17.399999999999999">
      <c r="A190" s="4" t="str">
        <f t="shared" si="264"/>
        <v>MCR05W90 8407</v>
      </c>
      <c r="B190" s="4">
        <v>7</v>
      </c>
      <c r="C190" s="79" t="s">
        <v>845</v>
      </c>
      <c r="D190" s="79" t="s">
        <v>436</v>
      </c>
      <c r="E190" s="80">
        <f>S190</f>
        <v>11300</v>
      </c>
      <c r="F190" s="81">
        <f t="shared" si="353"/>
        <v>73.021276595744681</v>
      </c>
      <c r="G190" s="81">
        <f t="shared" si="354"/>
        <v>154.74941724941726</v>
      </c>
      <c r="H190" s="82" t="s">
        <v>554</v>
      </c>
      <c r="I190" s="83"/>
      <c r="J190" s="83" t="s">
        <v>555</v>
      </c>
      <c r="K190" s="83" t="s">
        <v>556</v>
      </c>
      <c r="L190" s="84" t="s">
        <v>571</v>
      </c>
      <c r="M190" s="85">
        <v>70</v>
      </c>
      <c r="N190" s="85">
        <v>65</v>
      </c>
      <c r="O190" s="86" t="s">
        <v>572</v>
      </c>
      <c r="P190" s="87">
        <f t="shared" si="361"/>
        <v>8100</v>
      </c>
      <c r="Q190" s="87" t="s">
        <v>423</v>
      </c>
      <c r="R190" s="100">
        <f t="shared" si="366"/>
        <v>0.97413793103448276</v>
      </c>
      <c r="S190" s="89">
        <v>11300</v>
      </c>
      <c r="T190" s="89">
        <f t="shared" si="356"/>
        <v>11600</v>
      </c>
      <c r="U190" s="4">
        <v>120</v>
      </c>
      <c r="V190" s="98">
        <v>200</v>
      </c>
      <c r="W190" s="75">
        <v>3</v>
      </c>
      <c r="X190" s="9">
        <f t="shared" si="367"/>
        <v>600</v>
      </c>
      <c r="Y190" s="72">
        <v>2.86</v>
      </c>
      <c r="Z190" s="72">
        <f t="shared" si="358"/>
        <v>114.39999999999999</v>
      </c>
      <c r="AA190" s="72">
        <f t="shared" si="368"/>
        <v>68.64</v>
      </c>
      <c r="AB190" s="92">
        <v>0.94</v>
      </c>
      <c r="AC190" s="93">
        <f t="shared" si="369"/>
        <v>73.021276595744681</v>
      </c>
      <c r="AD190" s="94">
        <v>13014.652689059834</v>
      </c>
      <c r="AE190" s="72">
        <v>39</v>
      </c>
      <c r="AF190" s="72">
        <v>39</v>
      </c>
      <c r="AG190" s="92">
        <v>0.89</v>
      </c>
      <c r="AI190" s="72" t="s">
        <v>574</v>
      </c>
      <c r="AL190" s="4"/>
      <c r="AM190" s="4"/>
      <c r="AN190" s="73"/>
      <c r="AO190" s="4"/>
      <c r="AP190" s="4"/>
      <c r="AQ190" s="4"/>
      <c r="AR190" s="4"/>
    </row>
    <row r="191" spans="1:44" s="72" customFormat="1" ht="15" thickBot="1">
      <c r="A191" s="4" t="str">
        <f t="shared" si="264"/>
        <v/>
      </c>
      <c r="B191" s="4"/>
      <c r="C191" s="79"/>
      <c r="D191" s="79" t="s">
        <v>646</v>
      </c>
      <c r="E191" s="80"/>
      <c r="F191" s="81"/>
      <c r="G191" s="81"/>
      <c r="H191" s="82" t="s">
        <v>554</v>
      </c>
      <c r="I191" s="83"/>
      <c r="J191" s="83"/>
      <c r="K191" s="83"/>
      <c r="L191" s="84"/>
      <c r="M191" s="85"/>
      <c r="N191" s="85"/>
      <c r="O191" s="86"/>
      <c r="P191" s="87"/>
      <c r="Q191" s="87"/>
      <c r="R191" s="89"/>
      <c r="S191" s="89"/>
      <c r="T191" s="89"/>
      <c r="U191" s="4"/>
      <c r="V191" s="98"/>
      <c r="W191" s="75"/>
      <c r="X191" s="75"/>
      <c r="AL191" s="4"/>
      <c r="AM191" s="4"/>
      <c r="AN191" s="73"/>
      <c r="AO191" s="4"/>
      <c r="AP191" s="4"/>
      <c r="AQ191" s="4"/>
      <c r="AR191" s="4"/>
    </row>
    <row r="192" spans="1:44" s="72" customFormat="1" ht="17.399999999999999">
      <c r="A192" s="4" t="str">
        <f t="shared" si="264"/>
        <v>MCR06W90 8401</v>
      </c>
      <c r="B192" s="4">
        <v>1</v>
      </c>
      <c r="C192" s="79" t="s">
        <v>846</v>
      </c>
      <c r="D192" s="79" t="s">
        <v>435</v>
      </c>
      <c r="E192" s="80">
        <f t="shared" ref="E192:E198" si="370">S192</f>
        <v>3450</v>
      </c>
      <c r="F192" s="81">
        <f t="shared" ref="F192:F198" si="371">AC192</f>
        <v>22.063835793650767</v>
      </c>
      <c r="G192" s="81">
        <f t="shared" ref="G192:G198" si="372">E192/F192</f>
        <v>156.3644704513616</v>
      </c>
      <c r="H192" s="82" t="s">
        <v>554</v>
      </c>
      <c r="I192" s="83"/>
      <c r="J192" s="83" t="s">
        <v>555</v>
      </c>
      <c r="K192" s="83" t="s">
        <v>556</v>
      </c>
      <c r="L192" s="84" t="s">
        <v>575</v>
      </c>
      <c r="M192" s="85">
        <v>70</v>
      </c>
      <c r="N192" s="85">
        <v>65</v>
      </c>
      <c r="O192" s="86" t="s">
        <v>576</v>
      </c>
      <c r="P192" s="87">
        <f>MROUND(E192/1.68,100)</f>
        <v>2100</v>
      </c>
      <c r="Q192" s="87" t="s">
        <v>417</v>
      </c>
      <c r="R192" s="88">
        <f>R$64</f>
        <v>1</v>
      </c>
      <c r="S192" s="89">
        <f t="shared" ref="S192:S198" si="373">MROUND(T192*R192,50)</f>
        <v>3450</v>
      </c>
      <c r="T192" s="89">
        <f t="shared" ref="T192:T198" si="374">MROUND(AD192*AG192*AF192/AE192,50)</f>
        <v>3450</v>
      </c>
      <c r="U192" s="4">
        <v>144</v>
      </c>
      <c r="V192" s="90">
        <v>50</v>
      </c>
      <c r="W192" s="75">
        <v>3</v>
      </c>
      <c r="X192" s="9">
        <f t="shared" ref="X192" si="375">W192*V192</f>
        <v>150</v>
      </c>
      <c r="Y192" s="91">
        <v>2.7273352578262751</v>
      </c>
      <c r="Z192" s="72">
        <f t="shared" ref="Z192:Z198" si="376">Y192*U192/W192</f>
        <v>130.91209237566122</v>
      </c>
      <c r="AA192" s="72">
        <f t="shared" ref="AA192" si="377">Z192*X192/1000</f>
        <v>19.636813856349182</v>
      </c>
      <c r="AB192" s="92">
        <v>0.89</v>
      </c>
      <c r="AC192" s="93">
        <f t="shared" ref="AC192" si="378">AA192/AB192</f>
        <v>22.063835793650767</v>
      </c>
      <c r="AD192" s="97">
        <v>3872.8514321394778</v>
      </c>
      <c r="AE192" s="72">
        <v>39</v>
      </c>
      <c r="AF192" s="72">
        <v>39</v>
      </c>
      <c r="AG192" s="92">
        <v>0.89</v>
      </c>
      <c r="AI192" s="72" t="s">
        <v>577</v>
      </c>
      <c r="AL192" s="4"/>
      <c r="AM192" s="4"/>
      <c r="AN192" s="73"/>
      <c r="AO192" s="4"/>
      <c r="AP192" s="4"/>
      <c r="AQ192" s="4"/>
      <c r="AR192" s="4"/>
    </row>
    <row r="193" spans="1:44" s="72" customFormat="1" ht="17.399999999999999">
      <c r="A193" s="4" t="str">
        <f t="shared" si="264"/>
        <v>MCR06W90 8402</v>
      </c>
      <c r="B193" s="4">
        <v>2</v>
      </c>
      <c r="C193" s="79" t="s">
        <v>846</v>
      </c>
      <c r="D193" s="79" t="s">
        <v>435</v>
      </c>
      <c r="E193" s="80">
        <f t="shared" si="370"/>
        <v>5100</v>
      </c>
      <c r="F193" s="81">
        <f t="shared" si="371"/>
        <v>33.540710736465762</v>
      </c>
      <c r="G193" s="81">
        <f t="shared" si="372"/>
        <v>152.05402294755891</v>
      </c>
      <c r="H193" s="82" t="s">
        <v>554</v>
      </c>
      <c r="I193" s="83"/>
      <c r="J193" s="83" t="s">
        <v>555</v>
      </c>
      <c r="K193" s="83" t="s">
        <v>556</v>
      </c>
      <c r="L193" s="84" t="s">
        <v>575</v>
      </c>
      <c r="M193" s="85">
        <v>70</v>
      </c>
      <c r="N193" s="85">
        <v>65</v>
      </c>
      <c r="O193" s="86" t="s">
        <v>576</v>
      </c>
      <c r="P193" s="87">
        <f t="shared" ref="P193:P198" si="379">MROUND(E193/1.68,100)</f>
        <v>3000</v>
      </c>
      <c r="Q193" s="87" t="s">
        <v>418</v>
      </c>
      <c r="R193" s="88">
        <f>R$65</f>
        <v>1</v>
      </c>
      <c r="S193" s="89">
        <f t="shared" si="373"/>
        <v>5100</v>
      </c>
      <c r="T193" s="89">
        <f t="shared" si="374"/>
        <v>5100</v>
      </c>
      <c r="U193" s="4">
        <v>144</v>
      </c>
      <c r="V193" s="95">
        <v>76.67</v>
      </c>
      <c r="W193" s="75">
        <v>3</v>
      </c>
      <c r="X193" s="9">
        <f>W193*V193</f>
        <v>230.01</v>
      </c>
      <c r="Y193" s="96">
        <v>2.7797478301546827</v>
      </c>
      <c r="Z193" s="72">
        <f t="shared" si="376"/>
        <v>133.42789584742476</v>
      </c>
      <c r="AA193" s="72">
        <f>Z193*X193/1000</f>
        <v>30.689750323866171</v>
      </c>
      <c r="AB193" s="92">
        <v>0.91500000000000004</v>
      </c>
      <c r="AC193" s="93">
        <f>AA193/AB193</f>
        <v>33.540710736465762</v>
      </c>
      <c r="AD193" s="94">
        <v>5734.4528688923656</v>
      </c>
      <c r="AE193" s="72">
        <v>39</v>
      </c>
      <c r="AF193" s="72">
        <v>39</v>
      </c>
      <c r="AG193" s="92">
        <v>0.89</v>
      </c>
      <c r="AI193" s="72" t="s">
        <v>577</v>
      </c>
      <c r="AL193" s="4"/>
      <c r="AM193" s="4"/>
      <c r="AN193" s="73"/>
      <c r="AO193" s="4"/>
      <c r="AP193" s="4"/>
      <c r="AQ193" s="4"/>
      <c r="AR193" s="4"/>
    </row>
    <row r="194" spans="1:44" s="72" customFormat="1" ht="17.399999999999999">
      <c r="A194" s="4" t="str">
        <f t="shared" si="264"/>
        <v>MCR06W90 8403</v>
      </c>
      <c r="B194" s="4">
        <v>3</v>
      </c>
      <c r="C194" s="79" t="s">
        <v>846</v>
      </c>
      <c r="D194" s="79" t="s">
        <v>435</v>
      </c>
      <c r="E194" s="80">
        <f t="shared" si="370"/>
        <v>6000</v>
      </c>
      <c r="F194" s="81">
        <f t="shared" si="371"/>
        <v>39.488588574798882</v>
      </c>
      <c r="G194" s="81">
        <f t="shared" si="372"/>
        <v>151.94262992294244</v>
      </c>
      <c r="H194" s="82" t="s">
        <v>554</v>
      </c>
      <c r="I194" s="83"/>
      <c r="J194" s="83" t="s">
        <v>555</v>
      </c>
      <c r="K194" s="83" t="s">
        <v>556</v>
      </c>
      <c r="L194" s="84" t="s">
        <v>575</v>
      </c>
      <c r="M194" s="85">
        <v>70</v>
      </c>
      <c r="N194" s="85">
        <v>65</v>
      </c>
      <c r="O194" s="86" t="s">
        <v>576</v>
      </c>
      <c r="P194" s="87">
        <f t="shared" si="379"/>
        <v>3600</v>
      </c>
      <c r="Q194" s="87" t="s">
        <v>419</v>
      </c>
      <c r="R194" s="88">
        <f>R$66</f>
        <v>1.0204081632653061</v>
      </c>
      <c r="S194" s="89">
        <f t="shared" si="373"/>
        <v>6000</v>
      </c>
      <c r="T194" s="89">
        <f t="shared" si="374"/>
        <v>5900</v>
      </c>
      <c r="U194" s="4">
        <v>144</v>
      </c>
      <c r="V194" s="9">
        <v>90</v>
      </c>
      <c r="W194" s="75">
        <v>3</v>
      </c>
      <c r="X194" s="9">
        <f t="shared" ref="X194:X195" si="380">W194*V194</f>
        <v>270</v>
      </c>
      <c r="Y194" s="96">
        <v>2.8032022753715258</v>
      </c>
      <c r="Z194" s="72">
        <f t="shared" si="376"/>
        <v>134.55370921783324</v>
      </c>
      <c r="AA194" s="72">
        <f t="shared" ref="AA194:AA198" si="381">Z194*X194/1000</f>
        <v>36.329501488814977</v>
      </c>
      <c r="AB194" s="92">
        <v>0.92</v>
      </c>
      <c r="AC194" s="93">
        <f t="shared" ref="AC194:AC195" si="382">AA194/AB194</f>
        <v>39.488588574798882</v>
      </c>
      <c r="AD194" s="94">
        <v>6619.3127120839617</v>
      </c>
      <c r="AE194" s="72">
        <v>39</v>
      </c>
      <c r="AF194" s="72">
        <v>39</v>
      </c>
      <c r="AG194" s="92">
        <v>0.89</v>
      </c>
      <c r="AI194" s="72" t="s">
        <v>577</v>
      </c>
      <c r="AL194" s="4"/>
      <c r="AM194" s="4"/>
      <c r="AN194" s="73"/>
      <c r="AO194" s="4"/>
      <c r="AP194" s="4"/>
      <c r="AQ194" s="4"/>
      <c r="AR194" s="4"/>
    </row>
    <row r="195" spans="1:44" s="72" customFormat="1" ht="17.399999999999999">
      <c r="A195" s="4" t="str">
        <f t="shared" si="264"/>
        <v>MCR06W90 8404</v>
      </c>
      <c r="B195" s="4">
        <v>4</v>
      </c>
      <c r="C195" s="79" t="s">
        <v>846</v>
      </c>
      <c r="D195" s="79" t="s">
        <v>435</v>
      </c>
      <c r="E195" s="80">
        <f t="shared" si="370"/>
        <v>7500</v>
      </c>
      <c r="F195" s="81">
        <f t="shared" si="371"/>
        <v>51.319294044817326</v>
      </c>
      <c r="G195" s="81">
        <f t="shared" si="372"/>
        <v>146.14386537449684</v>
      </c>
      <c r="H195" s="82" t="s">
        <v>554</v>
      </c>
      <c r="I195" s="83"/>
      <c r="J195" s="83" t="s">
        <v>555</v>
      </c>
      <c r="K195" s="83" t="s">
        <v>556</v>
      </c>
      <c r="L195" s="84" t="s">
        <v>575</v>
      </c>
      <c r="M195" s="85">
        <v>70</v>
      </c>
      <c r="N195" s="85">
        <v>65</v>
      </c>
      <c r="O195" s="86" t="s">
        <v>576</v>
      </c>
      <c r="P195" s="87">
        <f t="shared" si="379"/>
        <v>4500</v>
      </c>
      <c r="Q195" s="87" t="s">
        <v>420</v>
      </c>
      <c r="R195" s="88">
        <f>R$67</f>
        <v>1.0162601626016261</v>
      </c>
      <c r="S195" s="89">
        <f t="shared" si="373"/>
        <v>7500</v>
      </c>
      <c r="T195" s="89">
        <f t="shared" si="374"/>
        <v>7400</v>
      </c>
      <c r="U195" s="4">
        <v>144</v>
      </c>
      <c r="V195" s="9">
        <f>350/3</f>
        <v>116.66666666666667</v>
      </c>
      <c r="W195" s="75">
        <v>3</v>
      </c>
      <c r="X195" s="9">
        <f t="shared" si="380"/>
        <v>350</v>
      </c>
      <c r="Y195" s="96">
        <v>2.8469989315339133</v>
      </c>
      <c r="Z195" s="72">
        <f t="shared" si="376"/>
        <v>136.65594871362785</v>
      </c>
      <c r="AA195" s="72">
        <f t="shared" si="381"/>
        <v>47.829582049769748</v>
      </c>
      <c r="AB195" s="92">
        <v>0.93200000000000005</v>
      </c>
      <c r="AC195" s="93">
        <f t="shared" si="382"/>
        <v>51.319294044817326</v>
      </c>
      <c r="AD195" s="94">
        <v>8319.1479192017305</v>
      </c>
      <c r="AE195" s="72">
        <v>39</v>
      </c>
      <c r="AF195" s="72">
        <v>39</v>
      </c>
      <c r="AG195" s="92">
        <v>0.89</v>
      </c>
      <c r="AI195" s="72" t="s">
        <v>577</v>
      </c>
      <c r="AL195" s="4"/>
      <c r="AM195" s="4"/>
      <c r="AN195" s="73"/>
      <c r="AO195" s="4"/>
      <c r="AP195" s="4"/>
      <c r="AQ195" s="4"/>
      <c r="AR195" s="4"/>
    </row>
    <row r="196" spans="1:44" s="72" customFormat="1" ht="17.399999999999999">
      <c r="A196" s="4" t="str">
        <f t="shared" si="264"/>
        <v>MCR06W90 8405</v>
      </c>
      <c r="B196" s="4">
        <v>5</v>
      </c>
      <c r="C196" s="79" t="s">
        <v>846</v>
      </c>
      <c r="D196" s="79" t="s">
        <v>436</v>
      </c>
      <c r="E196" s="80">
        <f t="shared" si="370"/>
        <v>9750</v>
      </c>
      <c r="F196" s="81">
        <f t="shared" si="371"/>
        <v>58.311904864864864</v>
      </c>
      <c r="G196" s="81">
        <f t="shared" si="372"/>
        <v>167.20427882771403</v>
      </c>
      <c r="H196" s="82" t="s">
        <v>554</v>
      </c>
      <c r="I196" s="83"/>
      <c r="J196" s="83" t="s">
        <v>555</v>
      </c>
      <c r="K196" s="83" t="s">
        <v>556</v>
      </c>
      <c r="L196" s="84" t="s">
        <v>575</v>
      </c>
      <c r="M196" s="85">
        <v>70</v>
      </c>
      <c r="N196" s="85">
        <v>65</v>
      </c>
      <c r="O196" s="86" t="s">
        <v>576</v>
      </c>
      <c r="P196" s="87">
        <f t="shared" si="379"/>
        <v>5800</v>
      </c>
      <c r="Q196" s="87" t="s">
        <v>421</v>
      </c>
      <c r="R196" s="88">
        <f>R$68</f>
        <v>1.0062111801242235</v>
      </c>
      <c r="S196" s="89">
        <f t="shared" si="373"/>
        <v>9750</v>
      </c>
      <c r="T196" s="89">
        <f t="shared" si="374"/>
        <v>9700</v>
      </c>
      <c r="U196" s="4">
        <v>144</v>
      </c>
      <c r="V196" s="9">
        <v>133.30000000000001</v>
      </c>
      <c r="W196" s="75">
        <v>3</v>
      </c>
      <c r="X196" s="9">
        <f>W196*V196</f>
        <v>399.90000000000003</v>
      </c>
      <c r="Y196" s="72">
        <v>2.81</v>
      </c>
      <c r="Z196" s="72">
        <f t="shared" si="376"/>
        <v>134.88</v>
      </c>
      <c r="AA196" s="72">
        <f t="shared" si="381"/>
        <v>53.938512000000003</v>
      </c>
      <c r="AB196" s="92">
        <v>0.92500000000000004</v>
      </c>
      <c r="AC196" s="93">
        <f>AA196/AB196</f>
        <v>58.311904864864864</v>
      </c>
      <c r="AD196" s="94">
        <v>10874.718775497558</v>
      </c>
      <c r="AE196" s="72">
        <v>39</v>
      </c>
      <c r="AF196" s="72">
        <v>39</v>
      </c>
      <c r="AG196" s="92">
        <v>0.89</v>
      </c>
      <c r="AI196" s="72" t="s">
        <v>578</v>
      </c>
      <c r="AL196" s="4"/>
      <c r="AM196" s="4"/>
      <c r="AN196" s="73"/>
      <c r="AO196" s="4"/>
      <c r="AP196" s="4"/>
      <c r="AQ196" s="4"/>
      <c r="AR196" s="4"/>
    </row>
    <row r="197" spans="1:44" s="72" customFormat="1" ht="17.399999999999999">
      <c r="A197" s="4" t="str">
        <f t="shared" si="264"/>
        <v>MCR06W90 8406</v>
      </c>
      <c r="B197" s="4">
        <v>6</v>
      </c>
      <c r="C197" s="79" t="s">
        <v>846</v>
      </c>
      <c r="D197" s="79" t="s">
        <v>436</v>
      </c>
      <c r="E197" s="80">
        <f t="shared" si="370"/>
        <v>12050</v>
      </c>
      <c r="F197" s="81">
        <f t="shared" si="371"/>
        <v>72.912975401069517</v>
      </c>
      <c r="G197" s="81">
        <f t="shared" si="372"/>
        <v>165.26550910475183</v>
      </c>
      <c r="H197" s="82" t="s">
        <v>554</v>
      </c>
      <c r="I197" s="83"/>
      <c r="J197" s="83" t="s">
        <v>555</v>
      </c>
      <c r="K197" s="83" t="s">
        <v>556</v>
      </c>
      <c r="L197" s="84" t="s">
        <v>575</v>
      </c>
      <c r="M197" s="85">
        <v>70</v>
      </c>
      <c r="N197" s="85">
        <v>65</v>
      </c>
      <c r="O197" s="86" t="s">
        <v>576</v>
      </c>
      <c r="P197" s="87">
        <f t="shared" si="379"/>
        <v>7200</v>
      </c>
      <c r="Q197" s="87" t="s">
        <v>422</v>
      </c>
      <c r="R197" s="88">
        <f>$R$69</f>
        <v>1.015228426395939</v>
      </c>
      <c r="S197" s="89">
        <f t="shared" si="373"/>
        <v>12050</v>
      </c>
      <c r="T197" s="89">
        <f t="shared" si="374"/>
        <v>11850</v>
      </c>
      <c r="U197" s="4">
        <v>144</v>
      </c>
      <c r="V197" s="95">
        <v>166.7</v>
      </c>
      <c r="W197" s="75">
        <v>3</v>
      </c>
      <c r="X197" s="9">
        <f t="shared" ref="X197:X198" si="383">W197*V197</f>
        <v>500.09999999999997</v>
      </c>
      <c r="Y197" s="72">
        <v>2.84</v>
      </c>
      <c r="Z197" s="72">
        <f t="shared" si="376"/>
        <v>136.32</v>
      </c>
      <c r="AA197" s="72">
        <f t="shared" si="381"/>
        <v>68.173631999999998</v>
      </c>
      <c r="AB197" s="92">
        <v>0.93500000000000005</v>
      </c>
      <c r="AC197" s="93">
        <f t="shared" ref="AC197:AC198" si="384">AA197/AB197</f>
        <v>72.912975401069517</v>
      </c>
      <c r="AD197" s="94">
        <v>13300.159999430247</v>
      </c>
      <c r="AE197" s="72">
        <v>39</v>
      </c>
      <c r="AF197" s="72">
        <v>39</v>
      </c>
      <c r="AG197" s="92">
        <v>0.89</v>
      </c>
      <c r="AI197" s="72" t="s">
        <v>578</v>
      </c>
      <c r="AL197" s="4"/>
      <c r="AM197" s="4"/>
      <c r="AN197" s="73"/>
      <c r="AO197" s="4"/>
      <c r="AP197" s="4"/>
      <c r="AQ197" s="4"/>
      <c r="AR197" s="4"/>
    </row>
    <row r="198" spans="1:44" s="72" customFormat="1" ht="18" thickBot="1">
      <c r="A198" s="4" t="str">
        <f t="shared" si="264"/>
        <v>MCR06W90 8407</v>
      </c>
      <c r="B198" s="4">
        <v>7</v>
      </c>
      <c r="C198" s="79" t="s">
        <v>846</v>
      </c>
      <c r="D198" s="79" t="s">
        <v>436</v>
      </c>
      <c r="E198" s="80">
        <f t="shared" si="370"/>
        <v>13550</v>
      </c>
      <c r="F198" s="81">
        <f t="shared" si="371"/>
        <v>87.812366737739879</v>
      </c>
      <c r="G198" s="81">
        <f t="shared" si="372"/>
        <v>154.30628399378398</v>
      </c>
      <c r="H198" s="82" t="s">
        <v>554</v>
      </c>
      <c r="I198" s="83"/>
      <c r="J198" s="83" t="s">
        <v>555</v>
      </c>
      <c r="K198" s="83" t="s">
        <v>556</v>
      </c>
      <c r="L198" s="84" t="s">
        <v>575</v>
      </c>
      <c r="M198" s="85">
        <v>70</v>
      </c>
      <c r="N198" s="85">
        <v>65</v>
      </c>
      <c r="O198" s="86" t="s">
        <v>576</v>
      </c>
      <c r="P198" s="87">
        <f t="shared" si="379"/>
        <v>8100</v>
      </c>
      <c r="Q198" s="87" t="s">
        <v>423</v>
      </c>
      <c r="R198" s="88">
        <f>$R$70</f>
        <v>0.97413793103448276</v>
      </c>
      <c r="S198" s="89">
        <f t="shared" si="373"/>
        <v>13550</v>
      </c>
      <c r="T198" s="89">
        <f t="shared" si="374"/>
        <v>13900</v>
      </c>
      <c r="U198" s="4">
        <v>144</v>
      </c>
      <c r="V198" s="98">
        <v>200</v>
      </c>
      <c r="W198" s="75">
        <v>3</v>
      </c>
      <c r="X198" s="9">
        <f t="shared" si="383"/>
        <v>600</v>
      </c>
      <c r="Y198" s="72">
        <v>2.86</v>
      </c>
      <c r="Z198" s="72">
        <f t="shared" si="376"/>
        <v>137.28</v>
      </c>
      <c r="AA198" s="72">
        <f t="shared" si="381"/>
        <v>82.367999999999995</v>
      </c>
      <c r="AB198" s="92">
        <v>0.93799999999999994</v>
      </c>
      <c r="AC198" s="93">
        <f t="shared" si="384"/>
        <v>87.812366737739879</v>
      </c>
      <c r="AD198" s="99">
        <v>15617.5832268718</v>
      </c>
      <c r="AE198" s="72">
        <v>39</v>
      </c>
      <c r="AF198" s="72">
        <v>39</v>
      </c>
      <c r="AG198" s="92">
        <v>0.89</v>
      </c>
      <c r="AI198" s="72" t="s">
        <v>578</v>
      </c>
      <c r="AL198" s="4"/>
      <c r="AM198" s="4"/>
      <c r="AN198" s="73"/>
      <c r="AO198" s="4"/>
      <c r="AP198" s="4"/>
      <c r="AQ198" s="4"/>
      <c r="AR198" s="4"/>
    </row>
    <row r="199" spans="1:44" s="72" customFormat="1" ht="15" thickBot="1">
      <c r="A199" s="4" t="str">
        <f t="shared" si="264"/>
        <v/>
      </c>
      <c r="B199" s="4"/>
      <c r="C199" s="79"/>
      <c r="D199" s="79" t="s">
        <v>646</v>
      </c>
      <c r="E199" s="80"/>
      <c r="F199" s="81"/>
      <c r="G199" s="81"/>
      <c r="H199" s="82" t="s">
        <v>554</v>
      </c>
      <c r="I199" s="83"/>
      <c r="J199" s="83"/>
      <c r="K199" s="83"/>
      <c r="L199" s="84"/>
      <c r="M199" s="85"/>
      <c r="N199" s="85"/>
      <c r="O199" s="86"/>
      <c r="P199" s="87"/>
      <c r="Q199" s="87"/>
      <c r="R199" s="89"/>
      <c r="S199" s="89"/>
      <c r="T199" s="89"/>
      <c r="U199" s="4"/>
      <c r="AL199" s="4"/>
      <c r="AM199" s="4"/>
      <c r="AN199" s="73"/>
      <c r="AO199" s="4"/>
      <c r="AP199" s="4"/>
      <c r="AQ199" s="4"/>
      <c r="AR199" s="4"/>
    </row>
    <row r="200" spans="1:44" s="72" customFormat="1" ht="17.399999999999999">
      <c r="A200" s="4" t="str">
        <f t="shared" si="264"/>
        <v>MCR08W90 8401</v>
      </c>
      <c r="B200" s="4">
        <v>1</v>
      </c>
      <c r="C200" s="79" t="s">
        <v>847</v>
      </c>
      <c r="D200" s="79" t="s">
        <v>435</v>
      </c>
      <c r="E200" s="80">
        <f t="shared" ref="E200:E206" si="385">S200</f>
        <v>4600</v>
      </c>
      <c r="F200" s="81">
        <f t="shared" ref="F200:F206" si="386">AC200</f>
        <v>29.254098854896352</v>
      </c>
      <c r="G200" s="81">
        <f t="shared" ref="G200:G206" si="387">E200/F200</f>
        <v>157.24292253254907</v>
      </c>
      <c r="H200" s="82" t="s">
        <v>554</v>
      </c>
      <c r="I200" s="83"/>
      <c r="J200" s="83" t="s">
        <v>555</v>
      </c>
      <c r="K200" s="83" t="s">
        <v>556</v>
      </c>
      <c r="L200" s="84" t="s">
        <v>579</v>
      </c>
      <c r="M200" s="85">
        <v>70</v>
      </c>
      <c r="N200" s="85">
        <v>65</v>
      </c>
      <c r="O200" s="86" t="s">
        <v>580</v>
      </c>
      <c r="P200" s="87">
        <f>MROUND(E200/2.24,100)</f>
        <v>2100</v>
      </c>
      <c r="Q200" s="87" t="s">
        <v>417</v>
      </c>
      <c r="R200" s="88">
        <f>R$64</f>
        <v>1</v>
      </c>
      <c r="S200" s="89">
        <f t="shared" ref="S200:S206" si="388">MROUND(T200*R200,50)</f>
        <v>4600</v>
      </c>
      <c r="T200" s="89">
        <f t="shared" ref="T200:T206" si="389">MROUND(AD200*AG200*AF200/AE200,50)</f>
        <v>4600</v>
      </c>
      <c r="U200" s="4">
        <f t="shared" ref="U200:U203" si="390">24*8</f>
        <v>192</v>
      </c>
      <c r="V200" s="90">
        <v>50</v>
      </c>
      <c r="W200" s="75">
        <v>3</v>
      </c>
      <c r="X200" s="9">
        <f t="shared" ref="X200" si="391">W200*V200</f>
        <v>150</v>
      </c>
      <c r="Y200" s="91">
        <v>2.7273352578262751</v>
      </c>
      <c r="Z200" s="72">
        <f t="shared" ref="Z200:Z206" si="392">Y200*U200/W200</f>
        <v>174.54945650088158</v>
      </c>
      <c r="AA200" s="72">
        <f t="shared" ref="AA200" si="393">Z200*X200/1000</f>
        <v>26.182418475132234</v>
      </c>
      <c r="AB200" s="92">
        <v>0.89500000000000002</v>
      </c>
      <c r="AC200" s="93">
        <f t="shared" ref="AC200" si="394">AA200/AB200</f>
        <v>29.254098854896352</v>
      </c>
      <c r="AD200" s="97">
        <v>5163.801909519304</v>
      </c>
      <c r="AE200" s="72">
        <v>39</v>
      </c>
      <c r="AF200" s="72">
        <v>39</v>
      </c>
      <c r="AG200" s="92">
        <v>0.89</v>
      </c>
      <c r="AI200" s="72" t="s">
        <v>581</v>
      </c>
      <c r="AL200" s="4"/>
      <c r="AM200" s="4"/>
      <c r="AN200" s="73"/>
      <c r="AO200" s="4"/>
      <c r="AP200" s="4"/>
      <c r="AQ200" s="4"/>
      <c r="AR200" s="4"/>
    </row>
    <row r="201" spans="1:44" s="72" customFormat="1" ht="17.399999999999999">
      <c r="A201" s="4" t="str">
        <f t="shared" ref="A201:A264" si="395">C201&amp;B201</f>
        <v>MCR08W90 8402</v>
      </c>
      <c r="B201" s="4">
        <v>2</v>
      </c>
      <c r="C201" s="79" t="s">
        <v>847</v>
      </c>
      <c r="D201" s="79" t="s">
        <v>435</v>
      </c>
      <c r="E201" s="80">
        <f t="shared" si="385"/>
        <v>6800</v>
      </c>
      <c r="F201" s="81">
        <f t="shared" si="386"/>
        <v>44.189705289944087</v>
      </c>
      <c r="G201" s="81">
        <f t="shared" si="387"/>
        <v>153.88199480813066</v>
      </c>
      <c r="H201" s="82" t="s">
        <v>554</v>
      </c>
      <c r="I201" s="83"/>
      <c r="J201" s="83" t="s">
        <v>555</v>
      </c>
      <c r="K201" s="83" t="s">
        <v>556</v>
      </c>
      <c r="L201" s="84" t="s">
        <v>579</v>
      </c>
      <c r="M201" s="85">
        <v>70</v>
      </c>
      <c r="N201" s="85">
        <v>65</v>
      </c>
      <c r="O201" s="86" t="s">
        <v>580</v>
      </c>
      <c r="P201" s="87">
        <f t="shared" ref="P201:P206" si="396">MROUND(E201/2.24,100)</f>
        <v>3000</v>
      </c>
      <c r="Q201" s="87" t="s">
        <v>418</v>
      </c>
      <c r="R201" s="88">
        <f>R$65</f>
        <v>1</v>
      </c>
      <c r="S201" s="89">
        <f t="shared" si="388"/>
        <v>6800</v>
      </c>
      <c r="T201" s="89">
        <f t="shared" si="389"/>
        <v>6800</v>
      </c>
      <c r="U201" s="4">
        <f t="shared" si="390"/>
        <v>192</v>
      </c>
      <c r="V201" s="95">
        <v>76.67</v>
      </c>
      <c r="W201" s="75">
        <v>3</v>
      </c>
      <c r="X201" s="9">
        <f>W201*V201</f>
        <v>230.01</v>
      </c>
      <c r="Y201" s="96">
        <v>2.7797478301546827</v>
      </c>
      <c r="Z201" s="72">
        <f t="shared" si="392"/>
        <v>177.9038611298997</v>
      </c>
      <c r="AA201" s="72">
        <f>Z201*X201/1000</f>
        <v>40.919667098488226</v>
      </c>
      <c r="AB201" s="92">
        <v>0.92600000000000005</v>
      </c>
      <c r="AC201" s="93">
        <f>AA201/AB201</f>
        <v>44.189705289944087</v>
      </c>
      <c r="AD201" s="94">
        <v>7645.9371585231547</v>
      </c>
      <c r="AE201" s="72">
        <v>39</v>
      </c>
      <c r="AF201" s="72">
        <v>39</v>
      </c>
      <c r="AG201" s="92">
        <v>0.89</v>
      </c>
      <c r="AI201" s="72" t="s">
        <v>581</v>
      </c>
      <c r="AL201" s="4"/>
      <c r="AM201" s="4"/>
      <c r="AN201" s="73"/>
      <c r="AO201" s="4"/>
      <c r="AP201" s="4"/>
      <c r="AQ201" s="4"/>
      <c r="AR201" s="4"/>
    </row>
    <row r="202" spans="1:44" s="72" customFormat="1" ht="17.399999999999999">
      <c r="A202" s="4" t="str">
        <f t="shared" si="395"/>
        <v>MCR08W90 8403</v>
      </c>
      <c r="B202" s="4">
        <v>3</v>
      </c>
      <c r="C202" s="79" t="s">
        <v>847</v>
      </c>
      <c r="D202" s="79" t="s">
        <v>435</v>
      </c>
      <c r="E202" s="80">
        <f t="shared" si="385"/>
        <v>8000</v>
      </c>
      <c r="F202" s="81">
        <f t="shared" si="386"/>
        <v>51.862243381605957</v>
      </c>
      <c r="G202" s="81">
        <f t="shared" si="387"/>
        <v>154.25480037829158</v>
      </c>
      <c r="H202" s="82" t="s">
        <v>554</v>
      </c>
      <c r="I202" s="83"/>
      <c r="J202" s="83" t="s">
        <v>555</v>
      </c>
      <c r="K202" s="83" t="s">
        <v>556</v>
      </c>
      <c r="L202" s="84" t="s">
        <v>579</v>
      </c>
      <c r="M202" s="85">
        <v>70</v>
      </c>
      <c r="N202" s="85">
        <v>65</v>
      </c>
      <c r="O202" s="86" t="s">
        <v>580</v>
      </c>
      <c r="P202" s="87">
        <f t="shared" si="396"/>
        <v>3600</v>
      </c>
      <c r="Q202" s="87" t="s">
        <v>419</v>
      </c>
      <c r="R202" s="88">
        <f>R$66</f>
        <v>1.0204081632653061</v>
      </c>
      <c r="S202" s="89">
        <f t="shared" si="388"/>
        <v>8000</v>
      </c>
      <c r="T202" s="89">
        <f t="shared" si="389"/>
        <v>7850</v>
      </c>
      <c r="U202" s="4">
        <f t="shared" si="390"/>
        <v>192</v>
      </c>
      <c r="V202" s="9">
        <v>90</v>
      </c>
      <c r="W202" s="75">
        <v>3</v>
      </c>
      <c r="X202" s="9">
        <f t="shared" ref="X202:X203" si="397">W202*V202</f>
        <v>270</v>
      </c>
      <c r="Y202" s="96">
        <v>2.8032022753715258</v>
      </c>
      <c r="Z202" s="72">
        <f t="shared" si="392"/>
        <v>179.40494562377765</v>
      </c>
      <c r="AA202" s="72">
        <f t="shared" ref="AA202:AA203" si="398">Z202*X202/1000</f>
        <v>48.439335318419964</v>
      </c>
      <c r="AB202" s="92">
        <v>0.93400000000000005</v>
      </c>
      <c r="AC202" s="93">
        <f t="shared" ref="AC202:AC203" si="399">AA202/AB202</f>
        <v>51.862243381605957</v>
      </c>
      <c r="AD202" s="94">
        <v>8825.7502827786157</v>
      </c>
      <c r="AE202" s="72">
        <v>39</v>
      </c>
      <c r="AF202" s="72">
        <v>39</v>
      </c>
      <c r="AG202" s="92">
        <v>0.89</v>
      </c>
      <c r="AI202" s="72" t="s">
        <v>581</v>
      </c>
      <c r="AL202" s="4"/>
      <c r="AM202" s="4"/>
      <c r="AN202" s="73"/>
      <c r="AO202" s="4"/>
      <c r="AP202" s="4"/>
      <c r="AQ202" s="4"/>
      <c r="AR202" s="4"/>
    </row>
    <row r="203" spans="1:44" s="72" customFormat="1" ht="17.399999999999999">
      <c r="A203" s="4" t="str">
        <f t="shared" si="395"/>
        <v>MCR08W90 8404</v>
      </c>
      <c r="B203" s="4">
        <v>4</v>
      </c>
      <c r="C203" s="79" t="s">
        <v>847</v>
      </c>
      <c r="D203" s="79" t="s">
        <v>435</v>
      </c>
      <c r="E203" s="80">
        <f t="shared" si="385"/>
        <v>10000</v>
      </c>
      <c r="F203" s="81">
        <f t="shared" si="386"/>
        <v>67.699337650063327</v>
      </c>
      <c r="G203" s="81">
        <f t="shared" si="387"/>
        <v>147.71193259954509</v>
      </c>
      <c r="H203" s="82" t="s">
        <v>554</v>
      </c>
      <c r="I203" s="83"/>
      <c r="J203" s="83" t="s">
        <v>555</v>
      </c>
      <c r="K203" s="83" t="s">
        <v>556</v>
      </c>
      <c r="L203" s="84" t="s">
        <v>579</v>
      </c>
      <c r="M203" s="85">
        <v>70</v>
      </c>
      <c r="N203" s="85">
        <v>65</v>
      </c>
      <c r="O203" s="86" t="s">
        <v>580</v>
      </c>
      <c r="P203" s="87">
        <f t="shared" si="396"/>
        <v>4500</v>
      </c>
      <c r="Q203" s="87" t="s">
        <v>420</v>
      </c>
      <c r="R203" s="88">
        <f>R$67</f>
        <v>1.0162601626016261</v>
      </c>
      <c r="S203" s="89">
        <f t="shared" si="388"/>
        <v>10000</v>
      </c>
      <c r="T203" s="89">
        <f t="shared" si="389"/>
        <v>9850</v>
      </c>
      <c r="U203" s="4">
        <f t="shared" si="390"/>
        <v>192</v>
      </c>
      <c r="V203" s="9">
        <f>350/3</f>
        <v>116.66666666666667</v>
      </c>
      <c r="W203" s="75">
        <v>3</v>
      </c>
      <c r="X203" s="9">
        <f t="shared" si="397"/>
        <v>350</v>
      </c>
      <c r="Y203" s="96">
        <v>2.8469989315339133</v>
      </c>
      <c r="Z203" s="72">
        <f t="shared" si="392"/>
        <v>182.20793161817042</v>
      </c>
      <c r="AA203" s="72">
        <f t="shared" si="398"/>
        <v>63.772776066359647</v>
      </c>
      <c r="AB203" s="92">
        <v>0.94199999999999995</v>
      </c>
      <c r="AC203" s="93">
        <f t="shared" si="399"/>
        <v>67.699337650063327</v>
      </c>
      <c r="AD203" s="94">
        <v>11092.197225602307</v>
      </c>
      <c r="AE203" s="72">
        <v>39</v>
      </c>
      <c r="AF203" s="72">
        <v>39</v>
      </c>
      <c r="AG203" s="92">
        <v>0.89</v>
      </c>
      <c r="AI203" s="72" t="s">
        <v>581</v>
      </c>
      <c r="AL203" s="4"/>
      <c r="AM203" s="4"/>
      <c r="AN203" s="73"/>
      <c r="AO203" s="4"/>
      <c r="AP203" s="4"/>
      <c r="AQ203" s="4"/>
      <c r="AR203" s="4"/>
    </row>
    <row r="204" spans="1:44" s="72" customFormat="1" ht="17.399999999999999">
      <c r="A204" s="4" t="str">
        <f t="shared" si="395"/>
        <v>MCR08W90 84015</v>
      </c>
      <c r="B204" s="4">
        <v>5</v>
      </c>
      <c r="C204" s="79" t="s">
        <v>848</v>
      </c>
      <c r="D204" s="79" t="s">
        <v>647</v>
      </c>
      <c r="E204" s="80">
        <f t="shared" si="385"/>
        <v>13000</v>
      </c>
      <c r="F204" s="81">
        <f t="shared" si="386"/>
        <v>76.835487179487188</v>
      </c>
      <c r="G204" s="81">
        <f t="shared" si="387"/>
        <v>169.19265403539495</v>
      </c>
      <c r="H204" s="82" t="s">
        <v>554</v>
      </c>
      <c r="I204" s="83"/>
      <c r="J204" s="83" t="s">
        <v>555</v>
      </c>
      <c r="K204" s="83" t="s">
        <v>556</v>
      </c>
      <c r="L204" s="84" t="s">
        <v>579</v>
      </c>
      <c r="M204" s="85">
        <v>70</v>
      </c>
      <c r="N204" s="85">
        <v>65</v>
      </c>
      <c r="O204" s="86" t="s">
        <v>580</v>
      </c>
      <c r="P204" s="87">
        <f t="shared" si="396"/>
        <v>5800</v>
      </c>
      <c r="Q204" s="87" t="s">
        <v>421</v>
      </c>
      <c r="R204" s="88">
        <f>R$68</f>
        <v>1.0062111801242235</v>
      </c>
      <c r="S204" s="89">
        <f t="shared" si="388"/>
        <v>13000</v>
      </c>
      <c r="T204" s="89">
        <f t="shared" si="389"/>
        <v>12900</v>
      </c>
      <c r="U204" s="4">
        <f>24*8</f>
        <v>192</v>
      </c>
      <c r="V204" s="9">
        <v>133.30000000000001</v>
      </c>
      <c r="W204" s="75">
        <v>3</v>
      </c>
      <c r="X204" s="9">
        <f>W204*V204</f>
        <v>399.90000000000003</v>
      </c>
      <c r="Y204" s="72">
        <v>2.81</v>
      </c>
      <c r="Z204" s="72">
        <f t="shared" si="392"/>
        <v>179.84</v>
      </c>
      <c r="AA204" s="72">
        <f>Z204*X204/1000</f>
        <v>71.918016000000009</v>
      </c>
      <c r="AB204" s="92">
        <v>0.93600000000000005</v>
      </c>
      <c r="AC204" s="93">
        <f>AA204/AB204</f>
        <v>76.835487179487188</v>
      </c>
      <c r="AD204" s="97">
        <v>14499.625033996745</v>
      </c>
      <c r="AE204" s="72">
        <v>39</v>
      </c>
      <c r="AF204" s="72">
        <v>39</v>
      </c>
      <c r="AG204" s="92">
        <v>0.89</v>
      </c>
      <c r="AI204" s="72" t="s">
        <v>582</v>
      </c>
      <c r="AL204" s="4"/>
      <c r="AM204" s="4"/>
      <c r="AN204" s="73"/>
      <c r="AO204" s="4"/>
      <c r="AP204" s="4"/>
      <c r="AQ204" s="4"/>
      <c r="AR204" s="4"/>
    </row>
    <row r="205" spans="1:44" s="72" customFormat="1" ht="17.399999999999999">
      <c r="A205" s="4" t="str">
        <f t="shared" si="395"/>
        <v>MCR08W90 84016</v>
      </c>
      <c r="B205" s="4">
        <v>6</v>
      </c>
      <c r="C205" s="79" t="s">
        <v>848</v>
      </c>
      <c r="D205" s="79" t="s">
        <v>647</v>
      </c>
      <c r="E205" s="80">
        <f t="shared" si="385"/>
        <v>16050</v>
      </c>
      <c r="F205" s="81">
        <f t="shared" si="386"/>
        <v>96.188546031746029</v>
      </c>
      <c r="G205" s="81">
        <f t="shared" si="387"/>
        <v>166.85978385308854</v>
      </c>
      <c r="H205" s="82" t="s">
        <v>554</v>
      </c>
      <c r="I205" s="83"/>
      <c r="J205" s="83" t="s">
        <v>555</v>
      </c>
      <c r="K205" s="83" t="s">
        <v>556</v>
      </c>
      <c r="L205" s="84" t="s">
        <v>579</v>
      </c>
      <c r="M205" s="85">
        <v>70</v>
      </c>
      <c r="N205" s="85">
        <v>65</v>
      </c>
      <c r="O205" s="86" t="s">
        <v>580</v>
      </c>
      <c r="P205" s="87">
        <f t="shared" si="396"/>
        <v>7200</v>
      </c>
      <c r="Q205" s="87" t="s">
        <v>422</v>
      </c>
      <c r="R205" s="88">
        <f>$R$69</f>
        <v>1.015228426395939</v>
      </c>
      <c r="S205" s="89">
        <f t="shared" si="388"/>
        <v>16050</v>
      </c>
      <c r="T205" s="89">
        <f t="shared" si="389"/>
        <v>15800</v>
      </c>
      <c r="U205" s="4">
        <f t="shared" ref="U205:U206" si="400">24*8</f>
        <v>192</v>
      </c>
      <c r="V205" s="95">
        <v>166.7</v>
      </c>
      <c r="W205" s="75">
        <v>3</v>
      </c>
      <c r="X205" s="9">
        <f t="shared" ref="X205:X206" si="401">W205*V205</f>
        <v>500.09999999999997</v>
      </c>
      <c r="Y205" s="72">
        <v>2.84</v>
      </c>
      <c r="Z205" s="72">
        <f t="shared" si="392"/>
        <v>181.76</v>
      </c>
      <c r="AA205" s="72">
        <f t="shared" ref="AA205:AA206" si="402">Z205*X205/1000</f>
        <v>90.898175999999992</v>
      </c>
      <c r="AB205" s="92">
        <v>0.94499999999999995</v>
      </c>
      <c r="AC205" s="93">
        <f t="shared" ref="AC205:AC206" si="403">AA205/AB205</f>
        <v>96.188546031746029</v>
      </c>
      <c r="AD205" s="94">
        <v>17733.546665906993</v>
      </c>
      <c r="AE205" s="72">
        <v>39</v>
      </c>
      <c r="AF205" s="72">
        <v>39</v>
      </c>
      <c r="AG205" s="92">
        <v>0.89</v>
      </c>
      <c r="AI205" s="72" t="s">
        <v>582</v>
      </c>
      <c r="AL205" s="4"/>
      <c r="AM205" s="4"/>
      <c r="AN205" s="73"/>
      <c r="AO205" s="4"/>
      <c r="AP205" s="4"/>
      <c r="AQ205" s="4"/>
      <c r="AR205" s="4"/>
    </row>
    <row r="206" spans="1:44" s="72" customFormat="1" ht="17.399999999999999">
      <c r="A206" s="4" t="str">
        <f t="shared" si="395"/>
        <v>MCR08W90 84027</v>
      </c>
      <c r="B206" s="4">
        <v>7</v>
      </c>
      <c r="C206" s="79" t="s">
        <v>849</v>
      </c>
      <c r="D206" s="79" t="s">
        <v>648</v>
      </c>
      <c r="E206" s="80">
        <f t="shared" si="385"/>
        <v>18050</v>
      </c>
      <c r="F206" s="81">
        <f t="shared" si="386"/>
        <v>115.97043294614572</v>
      </c>
      <c r="G206" s="81">
        <f t="shared" si="387"/>
        <v>155.64311990093239</v>
      </c>
      <c r="H206" s="82" t="s">
        <v>554</v>
      </c>
      <c r="I206" s="83"/>
      <c r="J206" s="83" t="s">
        <v>565</v>
      </c>
      <c r="K206" s="83" t="s">
        <v>556</v>
      </c>
      <c r="L206" s="84" t="s">
        <v>579</v>
      </c>
      <c r="M206" s="85">
        <v>70</v>
      </c>
      <c r="N206" s="85">
        <v>65</v>
      </c>
      <c r="O206" s="86" t="s">
        <v>580</v>
      </c>
      <c r="P206" s="87">
        <f t="shared" si="396"/>
        <v>8100</v>
      </c>
      <c r="Q206" s="87" t="s">
        <v>423</v>
      </c>
      <c r="R206" s="88">
        <f>$R$70</f>
        <v>0.97413793103448276</v>
      </c>
      <c r="S206" s="89">
        <f t="shared" si="388"/>
        <v>18050</v>
      </c>
      <c r="T206" s="89">
        <f t="shared" si="389"/>
        <v>18550</v>
      </c>
      <c r="U206" s="4">
        <f t="shared" si="400"/>
        <v>192</v>
      </c>
      <c r="V206" s="98">
        <v>200</v>
      </c>
      <c r="W206" s="75">
        <v>3</v>
      </c>
      <c r="X206" s="9">
        <f t="shared" si="401"/>
        <v>600</v>
      </c>
      <c r="Y206" s="72">
        <v>2.86</v>
      </c>
      <c r="Z206" s="72">
        <f t="shared" si="392"/>
        <v>183.04</v>
      </c>
      <c r="AA206" s="72">
        <f t="shared" si="402"/>
        <v>109.824</v>
      </c>
      <c r="AB206" s="92">
        <v>0.94699999999999995</v>
      </c>
      <c r="AC206" s="93">
        <f t="shared" si="403"/>
        <v>115.97043294614572</v>
      </c>
      <c r="AD206" s="94">
        <v>20823.444302495736</v>
      </c>
      <c r="AE206" s="72">
        <v>39</v>
      </c>
      <c r="AF206" s="72">
        <v>39</v>
      </c>
      <c r="AG206" s="92">
        <v>0.89</v>
      </c>
      <c r="AI206" s="72" t="s">
        <v>582</v>
      </c>
      <c r="AL206" s="4"/>
      <c r="AM206" s="4"/>
      <c r="AN206" s="73"/>
      <c r="AO206" s="4"/>
      <c r="AP206" s="4"/>
      <c r="AQ206" s="4"/>
      <c r="AR206" s="4"/>
    </row>
    <row r="207" spans="1:44" s="72" customFormat="1" ht="15" thickBot="1">
      <c r="A207" s="4" t="str">
        <f t="shared" si="395"/>
        <v/>
      </c>
      <c r="B207" s="4"/>
      <c r="C207" s="79"/>
      <c r="D207" s="79" t="s">
        <v>646</v>
      </c>
      <c r="E207" s="80"/>
      <c r="F207" s="81"/>
      <c r="G207" s="81"/>
      <c r="H207" s="82" t="s">
        <v>554</v>
      </c>
      <c r="I207" s="83"/>
      <c r="J207" s="83"/>
      <c r="K207" s="83"/>
      <c r="L207" s="84"/>
      <c r="M207" s="85"/>
      <c r="N207" s="85"/>
      <c r="O207" s="86"/>
      <c r="P207" s="87"/>
      <c r="Q207" s="87"/>
      <c r="R207" s="89"/>
      <c r="S207" s="89"/>
      <c r="T207" s="89"/>
      <c r="U207" s="4"/>
      <c r="AL207" s="4"/>
      <c r="AM207" s="4"/>
      <c r="AN207" s="73"/>
      <c r="AO207" s="4"/>
      <c r="AP207" s="4"/>
      <c r="AQ207" s="4"/>
      <c r="AR207" s="4"/>
    </row>
    <row r="208" spans="1:44" ht="17.399999999999999">
      <c r="A208" s="4" t="str">
        <f t="shared" si="395"/>
        <v>MCR02W90 8501</v>
      </c>
      <c r="B208" s="4">
        <v>1</v>
      </c>
      <c r="C208" s="79" t="s">
        <v>850</v>
      </c>
      <c r="D208" s="79" t="s">
        <v>435</v>
      </c>
      <c r="E208" s="80">
        <f t="shared" ref="E208:E214" si="404">S208</f>
        <v>1150</v>
      </c>
      <c r="F208" s="81">
        <f>AC208</f>
        <v>8.6126376562934972</v>
      </c>
      <c r="G208" s="81">
        <f>E208/F208</f>
        <v>133.52471634048862</v>
      </c>
      <c r="H208" s="82" t="s">
        <v>554</v>
      </c>
      <c r="I208" s="83"/>
      <c r="J208" s="83" t="s">
        <v>555</v>
      </c>
      <c r="K208" s="83" t="s">
        <v>556</v>
      </c>
      <c r="L208" s="84" t="s">
        <v>557</v>
      </c>
      <c r="M208" s="85">
        <v>70</v>
      </c>
      <c r="N208" s="85">
        <v>65</v>
      </c>
      <c r="O208" s="86" t="s">
        <v>558</v>
      </c>
      <c r="P208" s="87">
        <f>MROUND(E208/0.56,100)</f>
        <v>2100</v>
      </c>
      <c r="Q208" s="87" t="s">
        <v>417</v>
      </c>
      <c r="R208" s="88">
        <f>R$64</f>
        <v>1</v>
      </c>
      <c r="S208" s="89">
        <v>1150</v>
      </c>
      <c r="T208" s="89">
        <f>MROUND(AD208*AG208*AF208/AE208,50)</f>
        <v>1150</v>
      </c>
      <c r="U208" s="4">
        <v>48</v>
      </c>
      <c r="V208" s="90">
        <v>50</v>
      </c>
      <c r="W208" s="75">
        <v>3</v>
      </c>
      <c r="X208" s="9">
        <f t="shared" ref="X208" si="405">W208*V208</f>
        <v>150</v>
      </c>
      <c r="Y208" s="91">
        <v>2.7273352578262751</v>
      </c>
      <c r="Z208" s="72">
        <f t="shared" ref="Z208:Z214" si="406">Y208*U208/W208</f>
        <v>43.637364125220394</v>
      </c>
      <c r="AA208" s="72">
        <f t="shared" ref="AA208" si="407">Z208*X208/1000</f>
        <v>6.5456046187830585</v>
      </c>
      <c r="AB208" s="92">
        <v>0.76</v>
      </c>
      <c r="AC208" s="93">
        <f t="shared" ref="AC208" si="408">AA208/AB208</f>
        <v>8.6126376562934972</v>
      </c>
      <c r="AD208" s="94">
        <v>1291</v>
      </c>
      <c r="AE208" s="72">
        <v>39</v>
      </c>
      <c r="AF208" s="72">
        <v>39</v>
      </c>
      <c r="AG208" s="92">
        <v>0.89</v>
      </c>
      <c r="AI208" s="72" t="s">
        <v>559</v>
      </c>
      <c r="AL208" s="4" t="s">
        <v>560</v>
      </c>
    </row>
    <row r="209" spans="1:44" ht="17.399999999999999">
      <c r="A209" s="4" t="str">
        <f t="shared" si="395"/>
        <v>MCR02W90 8502</v>
      </c>
      <c r="B209" s="4">
        <v>2</v>
      </c>
      <c r="C209" s="79" t="s">
        <v>850</v>
      </c>
      <c r="D209" s="79" t="s">
        <v>435</v>
      </c>
      <c r="E209" s="80">
        <f t="shared" si="404"/>
        <v>1700</v>
      </c>
      <c r="F209" s="81">
        <f t="shared" ref="F209:F214" si="409">AC209</f>
        <v>12.629526882249452</v>
      </c>
      <c r="G209" s="81">
        <f t="shared" ref="G209:G214" si="410">E209/F209</f>
        <v>134.60520064210132</v>
      </c>
      <c r="H209" s="82" t="s">
        <v>554</v>
      </c>
      <c r="I209" s="83"/>
      <c r="J209" s="83" t="s">
        <v>555</v>
      </c>
      <c r="K209" s="83" t="s">
        <v>556</v>
      </c>
      <c r="L209" s="84" t="s">
        <v>557</v>
      </c>
      <c r="M209" s="85">
        <v>70</v>
      </c>
      <c r="N209" s="85">
        <v>65</v>
      </c>
      <c r="O209" s="86" t="s">
        <v>558</v>
      </c>
      <c r="P209" s="87">
        <f t="shared" ref="P209:P214" si="411">MROUND(E209/0.56,100)</f>
        <v>3000</v>
      </c>
      <c r="Q209" s="87" t="s">
        <v>418</v>
      </c>
      <c r="R209" s="88">
        <f>R$65</f>
        <v>1</v>
      </c>
      <c r="S209" s="89">
        <f t="shared" ref="S209:S214" si="412">MROUND(T209*R209,50)</f>
        <v>1700</v>
      </c>
      <c r="T209" s="89">
        <f t="shared" ref="T209:T214" si="413">MROUND(AD209*AG209*AF209/AE209,50)</f>
        <v>1700</v>
      </c>
      <c r="U209" s="4">
        <v>48</v>
      </c>
      <c r="V209" s="95">
        <v>76.67</v>
      </c>
      <c r="W209" s="75">
        <v>3</v>
      </c>
      <c r="X209" s="9">
        <f>W209*V209</f>
        <v>230.01</v>
      </c>
      <c r="Y209" s="96">
        <v>2.7797478301546827</v>
      </c>
      <c r="Z209" s="72">
        <f t="shared" si="406"/>
        <v>44.475965282474924</v>
      </c>
      <c r="AA209" s="72">
        <f>Z209*X209/1000</f>
        <v>10.229916774622057</v>
      </c>
      <c r="AB209" s="92">
        <v>0.81</v>
      </c>
      <c r="AC209" s="93">
        <f>AA209/AB209</f>
        <v>12.629526882249452</v>
      </c>
      <c r="AD209" s="94">
        <v>1911.4842896307887</v>
      </c>
      <c r="AE209" s="72">
        <v>39</v>
      </c>
      <c r="AF209" s="72">
        <v>39</v>
      </c>
      <c r="AG209" s="92">
        <v>0.89</v>
      </c>
      <c r="AI209" s="72" t="s">
        <v>559</v>
      </c>
    </row>
    <row r="210" spans="1:44" ht="17.399999999999999">
      <c r="A210" s="4" t="str">
        <f t="shared" si="395"/>
        <v>MCR02W90 8503</v>
      </c>
      <c r="B210" s="4">
        <v>3</v>
      </c>
      <c r="C210" s="79" t="s">
        <v>850</v>
      </c>
      <c r="D210" s="79" t="s">
        <v>435</v>
      </c>
      <c r="E210" s="80">
        <f t="shared" si="404"/>
        <v>2000</v>
      </c>
      <c r="F210" s="81">
        <f t="shared" si="409"/>
        <v>14.416468844767847</v>
      </c>
      <c r="G210" s="81">
        <f t="shared" si="410"/>
        <v>138.73022732094745</v>
      </c>
      <c r="H210" s="82" t="s">
        <v>554</v>
      </c>
      <c r="I210" s="83"/>
      <c r="J210" s="83" t="s">
        <v>555</v>
      </c>
      <c r="K210" s="83" t="s">
        <v>556</v>
      </c>
      <c r="L210" s="84" t="s">
        <v>557</v>
      </c>
      <c r="M210" s="85">
        <v>70</v>
      </c>
      <c r="N210" s="85">
        <v>65</v>
      </c>
      <c r="O210" s="86" t="s">
        <v>558</v>
      </c>
      <c r="P210" s="87">
        <f t="shared" si="411"/>
        <v>3600</v>
      </c>
      <c r="Q210" s="87" t="s">
        <v>419</v>
      </c>
      <c r="R210" s="88">
        <f>R$66</f>
        <v>1.0204081632653061</v>
      </c>
      <c r="S210" s="89">
        <f t="shared" si="412"/>
        <v>2000</v>
      </c>
      <c r="T210" s="89">
        <f t="shared" si="413"/>
        <v>1950</v>
      </c>
      <c r="U210" s="4">
        <v>48</v>
      </c>
      <c r="V210" s="9">
        <v>90</v>
      </c>
      <c r="W210" s="75">
        <v>3</v>
      </c>
      <c r="X210" s="9">
        <f t="shared" ref="X210:X211" si="414">W210*V210</f>
        <v>270</v>
      </c>
      <c r="Y210" s="96">
        <v>2.8032022753715258</v>
      </c>
      <c r="Z210" s="72">
        <f t="shared" si="406"/>
        <v>44.851236405944412</v>
      </c>
      <c r="AA210" s="72">
        <f t="shared" ref="AA210:AA211" si="415">Z210*X210/1000</f>
        <v>12.109833829604991</v>
      </c>
      <c r="AB210" s="92">
        <v>0.84</v>
      </c>
      <c r="AC210" s="93">
        <f t="shared" ref="AC210:AC211" si="416">AA210/AB210</f>
        <v>14.416468844767847</v>
      </c>
      <c r="AD210" s="94">
        <v>2206.4375706946539</v>
      </c>
      <c r="AE210" s="72">
        <v>39</v>
      </c>
      <c r="AF210" s="72">
        <v>39</v>
      </c>
      <c r="AG210" s="92">
        <v>0.89</v>
      </c>
      <c r="AI210" s="72" t="s">
        <v>559</v>
      </c>
    </row>
    <row r="211" spans="1:44" ht="17.399999999999999">
      <c r="A211" s="4" t="str">
        <f t="shared" si="395"/>
        <v>MCR02W90 8504</v>
      </c>
      <c r="B211" s="4">
        <v>4</v>
      </c>
      <c r="C211" s="79" t="s">
        <v>850</v>
      </c>
      <c r="D211" s="79" t="s">
        <v>435</v>
      </c>
      <c r="E211" s="80">
        <f t="shared" si="404"/>
        <v>2500</v>
      </c>
      <c r="F211" s="81">
        <f t="shared" si="409"/>
        <v>18.5385976937092</v>
      </c>
      <c r="G211" s="81">
        <f t="shared" si="410"/>
        <v>134.85378135414948</v>
      </c>
      <c r="H211" s="82" t="s">
        <v>554</v>
      </c>
      <c r="I211" s="83"/>
      <c r="J211" s="83" t="s">
        <v>555</v>
      </c>
      <c r="K211" s="83" t="s">
        <v>556</v>
      </c>
      <c r="L211" s="84" t="s">
        <v>557</v>
      </c>
      <c r="M211" s="85">
        <v>70</v>
      </c>
      <c r="N211" s="85">
        <v>65</v>
      </c>
      <c r="O211" s="86" t="s">
        <v>558</v>
      </c>
      <c r="P211" s="87">
        <f t="shared" si="411"/>
        <v>4500</v>
      </c>
      <c r="Q211" s="87" t="s">
        <v>420</v>
      </c>
      <c r="R211" s="88">
        <f>R$67</f>
        <v>1.0162601626016261</v>
      </c>
      <c r="S211" s="89">
        <f t="shared" si="412"/>
        <v>2500</v>
      </c>
      <c r="T211" s="89">
        <f t="shared" si="413"/>
        <v>2450</v>
      </c>
      <c r="U211" s="4">
        <v>48</v>
      </c>
      <c r="V211" s="9">
        <f>350/3</f>
        <v>116.66666666666667</v>
      </c>
      <c r="W211" s="75">
        <v>3</v>
      </c>
      <c r="X211" s="9">
        <f t="shared" si="414"/>
        <v>350</v>
      </c>
      <c r="Y211" s="96">
        <v>2.8469989315339133</v>
      </c>
      <c r="Z211" s="72">
        <f t="shared" si="406"/>
        <v>45.551982904542605</v>
      </c>
      <c r="AA211" s="72">
        <f t="shared" si="415"/>
        <v>15.943194016589912</v>
      </c>
      <c r="AB211" s="92">
        <v>0.86</v>
      </c>
      <c r="AC211" s="93">
        <f t="shared" si="416"/>
        <v>18.5385976937092</v>
      </c>
      <c r="AD211" s="94">
        <v>2773.0493064005768</v>
      </c>
      <c r="AE211" s="72">
        <v>39</v>
      </c>
      <c r="AF211" s="72">
        <v>39</v>
      </c>
      <c r="AG211" s="92">
        <v>0.89</v>
      </c>
      <c r="AI211" s="72" t="s">
        <v>559</v>
      </c>
    </row>
    <row r="212" spans="1:44" ht="17.399999999999999">
      <c r="A212" s="4" t="str">
        <f t="shared" si="395"/>
        <v>MCR02W90 8505</v>
      </c>
      <c r="B212" s="4">
        <v>5</v>
      </c>
      <c r="C212" s="79" t="s">
        <v>850</v>
      </c>
      <c r="D212" s="79" t="s">
        <v>436</v>
      </c>
      <c r="E212" s="80">
        <f t="shared" si="404"/>
        <v>3250</v>
      </c>
      <c r="F212" s="81">
        <f t="shared" si="409"/>
        <v>20.785553757225436</v>
      </c>
      <c r="G212" s="81">
        <f t="shared" si="410"/>
        <v>156.35859587672718</v>
      </c>
      <c r="H212" s="82" t="s">
        <v>554</v>
      </c>
      <c r="I212" s="83"/>
      <c r="J212" s="83" t="s">
        <v>555</v>
      </c>
      <c r="K212" s="83" t="s">
        <v>556</v>
      </c>
      <c r="L212" s="84" t="s">
        <v>557</v>
      </c>
      <c r="M212" s="85">
        <v>70</v>
      </c>
      <c r="N212" s="85">
        <v>65</v>
      </c>
      <c r="O212" s="86" t="s">
        <v>558</v>
      </c>
      <c r="P212" s="87">
        <f t="shared" si="411"/>
        <v>5800</v>
      </c>
      <c r="Q212" s="87" t="s">
        <v>421</v>
      </c>
      <c r="R212" s="88">
        <f>R$68</f>
        <v>1.0062111801242235</v>
      </c>
      <c r="S212" s="89">
        <f t="shared" si="412"/>
        <v>3250</v>
      </c>
      <c r="T212" s="89">
        <f t="shared" si="413"/>
        <v>3250</v>
      </c>
      <c r="U212" s="4">
        <v>48</v>
      </c>
      <c r="V212" s="9">
        <v>133.30000000000001</v>
      </c>
      <c r="W212" s="75">
        <v>3</v>
      </c>
      <c r="X212" s="9">
        <f>W212*V212</f>
        <v>399.90000000000003</v>
      </c>
      <c r="Y212" s="72">
        <v>2.81</v>
      </c>
      <c r="Z212" s="72">
        <f t="shared" si="406"/>
        <v>44.96</v>
      </c>
      <c r="AA212" s="72">
        <f>Z212*X212/1000</f>
        <v>17.979504000000002</v>
      </c>
      <c r="AB212" s="92">
        <v>0.86499999999999999</v>
      </c>
      <c r="AC212" s="93">
        <f>AA212/AB212</f>
        <v>20.785553757225436</v>
      </c>
      <c r="AD212" s="97">
        <v>3624.9062584991862</v>
      </c>
      <c r="AE212" s="72">
        <v>39</v>
      </c>
      <c r="AF212" s="72">
        <v>39</v>
      </c>
      <c r="AG212" s="92">
        <v>0.89</v>
      </c>
      <c r="AI212" s="72" t="s">
        <v>563</v>
      </c>
    </row>
    <row r="213" spans="1:44" ht="17.399999999999999">
      <c r="A213" s="4" t="str">
        <f t="shared" si="395"/>
        <v>MCR02W90 8506</v>
      </c>
      <c r="B213" s="4">
        <v>6</v>
      </c>
      <c r="C213" s="79" t="s">
        <v>850</v>
      </c>
      <c r="D213" s="79" t="s">
        <v>436</v>
      </c>
      <c r="E213" s="80">
        <f t="shared" si="404"/>
        <v>4000</v>
      </c>
      <c r="F213" s="81">
        <f t="shared" si="409"/>
        <v>26.120165517241379</v>
      </c>
      <c r="G213" s="81">
        <f t="shared" si="410"/>
        <v>153.1383864072256</v>
      </c>
      <c r="H213" s="82" t="s">
        <v>554</v>
      </c>
      <c r="I213" s="83"/>
      <c r="J213" s="83" t="s">
        <v>555</v>
      </c>
      <c r="K213" s="83" t="s">
        <v>556</v>
      </c>
      <c r="L213" s="84" t="s">
        <v>557</v>
      </c>
      <c r="M213" s="85">
        <v>70</v>
      </c>
      <c r="N213" s="85">
        <v>65</v>
      </c>
      <c r="O213" s="86" t="s">
        <v>558</v>
      </c>
      <c r="P213" s="87">
        <f t="shared" si="411"/>
        <v>7100</v>
      </c>
      <c r="Q213" s="87" t="s">
        <v>422</v>
      </c>
      <c r="R213" s="88">
        <f>$R$69</f>
        <v>1.015228426395939</v>
      </c>
      <c r="S213" s="89">
        <f t="shared" si="412"/>
        <v>4000</v>
      </c>
      <c r="T213" s="89">
        <f t="shared" si="413"/>
        <v>3950</v>
      </c>
      <c r="U213" s="4">
        <v>48</v>
      </c>
      <c r="V213" s="95">
        <v>166.7</v>
      </c>
      <c r="W213" s="75">
        <v>3</v>
      </c>
      <c r="X213" s="9">
        <f t="shared" ref="X213:X214" si="417">W213*V213</f>
        <v>500.09999999999997</v>
      </c>
      <c r="Y213" s="72">
        <v>2.84</v>
      </c>
      <c r="Z213" s="72">
        <f t="shared" si="406"/>
        <v>45.44</v>
      </c>
      <c r="AA213" s="72">
        <f t="shared" ref="AA213:AA214" si="418">Z213*X213/1000</f>
        <v>22.724543999999998</v>
      </c>
      <c r="AB213" s="92">
        <v>0.87</v>
      </c>
      <c r="AC213" s="93">
        <f t="shared" ref="AC213:AC214" si="419">AA213/AB213</f>
        <v>26.120165517241379</v>
      </c>
      <c r="AD213" s="94">
        <v>4433.3866664767484</v>
      </c>
      <c r="AE213" s="72">
        <v>39</v>
      </c>
      <c r="AF213" s="72">
        <v>39</v>
      </c>
      <c r="AG213" s="92">
        <v>0.89</v>
      </c>
      <c r="AI213" s="72" t="s">
        <v>563</v>
      </c>
    </row>
    <row r="214" spans="1:44" s="72" customFormat="1" ht="17.399999999999999">
      <c r="A214" s="4" t="str">
        <f t="shared" si="395"/>
        <v>MCR02W90 8507</v>
      </c>
      <c r="B214" s="4">
        <v>7</v>
      </c>
      <c r="C214" s="79" t="s">
        <v>850</v>
      </c>
      <c r="D214" s="79" t="s">
        <v>436</v>
      </c>
      <c r="E214" s="80">
        <f t="shared" si="404"/>
        <v>4550</v>
      </c>
      <c r="F214" s="81">
        <f t="shared" si="409"/>
        <v>31.02372881355932</v>
      </c>
      <c r="G214" s="81">
        <f t="shared" si="410"/>
        <v>146.66193181818184</v>
      </c>
      <c r="H214" s="82" t="s">
        <v>554</v>
      </c>
      <c r="I214" s="83"/>
      <c r="J214" s="83" t="s">
        <v>565</v>
      </c>
      <c r="K214" s="83" t="s">
        <v>556</v>
      </c>
      <c r="L214" s="84" t="s">
        <v>557</v>
      </c>
      <c r="M214" s="85">
        <v>70</v>
      </c>
      <c r="N214" s="85">
        <v>65</v>
      </c>
      <c r="O214" s="86" t="s">
        <v>558</v>
      </c>
      <c r="P214" s="87">
        <f t="shared" si="411"/>
        <v>8100</v>
      </c>
      <c r="Q214" s="87" t="s">
        <v>423</v>
      </c>
      <c r="R214" s="88">
        <f>$R$70</f>
        <v>0.97413793103448276</v>
      </c>
      <c r="S214" s="89">
        <f t="shared" si="412"/>
        <v>4550</v>
      </c>
      <c r="T214" s="89">
        <f t="shared" si="413"/>
        <v>4650</v>
      </c>
      <c r="U214" s="4">
        <v>48</v>
      </c>
      <c r="V214" s="98">
        <v>200</v>
      </c>
      <c r="W214" s="75">
        <v>3</v>
      </c>
      <c r="X214" s="9">
        <f t="shared" si="417"/>
        <v>600</v>
      </c>
      <c r="Y214" s="72">
        <v>2.86</v>
      </c>
      <c r="Z214" s="72">
        <f t="shared" si="406"/>
        <v>45.76</v>
      </c>
      <c r="AA214" s="72">
        <f t="shared" si="418"/>
        <v>27.456</v>
      </c>
      <c r="AB214" s="92">
        <v>0.88500000000000001</v>
      </c>
      <c r="AC214" s="93">
        <f t="shared" si="419"/>
        <v>31.02372881355932</v>
      </c>
      <c r="AD214" s="94">
        <v>5205.8610756239341</v>
      </c>
      <c r="AE214" s="72">
        <v>39</v>
      </c>
      <c r="AF214" s="72">
        <v>39</v>
      </c>
      <c r="AG214" s="92">
        <v>0.89</v>
      </c>
      <c r="AI214" s="72" t="s">
        <v>563</v>
      </c>
      <c r="AL214" s="4"/>
      <c r="AM214" s="4"/>
      <c r="AN214" s="73"/>
      <c r="AO214" s="4"/>
      <c r="AP214" s="4"/>
      <c r="AQ214" s="4"/>
      <c r="AR214" s="4"/>
    </row>
    <row r="215" spans="1:44" s="72" customFormat="1" ht="15" thickBot="1">
      <c r="A215" s="4" t="str">
        <f t="shared" si="395"/>
        <v/>
      </c>
      <c r="B215" s="4"/>
      <c r="C215" s="79"/>
      <c r="D215" s="79" t="s">
        <v>646</v>
      </c>
      <c r="E215" s="80"/>
      <c r="F215" s="81"/>
      <c r="G215" s="81"/>
      <c r="H215" s="82" t="s">
        <v>554</v>
      </c>
      <c r="I215" s="83"/>
      <c r="J215" s="83"/>
      <c r="K215" s="83"/>
      <c r="L215" s="84"/>
      <c r="M215" s="85"/>
      <c r="N215" s="85"/>
      <c r="O215" s="86"/>
      <c r="P215" s="87"/>
      <c r="Q215" s="87"/>
      <c r="R215" s="89"/>
      <c r="S215" s="89"/>
      <c r="T215" s="89"/>
      <c r="U215" s="4"/>
      <c r="AL215" s="4"/>
      <c r="AM215" s="4"/>
      <c r="AN215" s="73"/>
      <c r="AO215" s="4"/>
      <c r="AP215" s="4"/>
      <c r="AQ215" s="4"/>
      <c r="AR215" s="4"/>
    </row>
    <row r="216" spans="1:44" ht="17.399999999999999">
      <c r="A216" s="4" t="str">
        <f t="shared" si="395"/>
        <v>MCR04W90 8501</v>
      </c>
      <c r="B216" s="4">
        <v>1</v>
      </c>
      <c r="C216" s="79" t="s">
        <v>851</v>
      </c>
      <c r="D216" s="79" t="s">
        <v>435</v>
      </c>
      <c r="E216" s="80">
        <f t="shared" ref="E216:E222" si="420">S216</f>
        <v>2300</v>
      </c>
      <c r="F216" s="81">
        <f t="shared" ref="F216:F222" si="421">AC216</f>
        <v>15.2223363227513</v>
      </c>
      <c r="G216" s="81">
        <f t="shared" ref="G216:G222" si="422">E216/F216</f>
        <v>151.09375796423711</v>
      </c>
      <c r="H216" s="82" t="s">
        <v>554</v>
      </c>
      <c r="I216" s="83"/>
      <c r="J216" s="83" t="s">
        <v>555</v>
      </c>
      <c r="K216" s="83" t="s">
        <v>556</v>
      </c>
      <c r="L216" s="84" t="s">
        <v>567</v>
      </c>
      <c r="M216" s="85">
        <v>70</v>
      </c>
      <c r="N216" s="85">
        <v>65</v>
      </c>
      <c r="O216" s="86" t="s">
        <v>568</v>
      </c>
      <c r="P216" s="87">
        <f>MROUND(E216/1.12,100)</f>
        <v>2100</v>
      </c>
      <c r="Q216" s="87" t="s">
        <v>417</v>
      </c>
      <c r="R216" s="88">
        <f>R$64</f>
        <v>1</v>
      </c>
      <c r="S216" s="89">
        <v>2300</v>
      </c>
      <c r="T216" s="89">
        <f t="shared" ref="T216:T222" si="423">MROUND(AD216*AG216*AF216/AE216,50)</f>
        <v>2300</v>
      </c>
      <c r="U216" s="4">
        <v>96</v>
      </c>
      <c r="V216" s="90">
        <v>50</v>
      </c>
      <c r="W216" s="75">
        <v>3</v>
      </c>
      <c r="X216" s="9">
        <f t="shared" ref="X216" si="424">W216*V216</f>
        <v>150</v>
      </c>
      <c r="Y216" s="91">
        <v>2.7273352578262751</v>
      </c>
      <c r="Z216" s="72">
        <f t="shared" ref="Z216:Z222" si="425">Y216*U216/W216</f>
        <v>87.274728250440788</v>
      </c>
      <c r="AA216" s="72">
        <f t="shared" ref="AA216" si="426">Z216*X216/1000</f>
        <v>13.091209237566117</v>
      </c>
      <c r="AB216" s="92">
        <v>0.86</v>
      </c>
      <c r="AC216" s="93">
        <f t="shared" ref="AC216" si="427">AA216/AB216</f>
        <v>15.2223363227513</v>
      </c>
      <c r="AD216" s="97">
        <v>2581.900954759652</v>
      </c>
      <c r="AE216" s="72">
        <v>39</v>
      </c>
      <c r="AF216" s="72">
        <v>39</v>
      </c>
      <c r="AG216" s="92">
        <v>0.89</v>
      </c>
      <c r="AI216" s="72" t="s">
        <v>569</v>
      </c>
    </row>
    <row r="217" spans="1:44" ht="17.399999999999999">
      <c r="A217" s="4" t="str">
        <f t="shared" si="395"/>
        <v>MCR04W90 8502</v>
      </c>
      <c r="B217" s="4">
        <v>2</v>
      </c>
      <c r="C217" s="79" t="s">
        <v>851</v>
      </c>
      <c r="D217" s="79" t="s">
        <v>435</v>
      </c>
      <c r="E217" s="80">
        <f t="shared" si="420"/>
        <v>3400</v>
      </c>
      <c r="F217" s="81">
        <f t="shared" si="421"/>
        <v>23.249810851413766</v>
      </c>
      <c r="G217" s="81">
        <f t="shared" si="422"/>
        <v>146.2377488457397</v>
      </c>
      <c r="H217" s="82" t="s">
        <v>554</v>
      </c>
      <c r="I217" s="83"/>
      <c r="J217" s="83" t="s">
        <v>555</v>
      </c>
      <c r="K217" s="83" t="s">
        <v>556</v>
      </c>
      <c r="L217" s="84" t="s">
        <v>567</v>
      </c>
      <c r="M217" s="85">
        <v>70</v>
      </c>
      <c r="N217" s="85">
        <v>65</v>
      </c>
      <c r="O217" s="86" t="s">
        <v>568</v>
      </c>
      <c r="P217" s="87">
        <f t="shared" ref="P217:P222" si="428">MROUND(E217/1.12,100)</f>
        <v>3000</v>
      </c>
      <c r="Q217" s="87" t="s">
        <v>418</v>
      </c>
      <c r="R217" s="88">
        <f>R$65</f>
        <v>1</v>
      </c>
      <c r="S217" s="89">
        <f t="shared" ref="S217:S222" si="429">MROUND(T217*R217,50)</f>
        <v>3400</v>
      </c>
      <c r="T217" s="89">
        <f t="shared" si="423"/>
        <v>3400</v>
      </c>
      <c r="U217" s="4">
        <v>96</v>
      </c>
      <c r="V217" s="95">
        <v>76.67</v>
      </c>
      <c r="W217" s="75">
        <v>3</v>
      </c>
      <c r="X217" s="9">
        <f>W217*V217</f>
        <v>230.01</v>
      </c>
      <c r="Y217" s="96">
        <v>2.7797478301546827</v>
      </c>
      <c r="Z217" s="72">
        <f t="shared" si="425"/>
        <v>88.951930564949848</v>
      </c>
      <c r="AA217" s="72">
        <f>Z217*X217/1000</f>
        <v>20.459833549244113</v>
      </c>
      <c r="AB217" s="92">
        <v>0.88</v>
      </c>
      <c r="AC217" s="93">
        <f>AA217/AB217</f>
        <v>23.249810851413766</v>
      </c>
      <c r="AD217" s="94">
        <v>3822.9685792615774</v>
      </c>
      <c r="AE217" s="72">
        <v>39</v>
      </c>
      <c r="AF217" s="72">
        <v>39</v>
      </c>
      <c r="AG217" s="92">
        <v>0.89</v>
      </c>
      <c r="AI217" s="72" t="s">
        <v>569</v>
      </c>
    </row>
    <row r="218" spans="1:44" ht="17.399999999999999">
      <c r="A218" s="4" t="str">
        <f t="shared" si="395"/>
        <v>MCR04W90 8503</v>
      </c>
      <c r="B218" s="4">
        <v>3</v>
      </c>
      <c r="C218" s="79" t="s">
        <v>851</v>
      </c>
      <c r="D218" s="79" t="s">
        <v>435</v>
      </c>
      <c r="E218" s="80">
        <f t="shared" si="420"/>
        <v>4050</v>
      </c>
      <c r="F218" s="81">
        <f t="shared" si="421"/>
        <v>26.910741843566647</v>
      </c>
      <c r="G218" s="81">
        <f t="shared" si="422"/>
        <v>150.49752338834924</v>
      </c>
      <c r="H218" s="82" t="s">
        <v>554</v>
      </c>
      <c r="I218" s="83"/>
      <c r="J218" s="83" t="s">
        <v>555</v>
      </c>
      <c r="K218" s="83" t="s">
        <v>556</v>
      </c>
      <c r="L218" s="84" t="s">
        <v>567</v>
      </c>
      <c r="M218" s="85">
        <v>70</v>
      </c>
      <c r="N218" s="85">
        <v>65</v>
      </c>
      <c r="O218" s="86" t="s">
        <v>568</v>
      </c>
      <c r="P218" s="87">
        <f t="shared" si="428"/>
        <v>3600</v>
      </c>
      <c r="Q218" s="87" t="s">
        <v>419</v>
      </c>
      <c r="R218" s="88">
        <f>R$66</f>
        <v>1.0204081632653061</v>
      </c>
      <c r="S218" s="89">
        <f t="shared" si="429"/>
        <v>4050</v>
      </c>
      <c r="T218" s="89">
        <f t="shared" si="423"/>
        <v>3950</v>
      </c>
      <c r="U218" s="4">
        <v>96</v>
      </c>
      <c r="V218" s="9">
        <v>90</v>
      </c>
      <c r="W218" s="75">
        <v>3</v>
      </c>
      <c r="X218" s="9">
        <f t="shared" ref="X218:X219" si="430">W218*V218</f>
        <v>270</v>
      </c>
      <c r="Y218" s="96">
        <v>2.8032022753715258</v>
      </c>
      <c r="Z218" s="72">
        <f t="shared" si="425"/>
        <v>89.702472811888825</v>
      </c>
      <c r="AA218" s="72">
        <f t="shared" ref="AA218:AA219" si="431">Z218*X218/1000</f>
        <v>24.219667659209982</v>
      </c>
      <c r="AB218" s="92">
        <v>0.9</v>
      </c>
      <c r="AC218" s="93">
        <f t="shared" ref="AC218:AC219" si="432">AA218/AB218</f>
        <v>26.910741843566647</v>
      </c>
      <c r="AD218" s="94">
        <v>4412.8751413893078</v>
      </c>
      <c r="AE218" s="72">
        <v>39</v>
      </c>
      <c r="AF218" s="72">
        <v>39</v>
      </c>
      <c r="AG218" s="92">
        <v>0.89</v>
      </c>
      <c r="AI218" s="72" t="s">
        <v>569</v>
      </c>
    </row>
    <row r="219" spans="1:44" ht="17.399999999999999">
      <c r="A219" s="4" t="str">
        <f t="shared" si="395"/>
        <v>MCR04W90 8504</v>
      </c>
      <c r="B219" s="4">
        <v>4</v>
      </c>
      <c r="C219" s="79" t="s">
        <v>851</v>
      </c>
      <c r="D219" s="79" t="s">
        <v>436</v>
      </c>
      <c r="E219" s="80">
        <f t="shared" si="420"/>
        <v>5050</v>
      </c>
      <c r="F219" s="81">
        <f t="shared" si="421"/>
        <v>34.848511511671937</v>
      </c>
      <c r="G219" s="81">
        <f t="shared" si="422"/>
        <v>144.91293260283399</v>
      </c>
      <c r="H219" s="82" t="s">
        <v>554</v>
      </c>
      <c r="I219" s="83"/>
      <c r="J219" s="83" t="s">
        <v>555</v>
      </c>
      <c r="K219" s="83" t="s">
        <v>556</v>
      </c>
      <c r="L219" s="84" t="s">
        <v>567</v>
      </c>
      <c r="M219" s="85">
        <v>70</v>
      </c>
      <c r="N219" s="85">
        <v>65</v>
      </c>
      <c r="O219" s="86" t="s">
        <v>568</v>
      </c>
      <c r="P219" s="87">
        <f t="shared" si="428"/>
        <v>4500</v>
      </c>
      <c r="Q219" s="87" t="s">
        <v>420</v>
      </c>
      <c r="R219" s="88">
        <f>R$67</f>
        <v>1.0162601626016261</v>
      </c>
      <c r="S219" s="89">
        <f t="shared" si="429"/>
        <v>5050</v>
      </c>
      <c r="T219" s="89">
        <f t="shared" si="423"/>
        <v>4950</v>
      </c>
      <c r="U219" s="4">
        <v>96</v>
      </c>
      <c r="V219" s="9">
        <f>350/3</f>
        <v>116.66666666666667</v>
      </c>
      <c r="W219" s="75">
        <v>3</v>
      </c>
      <c r="X219" s="9">
        <f t="shared" si="430"/>
        <v>350</v>
      </c>
      <c r="Y219" s="96">
        <v>2.8469989315339133</v>
      </c>
      <c r="Z219" s="72">
        <f t="shared" si="425"/>
        <v>91.10396580908521</v>
      </c>
      <c r="AA219" s="72">
        <f t="shared" si="431"/>
        <v>31.886388033179824</v>
      </c>
      <c r="AB219" s="92">
        <v>0.91500000000000004</v>
      </c>
      <c r="AC219" s="93">
        <f t="shared" si="432"/>
        <v>34.848511511671937</v>
      </c>
      <c r="AD219" s="94">
        <v>5546.0986128011536</v>
      </c>
      <c r="AE219" s="72">
        <v>39</v>
      </c>
      <c r="AF219" s="72">
        <v>39</v>
      </c>
      <c r="AG219" s="92">
        <v>0.89</v>
      </c>
      <c r="AI219" s="72" t="s">
        <v>569</v>
      </c>
    </row>
    <row r="220" spans="1:44" ht="17.399999999999999">
      <c r="A220" s="4" t="str">
        <f t="shared" si="395"/>
        <v>MCR04W90 8505</v>
      </c>
      <c r="B220" s="4">
        <v>5</v>
      </c>
      <c r="C220" s="79" t="s">
        <v>851</v>
      </c>
      <c r="D220" s="79" t="s">
        <v>436</v>
      </c>
      <c r="E220" s="80">
        <f t="shared" si="420"/>
        <v>6500</v>
      </c>
      <c r="F220" s="81">
        <f t="shared" si="421"/>
        <v>39.515393406593411</v>
      </c>
      <c r="G220" s="81">
        <f t="shared" si="422"/>
        <v>164.49285808996731</v>
      </c>
      <c r="H220" s="82" t="s">
        <v>554</v>
      </c>
      <c r="I220" s="83"/>
      <c r="J220" s="83" t="s">
        <v>555</v>
      </c>
      <c r="K220" s="83" t="s">
        <v>556</v>
      </c>
      <c r="L220" s="84" t="s">
        <v>567</v>
      </c>
      <c r="M220" s="85">
        <v>70</v>
      </c>
      <c r="N220" s="85">
        <v>65</v>
      </c>
      <c r="O220" s="86" t="s">
        <v>568</v>
      </c>
      <c r="P220" s="87">
        <f t="shared" si="428"/>
        <v>5800</v>
      </c>
      <c r="Q220" s="87" t="s">
        <v>421</v>
      </c>
      <c r="R220" s="88">
        <f>R$68</f>
        <v>1.0062111801242235</v>
      </c>
      <c r="S220" s="89">
        <f t="shared" si="429"/>
        <v>6500</v>
      </c>
      <c r="T220" s="89">
        <f t="shared" si="423"/>
        <v>6450</v>
      </c>
      <c r="U220" s="4">
        <v>96</v>
      </c>
      <c r="V220" s="9">
        <v>133.30000000000001</v>
      </c>
      <c r="W220" s="75">
        <v>3</v>
      </c>
      <c r="X220" s="9">
        <f>W220*V220</f>
        <v>399.90000000000003</v>
      </c>
      <c r="Y220" s="72">
        <v>2.81</v>
      </c>
      <c r="Z220" s="72">
        <f t="shared" si="425"/>
        <v>89.92</v>
      </c>
      <c r="AA220" s="72">
        <f>Z220*X220/1000</f>
        <v>35.959008000000004</v>
      </c>
      <c r="AB220" s="92">
        <v>0.91</v>
      </c>
      <c r="AC220" s="93">
        <f>AA220/AB220</f>
        <v>39.515393406593411</v>
      </c>
      <c r="AD220" s="94">
        <v>7249.8125169983723</v>
      </c>
      <c r="AE220" s="72">
        <v>39</v>
      </c>
      <c r="AF220" s="72">
        <v>39</v>
      </c>
      <c r="AG220" s="92">
        <v>0.89</v>
      </c>
      <c r="AI220" s="72" t="s">
        <v>570</v>
      </c>
    </row>
    <row r="221" spans="1:44" ht="17.399999999999999">
      <c r="A221" s="4" t="str">
        <f t="shared" si="395"/>
        <v>MCR04W90 8506</v>
      </c>
      <c r="B221" s="4">
        <v>6</v>
      </c>
      <c r="C221" s="79" t="s">
        <v>851</v>
      </c>
      <c r="D221" s="79" t="s">
        <v>436</v>
      </c>
      <c r="E221" s="80">
        <f t="shared" si="420"/>
        <v>8000</v>
      </c>
      <c r="F221" s="81">
        <f t="shared" si="421"/>
        <v>49.401182608695649</v>
      </c>
      <c r="G221" s="81">
        <f t="shared" si="422"/>
        <v>161.93944309729605</v>
      </c>
      <c r="H221" s="82" t="s">
        <v>554</v>
      </c>
      <c r="I221" s="83"/>
      <c r="J221" s="83" t="s">
        <v>555</v>
      </c>
      <c r="K221" s="83" t="s">
        <v>556</v>
      </c>
      <c r="L221" s="84" t="s">
        <v>567</v>
      </c>
      <c r="M221" s="85">
        <v>70</v>
      </c>
      <c r="N221" s="85">
        <v>65</v>
      </c>
      <c r="O221" s="86" t="s">
        <v>568</v>
      </c>
      <c r="P221" s="87">
        <f t="shared" si="428"/>
        <v>7100</v>
      </c>
      <c r="Q221" s="87" t="s">
        <v>422</v>
      </c>
      <c r="R221" s="88">
        <f>$R$69</f>
        <v>1.015228426395939</v>
      </c>
      <c r="S221" s="89">
        <f t="shared" si="429"/>
        <v>8000</v>
      </c>
      <c r="T221" s="89">
        <f t="shared" si="423"/>
        <v>7900</v>
      </c>
      <c r="U221" s="4">
        <v>96</v>
      </c>
      <c r="V221" s="95">
        <v>166.7</v>
      </c>
      <c r="W221" s="75">
        <v>3</v>
      </c>
      <c r="X221" s="9">
        <f t="shared" ref="X221:X222" si="433">W221*V221</f>
        <v>500.09999999999997</v>
      </c>
      <c r="Y221" s="72">
        <v>2.84</v>
      </c>
      <c r="Z221" s="72">
        <f t="shared" si="425"/>
        <v>90.88</v>
      </c>
      <c r="AA221" s="72">
        <f t="shared" ref="AA221:AA222" si="434">Z221*X221/1000</f>
        <v>45.449087999999996</v>
      </c>
      <c r="AB221" s="92">
        <v>0.92</v>
      </c>
      <c r="AC221" s="93">
        <f t="shared" ref="AC221:AC222" si="435">AA221/AB221</f>
        <v>49.401182608695649</v>
      </c>
      <c r="AD221" s="94">
        <v>8866.7733329534967</v>
      </c>
      <c r="AE221" s="72">
        <v>39</v>
      </c>
      <c r="AF221" s="72">
        <v>39</v>
      </c>
      <c r="AG221" s="92">
        <v>0.89</v>
      </c>
      <c r="AI221" s="72" t="s">
        <v>570</v>
      </c>
    </row>
    <row r="222" spans="1:44" s="72" customFormat="1" ht="18" thickBot="1">
      <c r="A222" s="4" t="str">
        <f t="shared" si="395"/>
        <v>MCR04W90 8507</v>
      </c>
      <c r="B222" s="4">
        <v>7</v>
      </c>
      <c r="C222" s="79" t="s">
        <v>851</v>
      </c>
      <c r="D222" s="79" t="s">
        <v>436</v>
      </c>
      <c r="E222" s="80">
        <f t="shared" si="420"/>
        <v>9000</v>
      </c>
      <c r="F222" s="81">
        <f t="shared" si="421"/>
        <v>58.417021276595747</v>
      </c>
      <c r="G222" s="81">
        <f t="shared" si="422"/>
        <v>154.06468531468531</v>
      </c>
      <c r="H222" s="82" t="s">
        <v>554</v>
      </c>
      <c r="I222" s="83"/>
      <c r="J222" s="83" t="s">
        <v>565</v>
      </c>
      <c r="K222" s="83" t="s">
        <v>556</v>
      </c>
      <c r="L222" s="84" t="s">
        <v>567</v>
      </c>
      <c r="M222" s="85">
        <v>70</v>
      </c>
      <c r="N222" s="85">
        <v>65</v>
      </c>
      <c r="O222" s="86" t="s">
        <v>568</v>
      </c>
      <c r="P222" s="87">
        <f t="shared" si="428"/>
        <v>8000</v>
      </c>
      <c r="Q222" s="87" t="s">
        <v>423</v>
      </c>
      <c r="R222" s="88">
        <f>$R$70</f>
        <v>0.97413793103448276</v>
      </c>
      <c r="S222" s="89">
        <f t="shared" si="429"/>
        <v>9000</v>
      </c>
      <c r="T222" s="89">
        <f t="shared" si="423"/>
        <v>9250</v>
      </c>
      <c r="U222" s="4">
        <v>96</v>
      </c>
      <c r="V222" s="98">
        <v>200</v>
      </c>
      <c r="W222" s="75">
        <v>3</v>
      </c>
      <c r="X222" s="9">
        <f t="shared" si="433"/>
        <v>600</v>
      </c>
      <c r="Y222" s="72">
        <v>2.86</v>
      </c>
      <c r="Z222" s="72">
        <f t="shared" si="425"/>
        <v>91.52</v>
      </c>
      <c r="AA222" s="72">
        <f t="shared" si="434"/>
        <v>54.911999999999999</v>
      </c>
      <c r="AB222" s="92">
        <v>0.94</v>
      </c>
      <c r="AC222" s="93">
        <f t="shared" si="435"/>
        <v>58.417021276595747</v>
      </c>
      <c r="AD222" s="99">
        <v>10411.722151247868</v>
      </c>
      <c r="AE222" s="72">
        <v>39</v>
      </c>
      <c r="AF222" s="72">
        <v>39</v>
      </c>
      <c r="AG222" s="92">
        <v>0.89</v>
      </c>
      <c r="AI222" s="72" t="s">
        <v>570</v>
      </c>
      <c r="AL222" s="4"/>
      <c r="AM222" s="4"/>
      <c r="AN222" s="73"/>
      <c r="AO222" s="4"/>
      <c r="AP222" s="4"/>
      <c r="AQ222" s="4"/>
      <c r="AR222" s="4"/>
    </row>
    <row r="223" spans="1:44" s="72" customFormat="1" ht="15" thickBot="1">
      <c r="A223" s="4" t="str">
        <f t="shared" si="395"/>
        <v/>
      </c>
      <c r="B223" s="4"/>
      <c r="C223" s="79"/>
      <c r="D223" s="79" t="s">
        <v>646</v>
      </c>
      <c r="E223" s="80"/>
      <c r="F223" s="81"/>
      <c r="G223" s="81"/>
      <c r="H223" s="82" t="s">
        <v>554</v>
      </c>
      <c r="I223" s="83"/>
      <c r="J223" s="83"/>
      <c r="K223" s="83"/>
      <c r="L223" s="84"/>
      <c r="M223" s="85"/>
      <c r="N223" s="85"/>
      <c r="O223" s="86"/>
      <c r="P223" s="87"/>
      <c r="Q223" s="87"/>
      <c r="R223" s="89"/>
      <c r="S223" s="89"/>
      <c r="T223" s="89"/>
      <c r="U223" s="4"/>
      <c r="V223" s="98"/>
      <c r="W223" s="75"/>
      <c r="X223" s="75"/>
      <c r="AC223" s="93"/>
      <c r="AL223" s="4"/>
      <c r="AM223" s="4"/>
      <c r="AN223" s="73"/>
      <c r="AO223" s="4"/>
      <c r="AP223" s="4"/>
      <c r="AQ223" s="4"/>
      <c r="AR223" s="4"/>
    </row>
    <row r="224" spans="1:44" s="72" customFormat="1" ht="17.399999999999999">
      <c r="A224" s="4" t="str">
        <f t="shared" si="395"/>
        <v>MCR05W90 8501</v>
      </c>
      <c r="B224" s="4">
        <v>1</v>
      </c>
      <c r="C224" s="79" t="s">
        <v>852</v>
      </c>
      <c r="D224" s="79" t="s">
        <v>435</v>
      </c>
      <c r="E224" s="80">
        <f>S224</f>
        <v>2850</v>
      </c>
      <c r="F224" s="81">
        <f t="shared" ref="F224:F230" si="436">AC224</f>
        <v>17.595711340814674</v>
      </c>
      <c r="G224" s="81">
        <f t="shared" ref="G224:G230" si="437">E224/F224</f>
        <v>161.97128634346228</v>
      </c>
      <c r="H224" s="82" t="s">
        <v>554</v>
      </c>
      <c r="I224" s="83"/>
      <c r="J224" s="83" t="s">
        <v>555</v>
      </c>
      <c r="K224" s="83" t="s">
        <v>556</v>
      </c>
      <c r="L224" s="84" t="s">
        <v>571</v>
      </c>
      <c r="M224" s="85">
        <v>70</v>
      </c>
      <c r="N224" s="85">
        <v>65</v>
      </c>
      <c r="O224" s="86" t="s">
        <v>572</v>
      </c>
      <c r="P224" s="87">
        <f>MROUND(E224/1.4,100)</f>
        <v>2000</v>
      </c>
      <c r="Q224" s="87" t="s">
        <v>417</v>
      </c>
      <c r="R224" s="100">
        <f t="shared" ref="R224:R227" si="438">S224/T224</f>
        <v>1</v>
      </c>
      <c r="S224" s="89">
        <v>2850</v>
      </c>
      <c r="T224" s="89">
        <f t="shared" ref="T224:T230" si="439">MROUND(AD224*AG224*AF224/AE224,50)</f>
        <v>2850</v>
      </c>
      <c r="U224" s="4">
        <v>120</v>
      </c>
      <c r="V224" s="90">
        <v>50</v>
      </c>
      <c r="W224" s="75">
        <v>3</v>
      </c>
      <c r="X224" s="9">
        <f t="shared" ref="X224" si="440">W224*V224</f>
        <v>150</v>
      </c>
      <c r="Y224" s="91">
        <v>2.7273352578262751</v>
      </c>
      <c r="Z224" s="72">
        <f t="shared" ref="Z224:Z230" si="441">Y224*U224/W224</f>
        <v>109.093410313051</v>
      </c>
      <c r="AA224" s="72">
        <f t="shared" ref="AA224" si="442">Z224*X224/1000</f>
        <v>16.364011546957649</v>
      </c>
      <c r="AB224" s="92">
        <v>0.93</v>
      </c>
      <c r="AC224" s="93">
        <f t="shared" ref="AC224" si="443">AA224/AB224</f>
        <v>17.595711340814674</v>
      </c>
      <c r="AD224" s="97">
        <v>3227.3761934495647</v>
      </c>
      <c r="AE224" s="72">
        <v>39</v>
      </c>
      <c r="AF224" s="72">
        <v>39</v>
      </c>
      <c r="AG224" s="92">
        <v>0.89</v>
      </c>
      <c r="AI224" s="72" t="s">
        <v>573</v>
      </c>
      <c r="AL224" s="4"/>
      <c r="AM224" s="4"/>
      <c r="AN224" s="73"/>
      <c r="AO224" s="4"/>
      <c r="AP224" s="4"/>
      <c r="AQ224" s="4"/>
      <c r="AR224" s="4"/>
    </row>
    <row r="225" spans="1:44" s="72" customFormat="1" ht="17.399999999999999">
      <c r="A225" s="4" t="str">
        <f t="shared" si="395"/>
        <v>MCR05W90 8502</v>
      </c>
      <c r="B225" s="4">
        <v>2</v>
      </c>
      <c r="C225" s="79" t="s">
        <v>852</v>
      </c>
      <c r="D225" s="79" t="s">
        <v>435</v>
      </c>
      <c r="E225" s="80">
        <f>S225</f>
        <v>4250</v>
      </c>
      <c r="F225" s="81">
        <f t="shared" si="436"/>
        <v>28.104166963247408</v>
      </c>
      <c r="G225" s="81">
        <f t="shared" si="437"/>
        <v>151.22312664729901</v>
      </c>
      <c r="H225" s="82" t="s">
        <v>554</v>
      </c>
      <c r="I225" s="83"/>
      <c r="J225" s="83" t="s">
        <v>555</v>
      </c>
      <c r="K225" s="83" t="s">
        <v>556</v>
      </c>
      <c r="L225" s="84" t="s">
        <v>571</v>
      </c>
      <c r="M225" s="85">
        <v>70</v>
      </c>
      <c r="N225" s="85">
        <v>65</v>
      </c>
      <c r="O225" s="86" t="s">
        <v>572</v>
      </c>
      <c r="P225" s="87">
        <f t="shared" ref="P225:P230" si="444">MROUND(E225/1.4,100)</f>
        <v>3000</v>
      </c>
      <c r="Q225" s="87" t="s">
        <v>418</v>
      </c>
      <c r="R225" s="100">
        <f t="shared" si="438"/>
        <v>1</v>
      </c>
      <c r="S225" s="89">
        <v>4250</v>
      </c>
      <c r="T225" s="89">
        <f t="shared" si="439"/>
        <v>4250</v>
      </c>
      <c r="U225" s="4">
        <v>120</v>
      </c>
      <c r="V225" s="95">
        <v>76.67</v>
      </c>
      <c r="W225" s="75">
        <v>3</v>
      </c>
      <c r="X225" s="9">
        <f>W225*V225</f>
        <v>230.01</v>
      </c>
      <c r="Y225" s="96">
        <v>2.7797478301546827</v>
      </c>
      <c r="Z225" s="72">
        <f t="shared" si="441"/>
        <v>111.18991320618731</v>
      </c>
      <c r="AA225" s="72">
        <f>Z225*X225/1000</f>
        <v>25.574791936555144</v>
      </c>
      <c r="AB225" s="92">
        <v>0.91</v>
      </c>
      <c r="AC225" s="93">
        <f>AA225/AB225</f>
        <v>28.104166963247408</v>
      </c>
      <c r="AD225" s="94">
        <v>4778.7107240769719</v>
      </c>
      <c r="AE225" s="72">
        <v>39</v>
      </c>
      <c r="AF225" s="72">
        <v>39</v>
      </c>
      <c r="AG225" s="92">
        <v>0.89</v>
      </c>
      <c r="AI225" s="72" t="s">
        <v>573</v>
      </c>
      <c r="AL225" s="4"/>
      <c r="AM225" s="4"/>
      <c r="AN225" s="73"/>
      <c r="AO225" s="4"/>
      <c r="AP225" s="4"/>
      <c r="AQ225" s="4"/>
      <c r="AR225" s="4"/>
    </row>
    <row r="226" spans="1:44" s="72" customFormat="1" ht="17.399999999999999">
      <c r="A226" s="4" t="str">
        <f t="shared" si="395"/>
        <v>MCR05W90 8503</v>
      </c>
      <c r="B226" s="4">
        <v>3</v>
      </c>
      <c r="C226" s="79" t="s">
        <v>852</v>
      </c>
      <c r="D226" s="79" t="s">
        <v>435</v>
      </c>
      <c r="E226" s="80">
        <f>S226</f>
        <v>5000</v>
      </c>
      <c r="F226" s="81">
        <f t="shared" si="436"/>
        <v>32.553316746249976</v>
      </c>
      <c r="G226" s="81">
        <f t="shared" si="437"/>
        <v>153.5941802481918</v>
      </c>
      <c r="H226" s="82" t="s">
        <v>554</v>
      </c>
      <c r="I226" s="83"/>
      <c r="J226" s="83" t="s">
        <v>555</v>
      </c>
      <c r="K226" s="83" t="s">
        <v>556</v>
      </c>
      <c r="L226" s="84" t="s">
        <v>571</v>
      </c>
      <c r="M226" s="85">
        <v>70</v>
      </c>
      <c r="N226" s="85">
        <v>65</v>
      </c>
      <c r="O226" s="86" t="s">
        <v>572</v>
      </c>
      <c r="P226" s="87">
        <f t="shared" si="444"/>
        <v>3600</v>
      </c>
      <c r="Q226" s="87" t="s">
        <v>419</v>
      </c>
      <c r="R226" s="100">
        <f t="shared" si="438"/>
        <v>1.0204081632653061</v>
      </c>
      <c r="S226" s="89">
        <v>5000</v>
      </c>
      <c r="T226" s="89">
        <f t="shared" si="439"/>
        <v>4900</v>
      </c>
      <c r="U226" s="4">
        <v>120</v>
      </c>
      <c r="V226" s="9">
        <v>90</v>
      </c>
      <c r="W226" s="75">
        <v>3</v>
      </c>
      <c r="X226" s="9">
        <f t="shared" ref="X226:X227" si="445">W226*V226</f>
        <v>270</v>
      </c>
      <c r="Y226" s="96">
        <v>2.8032022753715258</v>
      </c>
      <c r="Z226" s="72">
        <f t="shared" si="441"/>
        <v>112.12809101486103</v>
      </c>
      <c r="AA226" s="72">
        <f t="shared" ref="AA226:AA227" si="446">Z226*X226/1000</f>
        <v>30.274584574012479</v>
      </c>
      <c r="AB226" s="92">
        <v>0.93</v>
      </c>
      <c r="AC226" s="93">
        <f t="shared" ref="AC226:AC227" si="447">AA226/AB226</f>
        <v>32.553316746249976</v>
      </c>
      <c r="AD226" s="94">
        <v>5516.0939267366348</v>
      </c>
      <c r="AE226" s="72">
        <v>39</v>
      </c>
      <c r="AF226" s="72">
        <v>39</v>
      </c>
      <c r="AG226" s="92">
        <v>0.89</v>
      </c>
      <c r="AI226" s="72" t="s">
        <v>573</v>
      </c>
      <c r="AL226" s="4"/>
      <c r="AM226" s="4"/>
      <c r="AN226" s="73"/>
      <c r="AO226" s="4"/>
      <c r="AP226" s="4"/>
      <c r="AQ226" s="4"/>
      <c r="AR226" s="4"/>
    </row>
    <row r="227" spans="1:44" s="72" customFormat="1" ht="17.399999999999999">
      <c r="A227" s="4" t="str">
        <f t="shared" si="395"/>
        <v>MCR05W90 8504</v>
      </c>
      <c r="B227" s="4">
        <v>4</v>
      </c>
      <c r="C227" s="79" t="s">
        <v>852</v>
      </c>
      <c r="D227" s="79" t="s">
        <v>435</v>
      </c>
      <c r="E227" s="80">
        <f>S227</f>
        <v>6250</v>
      </c>
      <c r="F227" s="81">
        <f t="shared" si="436"/>
        <v>42.402111746249773</v>
      </c>
      <c r="G227" s="81">
        <f t="shared" si="437"/>
        <v>147.39831915453544</v>
      </c>
      <c r="H227" s="82" t="s">
        <v>554</v>
      </c>
      <c r="I227" s="83"/>
      <c r="J227" s="83" t="s">
        <v>555</v>
      </c>
      <c r="K227" s="83" t="s">
        <v>556</v>
      </c>
      <c r="L227" s="84" t="s">
        <v>571</v>
      </c>
      <c r="M227" s="85">
        <v>70</v>
      </c>
      <c r="N227" s="85">
        <v>65</v>
      </c>
      <c r="O227" s="86" t="s">
        <v>572</v>
      </c>
      <c r="P227" s="87">
        <f t="shared" si="444"/>
        <v>4500</v>
      </c>
      <c r="Q227" s="87" t="s">
        <v>420</v>
      </c>
      <c r="R227" s="100">
        <f t="shared" si="438"/>
        <v>1.0162601626016261</v>
      </c>
      <c r="S227" s="89">
        <v>6250</v>
      </c>
      <c r="T227" s="89">
        <f t="shared" si="439"/>
        <v>6150</v>
      </c>
      <c r="U227" s="4">
        <v>120</v>
      </c>
      <c r="V227" s="9">
        <f>350/3</f>
        <v>116.66666666666667</v>
      </c>
      <c r="W227" s="75">
        <v>3</v>
      </c>
      <c r="X227" s="9">
        <f t="shared" si="445"/>
        <v>350</v>
      </c>
      <c r="Y227" s="96">
        <v>2.8469989315339133</v>
      </c>
      <c r="Z227" s="72">
        <f t="shared" si="441"/>
        <v>113.87995726135654</v>
      </c>
      <c r="AA227" s="72">
        <f t="shared" si="446"/>
        <v>39.857985041474784</v>
      </c>
      <c r="AB227" s="92">
        <v>0.94</v>
      </c>
      <c r="AC227" s="93">
        <f t="shared" si="447"/>
        <v>42.402111746249773</v>
      </c>
      <c r="AD227" s="94">
        <v>6932.6232660014421</v>
      </c>
      <c r="AE227" s="72">
        <v>39</v>
      </c>
      <c r="AF227" s="72">
        <v>39</v>
      </c>
      <c r="AG227" s="92">
        <v>0.89</v>
      </c>
      <c r="AI227" s="72" t="s">
        <v>573</v>
      </c>
      <c r="AL227" s="4"/>
      <c r="AM227" s="4"/>
      <c r="AN227" s="73"/>
      <c r="AO227" s="4"/>
      <c r="AP227" s="4"/>
      <c r="AQ227" s="4"/>
      <c r="AR227" s="4"/>
    </row>
    <row r="228" spans="1:44" s="72" customFormat="1" ht="17.399999999999999">
      <c r="A228" s="4" t="str">
        <f t="shared" si="395"/>
        <v>MCR05W90 8505</v>
      </c>
      <c r="B228" s="4">
        <v>5</v>
      </c>
      <c r="C228" s="79" t="s">
        <v>852</v>
      </c>
      <c r="D228" s="79" t="s">
        <v>436</v>
      </c>
      <c r="E228" s="80">
        <f t="shared" ref="E228:E229" si="448">S228</f>
        <v>8100</v>
      </c>
      <c r="F228" s="81">
        <f t="shared" si="436"/>
        <v>49.394241758241755</v>
      </c>
      <c r="G228" s="81">
        <f t="shared" si="437"/>
        <v>163.98672621892129</v>
      </c>
      <c r="H228" s="82" t="s">
        <v>554</v>
      </c>
      <c r="I228" s="83"/>
      <c r="J228" s="83" t="s">
        <v>555</v>
      </c>
      <c r="K228" s="83" t="s">
        <v>556</v>
      </c>
      <c r="L228" s="84" t="s">
        <v>571</v>
      </c>
      <c r="M228" s="85">
        <v>70</v>
      </c>
      <c r="N228" s="85">
        <v>65</v>
      </c>
      <c r="O228" s="86" t="s">
        <v>572</v>
      </c>
      <c r="P228" s="87">
        <f t="shared" si="444"/>
        <v>5800</v>
      </c>
      <c r="Q228" s="87" t="s">
        <v>421</v>
      </c>
      <c r="R228" s="100">
        <f>S228/T228</f>
        <v>1.0062111801242235</v>
      </c>
      <c r="S228" s="89">
        <v>8100</v>
      </c>
      <c r="T228" s="89">
        <f t="shared" si="439"/>
        <v>8050</v>
      </c>
      <c r="U228" s="4">
        <v>120</v>
      </c>
      <c r="V228" s="9">
        <v>133.30000000000001</v>
      </c>
      <c r="W228" s="75">
        <v>3</v>
      </c>
      <c r="X228" s="9">
        <f>W228*V228</f>
        <v>399.90000000000003</v>
      </c>
      <c r="Y228" s="72">
        <v>2.81</v>
      </c>
      <c r="Z228" s="72">
        <f t="shared" si="441"/>
        <v>112.39999999999999</v>
      </c>
      <c r="AA228" s="72">
        <f>Z228*X228/1000</f>
        <v>44.94876</v>
      </c>
      <c r="AB228" s="92">
        <v>0.91</v>
      </c>
      <c r="AC228" s="93">
        <f>AA228/AB228</f>
        <v>49.394241758241755</v>
      </c>
      <c r="AD228" s="97">
        <v>9062.2656462479645</v>
      </c>
      <c r="AE228" s="72">
        <v>39</v>
      </c>
      <c r="AF228" s="72">
        <v>39</v>
      </c>
      <c r="AG228" s="92">
        <v>0.89</v>
      </c>
      <c r="AI228" s="72" t="s">
        <v>574</v>
      </c>
      <c r="AL228" s="4"/>
      <c r="AM228" s="4"/>
      <c r="AN228" s="73"/>
      <c r="AO228" s="4"/>
      <c r="AP228" s="4"/>
      <c r="AQ228" s="4"/>
      <c r="AR228" s="4"/>
    </row>
    <row r="229" spans="1:44" s="72" customFormat="1" ht="17.399999999999999">
      <c r="A229" s="4" t="str">
        <f t="shared" si="395"/>
        <v>MCR05W90 8506</v>
      </c>
      <c r="B229" s="4">
        <v>6</v>
      </c>
      <c r="C229" s="79" t="s">
        <v>852</v>
      </c>
      <c r="D229" s="79" t="s">
        <v>436</v>
      </c>
      <c r="E229" s="80">
        <f t="shared" si="448"/>
        <v>10000</v>
      </c>
      <c r="F229" s="81">
        <f t="shared" si="436"/>
        <v>61.087483870967723</v>
      </c>
      <c r="G229" s="81">
        <f t="shared" si="437"/>
        <v>163.69965443531018</v>
      </c>
      <c r="H229" s="82" t="s">
        <v>554</v>
      </c>
      <c r="I229" s="83"/>
      <c r="J229" s="83" t="s">
        <v>555</v>
      </c>
      <c r="K229" s="83" t="s">
        <v>556</v>
      </c>
      <c r="L229" s="84" t="s">
        <v>571</v>
      </c>
      <c r="M229" s="85">
        <v>70</v>
      </c>
      <c r="N229" s="85">
        <v>65</v>
      </c>
      <c r="O229" s="86" t="s">
        <v>572</v>
      </c>
      <c r="P229" s="87">
        <f t="shared" si="444"/>
        <v>7100</v>
      </c>
      <c r="Q229" s="87" t="s">
        <v>422</v>
      </c>
      <c r="R229" s="100">
        <f t="shared" ref="R229:R230" si="449">S229/T229</f>
        <v>1.015228426395939</v>
      </c>
      <c r="S229" s="89">
        <v>10000</v>
      </c>
      <c r="T229" s="89">
        <f t="shared" si="439"/>
        <v>9850</v>
      </c>
      <c r="U229" s="4">
        <v>120</v>
      </c>
      <c r="V229" s="95">
        <v>166.7</v>
      </c>
      <c r="W229" s="75">
        <v>3</v>
      </c>
      <c r="X229" s="9">
        <f t="shared" ref="X229:X230" si="450">W229*V229</f>
        <v>500.09999999999997</v>
      </c>
      <c r="Y229" s="72">
        <v>2.84</v>
      </c>
      <c r="Z229" s="72">
        <f t="shared" si="441"/>
        <v>113.59999999999998</v>
      </c>
      <c r="AA229" s="72">
        <f t="shared" ref="AA229:AA230" si="451">Z229*X229/1000</f>
        <v>56.811359999999986</v>
      </c>
      <c r="AB229" s="92">
        <v>0.93</v>
      </c>
      <c r="AC229" s="93">
        <f t="shared" ref="AC229:AC230" si="452">AA229/AB229</f>
        <v>61.087483870967723</v>
      </c>
      <c r="AD229" s="94">
        <v>11083.466666191873</v>
      </c>
      <c r="AE229" s="72">
        <v>39</v>
      </c>
      <c r="AF229" s="72">
        <v>39</v>
      </c>
      <c r="AG229" s="92">
        <v>0.89</v>
      </c>
      <c r="AI229" s="72" t="s">
        <v>574</v>
      </c>
      <c r="AL229" s="4"/>
      <c r="AM229" s="4"/>
      <c r="AN229" s="73"/>
      <c r="AO229" s="4"/>
      <c r="AP229" s="4"/>
      <c r="AQ229" s="4"/>
      <c r="AR229" s="4"/>
    </row>
    <row r="230" spans="1:44" s="72" customFormat="1" ht="17.399999999999999">
      <c r="A230" s="4" t="str">
        <f t="shared" si="395"/>
        <v>MCR05W90 8507</v>
      </c>
      <c r="B230" s="4">
        <v>7</v>
      </c>
      <c r="C230" s="79" t="s">
        <v>852</v>
      </c>
      <c r="D230" s="79" t="s">
        <v>436</v>
      </c>
      <c r="E230" s="80">
        <f>S230</f>
        <v>11300</v>
      </c>
      <c r="F230" s="81">
        <f t="shared" si="436"/>
        <v>73.021276595744681</v>
      </c>
      <c r="G230" s="81">
        <f t="shared" si="437"/>
        <v>154.74941724941726</v>
      </c>
      <c r="H230" s="82" t="s">
        <v>554</v>
      </c>
      <c r="I230" s="83"/>
      <c r="J230" s="83" t="s">
        <v>555</v>
      </c>
      <c r="K230" s="83" t="s">
        <v>556</v>
      </c>
      <c r="L230" s="84" t="s">
        <v>571</v>
      </c>
      <c r="M230" s="85">
        <v>70</v>
      </c>
      <c r="N230" s="85">
        <v>65</v>
      </c>
      <c r="O230" s="86" t="s">
        <v>572</v>
      </c>
      <c r="P230" s="87">
        <f t="shared" si="444"/>
        <v>8100</v>
      </c>
      <c r="Q230" s="87" t="s">
        <v>423</v>
      </c>
      <c r="R230" s="100">
        <f t="shared" si="449"/>
        <v>0.97413793103448276</v>
      </c>
      <c r="S230" s="89">
        <v>11300</v>
      </c>
      <c r="T230" s="89">
        <f t="shared" si="439"/>
        <v>11600</v>
      </c>
      <c r="U230" s="4">
        <v>120</v>
      </c>
      <c r="V230" s="98">
        <v>200</v>
      </c>
      <c r="W230" s="75">
        <v>3</v>
      </c>
      <c r="X230" s="9">
        <f t="shared" si="450"/>
        <v>600</v>
      </c>
      <c r="Y230" s="72">
        <v>2.86</v>
      </c>
      <c r="Z230" s="72">
        <f t="shared" si="441"/>
        <v>114.39999999999999</v>
      </c>
      <c r="AA230" s="72">
        <f t="shared" si="451"/>
        <v>68.64</v>
      </c>
      <c r="AB230" s="92">
        <v>0.94</v>
      </c>
      <c r="AC230" s="93">
        <f t="shared" si="452"/>
        <v>73.021276595744681</v>
      </c>
      <c r="AD230" s="94">
        <v>13014.652689059834</v>
      </c>
      <c r="AE230" s="72">
        <v>39</v>
      </c>
      <c r="AF230" s="72">
        <v>39</v>
      </c>
      <c r="AG230" s="92">
        <v>0.89</v>
      </c>
      <c r="AI230" s="72" t="s">
        <v>574</v>
      </c>
      <c r="AL230" s="4"/>
      <c r="AM230" s="4"/>
      <c r="AN230" s="73"/>
      <c r="AO230" s="4"/>
      <c r="AP230" s="4"/>
      <c r="AQ230" s="4"/>
      <c r="AR230" s="4"/>
    </row>
    <row r="231" spans="1:44" s="72" customFormat="1" ht="15" thickBot="1">
      <c r="A231" s="4" t="str">
        <f t="shared" si="395"/>
        <v/>
      </c>
      <c r="B231" s="4"/>
      <c r="C231" s="79"/>
      <c r="D231" s="79" t="s">
        <v>646</v>
      </c>
      <c r="E231" s="80"/>
      <c r="F231" s="81"/>
      <c r="G231" s="81"/>
      <c r="H231" s="82" t="s">
        <v>554</v>
      </c>
      <c r="I231" s="83"/>
      <c r="J231" s="83"/>
      <c r="K231" s="83"/>
      <c r="L231" s="84"/>
      <c r="M231" s="85"/>
      <c r="N231" s="85"/>
      <c r="O231" s="86"/>
      <c r="P231" s="87"/>
      <c r="Q231" s="87"/>
      <c r="R231" s="89"/>
      <c r="S231" s="89"/>
      <c r="T231" s="89"/>
      <c r="U231" s="4"/>
      <c r="V231" s="98"/>
      <c r="W231" s="75"/>
      <c r="X231" s="75"/>
      <c r="AL231" s="4"/>
      <c r="AM231" s="4"/>
      <c r="AN231" s="73"/>
      <c r="AO231" s="4"/>
      <c r="AP231" s="4"/>
      <c r="AQ231" s="4"/>
      <c r="AR231" s="4"/>
    </row>
    <row r="232" spans="1:44" s="72" customFormat="1" ht="17.399999999999999">
      <c r="A232" s="4" t="str">
        <f t="shared" si="395"/>
        <v>MCR06W90 8501</v>
      </c>
      <c r="B232" s="4">
        <v>1</v>
      </c>
      <c r="C232" s="79" t="s">
        <v>853</v>
      </c>
      <c r="D232" s="79" t="s">
        <v>435</v>
      </c>
      <c r="E232" s="80">
        <f t="shared" ref="E232:E238" si="453">S232</f>
        <v>3450</v>
      </c>
      <c r="F232" s="81">
        <f t="shared" ref="F232:F238" si="454">AC232</f>
        <v>22.063835793650767</v>
      </c>
      <c r="G232" s="81">
        <f t="shared" ref="G232:G238" si="455">E232/F232</f>
        <v>156.3644704513616</v>
      </c>
      <c r="H232" s="82" t="s">
        <v>554</v>
      </c>
      <c r="I232" s="83"/>
      <c r="J232" s="83" t="s">
        <v>555</v>
      </c>
      <c r="K232" s="83" t="s">
        <v>556</v>
      </c>
      <c r="L232" s="84" t="s">
        <v>575</v>
      </c>
      <c r="M232" s="85">
        <v>70</v>
      </c>
      <c r="N232" s="85">
        <v>65</v>
      </c>
      <c r="O232" s="86" t="s">
        <v>576</v>
      </c>
      <c r="P232" s="87">
        <f>MROUND(E232/1.68,100)</f>
        <v>2100</v>
      </c>
      <c r="Q232" s="87" t="s">
        <v>417</v>
      </c>
      <c r="R232" s="88">
        <f>R$64</f>
        <v>1</v>
      </c>
      <c r="S232" s="89">
        <f t="shared" ref="S232:S238" si="456">MROUND(T232*R232,50)</f>
        <v>3450</v>
      </c>
      <c r="T232" s="89">
        <f t="shared" ref="T232:T238" si="457">MROUND(AD232*AG232*AF232/AE232,50)</f>
        <v>3450</v>
      </c>
      <c r="U232" s="4">
        <v>144</v>
      </c>
      <c r="V232" s="90">
        <v>50</v>
      </c>
      <c r="W232" s="75">
        <v>3</v>
      </c>
      <c r="X232" s="9">
        <f t="shared" ref="X232" si="458">W232*V232</f>
        <v>150</v>
      </c>
      <c r="Y232" s="91">
        <v>2.7273352578262751</v>
      </c>
      <c r="Z232" s="72">
        <f t="shared" ref="Z232:Z238" si="459">Y232*U232/W232</f>
        <v>130.91209237566122</v>
      </c>
      <c r="AA232" s="72">
        <f t="shared" ref="AA232" si="460">Z232*X232/1000</f>
        <v>19.636813856349182</v>
      </c>
      <c r="AB232" s="92">
        <v>0.89</v>
      </c>
      <c r="AC232" s="93">
        <f t="shared" ref="AC232" si="461">AA232/AB232</f>
        <v>22.063835793650767</v>
      </c>
      <c r="AD232" s="97">
        <v>3872.8514321394778</v>
      </c>
      <c r="AE232" s="72">
        <v>39</v>
      </c>
      <c r="AF232" s="72">
        <v>39</v>
      </c>
      <c r="AG232" s="92">
        <v>0.89</v>
      </c>
      <c r="AI232" s="72" t="s">
        <v>577</v>
      </c>
      <c r="AL232" s="4"/>
      <c r="AM232" s="4"/>
      <c r="AN232" s="73"/>
      <c r="AO232" s="4"/>
      <c r="AP232" s="4"/>
      <c r="AQ232" s="4"/>
      <c r="AR232" s="4"/>
    </row>
    <row r="233" spans="1:44" s="72" customFormat="1" ht="17.399999999999999">
      <c r="A233" s="4" t="str">
        <f t="shared" si="395"/>
        <v>MCR06W90 8502</v>
      </c>
      <c r="B233" s="4">
        <v>2</v>
      </c>
      <c r="C233" s="79" t="s">
        <v>853</v>
      </c>
      <c r="D233" s="79" t="s">
        <v>435</v>
      </c>
      <c r="E233" s="80">
        <f t="shared" si="453"/>
        <v>5100</v>
      </c>
      <c r="F233" s="81">
        <f t="shared" si="454"/>
        <v>33.540710736465762</v>
      </c>
      <c r="G233" s="81">
        <f t="shared" si="455"/>
        <v>152.05402294755891</v>
      </c>
      <c r="H233" s="82" t="s">
        <v>554</v>
      </c>
      <c r="I233" s="83"/>
      <c r="J233" s="83" t="s">
        <v>555</v>
      </c>
      <c r="K233" s="83" t="s">
        <v>556</v>
      </c>
      <c r="L233" s="84" t="s">
        <v>575</v>
      </c>
      <c r="M233" s="85">
        <v>70</v>
      </c>
      <c r="N233" s="85">
        <v>65</v>
      </c>
      <c r="O233" s="86" t="s">
        <v>576</v>
      </c>
      <c r="P233" s="87">
        <f t="shared" ref="P233:P238" si="462">MROUND(E233/1.68,100)</f>
        <v>3000</v>
      </c>
      <c r="Q233" s="87" t="s">
        <v>418</v>
      </c>
      <c r="R233" s="88">
        <f>R$65</f>
        <v>1</v>
      </c>
      <c r="S233" s="89">
        <f t="shared" si="456"/>
        <v>5100</v>
      </c>
      <c r="T233" s="89">
        <f t="shared" si="457"/>
        <v>5100</v>
      </c>
      <c r="U233" s="4">
        <v>144</v>
      </c>
      <c r="V233" s="95">
        <v>76.67</v>
      </c>
      <c r="W233" s="75">
        <v>3</v>
      </c>
      <c r="X233" s="9">
        <f>W233*V233</f>
        <v>230.01</v>
      </c>
      <c r="Y233" s="96">
        <v>2.7797478301546827</v>
      </c>
      <c r="Z233" s="72">
        <f t="shared" si="459"/>
        <v>133.42789584742476</v>
      </c>
      <c r="AA233" s="72">
        <f>Z233*X233/1000</f>
        <v>30.689750323866171</v>
      </c>
      <c r="AB233" s="92">
        <v>0.91500000000000004</v>
      </c>
      <c r="AC233" s="93">
        <f>AA233/AB233</f>
        <v>33.540710736465762</v>
      </c>
      <c r="AD233" s="94">
        <v>5734.4528688923656</v>
      </c>
      <c r="AE233" s="72">
        <v>39</v>
      </c>
      <c r="AF233" s="72">
        <v>39</v>
      </c>
      <c r="AG233" s="92">
        <v>0.89</v>
      </c>
      <c r="AI233" s="72" t="s">
        <v>577</v>
      </c>
      <c r="AL233" s="4"/>
      <c r="AM233" s="4"/>
      <c r="AN233" s="73"/>
      <c r="AO233" s="4"/>
      <c r="AP233" s="4"/>
      <c r="AQ233" s="4"/>
      <c r="AR233" s="4"/>
    </row>
    <row r="234" spans="1:44" s="72" customFormat="1" ht="17.399999999999999">
      <c r="A234" s="4" t="str">
        <f t="shared" si="395"/>
        <v>MCR06W90 8503</v>
      </c>
      <c r="B234" s="4">
        <v>3</v>
      </c>
      <c r="C234" s="79" t="s">
        <v>853</v>
      </c>
      <c r="D234" s="79" t="s">
        <v>435</v>
      </c>
      <c r="E234" s="80">
        <f t="shared" si="453"/>
        <v>6000</v>
      </c>
      <c r="F234" s="81">
        <f t="shared" si="454"/>
        <v>39.488588574798882</v>
      </c>
      <c r="G234" s="81">
        <f t="shared" si="455"/>
        <v>151.94262992294244</v>
      </c>
      <c r="H234" s="82" t="s">
        <v>554</v>
      </c>
      <c r="I234" s="83"/>
      <c r="J234" s="83" t="s">
        <v>555</v>
      </c>
      <c r="K234" s="83" t="s">
        <v>556</v>
      </c>
      <c r="L234" s="84" t="s">
        <v>575</v>
      </c>
      <c r="M234" s="85">
        <v>70</v>
      </c>
      <c r="N234" s="85">
        <v>65</v>
      </c>
      <c r="O234" s="86" t="s">
        <v>576</v>
      </c>
      <c r="P234" s="87">
        <f t="shared" si="462"/>
        <v>3600</v>
      </c>
      <c r="Q234" s="87" t="s">
        <v>419</v>
      </c>
      <c r="R234" s="88">
        <f>R$66</f>
        <v>1.0204081632653061</v>
      </c>
      <c r="S234" s="89">
        <f t="shared" si="456"/>
        <v>6000</v>
      </c>
      <c r="T234" s="89">
        <f t="shared" si="457"/>
        <v>5900</v>
      </c>
      <c r="U234" s="4">
        <v>144</v>
      </c>
      <c r="V234" s="9">
        <v>90</v>
      </c>
      <c r="W234" s="75">
        <v>3</v>
      </c>
      <c r="X234" s="9">
        <f t="shared" ref="X234:X235" si="463">W234*V234</f>
        <v>270</v>
      </c>
      <c r="Y234" s="96">
        <v>2.8032022753715258</v>
      </c>
      <c r="Z234" s="72">
        <f t="shared" si="459"/>
        <v>134.55370921783324</v>
      </c>
      <c r="AA234" s="72">
        <f t="shared" ref="AA234:AA238" si="464">Z234*X234/1000</f>
        <v>36.329501488814977</v>
      </c>
      <c r="AB234" s="92">
        <v>0.92</v>
      </c>
      <c r="AC234" s="93">
        <f t="shared" ref="AC234:AC235" si="465">AA234/AB234</f>
        <v>39.488588574798882</v>
      </c>
      <c r="AD234" s="94">
        <v>6619.3127120839617</v>
      </c>
      <c r="AE234" s="72">
        <v>39</v>
      </c>
      <c r="AF234" s="72">
        <v>39</v>
      </c>
      <c r="AG234" s="92">
        <v>0.89</v>
      </c>
      <c r="AI234" s="72" t="s">
        <v>577</v>
      </c>
      <c r="AL234" s="4"/>
      <c r="AM234" s="4"/>
      <c r="AN234" s="73"/>
      <c r="AO234" s="4"/>
      <c r="AP234" s="4"/>
      <c r="AQ234" s="4"/>
      <c r="AR234" s="4"/>
    </row>
    <row r="235" spans="1:44" s="72" customFormat="1" ht="17.399999999999999">
      <c r="A235" s="4" t="str">
        <f t="shared" si="395"/>
        <v>MCR06W90 8504</v>
      </c>
      <c r="B235" s="4">
        <v>4</v>
      </c>
      <c r="C235" s="79" t="s">
        <v>853</v>
      </c>
      <c r="D235" s="79" t="s">
        <v>435</v>
      </c>
      <c r="E235" s="80">
        <f t="shared" si="453"/>
        <v>7500</v>
      </c>
      <c r="F235" s="81">
        <f t="shared" si="454"/>
        <v>51.319294044817326</v>
      </c>
      <c r="G235" s="81">
        <f t="shared" si="455"/>
        <v>146.14386537449684</v>
      </c>
      <c r="H235" s="82" t="s">
        <v>554</v>
      </c>
      <c r="I235" s="83"/>
      <c r="J235" s="83" t="s">
        <v>555</v>
      </c>
      <c r="K235" s="83" t="s">
        <v>556</v>
      </c>
      <c r="L235" s="84" t="s">
        <v>575</v>
      </c>
      <c r="M235" s="85">
        <v>70</v>
      </c>
      <c r="N235" s="85">
        <v>65</v>
      </c>
      <c r="O235" s="86" t="s">
        <v>576</v>
      </c>
      <c r="P235" s="87">
        <f t="shared" si="462"/>
        <v>4500</v>
      </c>
      <c r="Q235" s="87" t="s">
        <v>420</v>
      </c>
      <c r="R235" s="88">
        <f>R$67</f>
        <v>1.0162601626016261</v>
      </c>
      <c r="S235" s="89">
        <f t="shared" si="456"/>
        <v>7500</v>
      </c>
      <c r="T235" s="89">
        <f t="shared" si="457"/>
        <v>7400</v>
      </c>
      <c r="U235" s="4">
        <v>144</v>
      </c>
      <c r="V235" s="9">
        <f>350/3</f>
        <v>116.66666666666667</v>
      </c>
      <c r="W235" s="75">
        <v>3</v>
      </c>
      <c r="X235" s="9">
        <f t="shared" si="463"/>
        <v>350</v>
      </c>
      <c r="Y235" s="96">
        <v>2.8469989315339133</v>
      </c>
      <c r="Z235" s="72">
        <f t="shared" si="459"/>
        <v>136.65594871362785</v>
      </c>
      <c r="AA235" s="72">
        <f t="shared" si="464"/>
        <v>47.829582049769748</v>
      </c>
      <c r="AB235" s="92">
        <v>0.93200000000000005</v>
      </c>
      <c r="AC235" s="93">
        <f t="shared" si="465"/>
        <v>51.319294044817326</v>
      </c>
      <c r="AD235" s="94">
        <v>8319.1479192017305</v>
      </c>
      <c r="AE235" s="72">
        <v>39</v>
      </c>
      <c r="AF235" s="72">
        <v>39</v>
      </c>
      <c r="AG235" s="92">
        <v>0.89</v>
      </c>
      <c r="AI235" s="72" t="s">
        <v>577</v>
      </c>
      <c r="AL235" s="4"/>
      <c r="AM235" s="4"/>
      <c r="AN235" s="73"/>
      <c r="AO235" s="4"/>
      <c r="AP235" s="4"/>
      <c r="AQ235" s="4"/>
      <c r="AR235" s="4"/>
    </row>
    <row r="236" spans="1:44" s="72" customFormat="1" ht="17.399999999999999">
      <c r="A236" s="4" t="str">
        <f t="shared" si="395"/>
        <v>MCR06W90 8505</v>
      </c>
      <c r="B236" s="4">
        <v>5</v>
      </c>
      <c r="C236" s="79" t="s">
        <v>853</v>
      </c>
      <c r="D236" s="79" t="s">
        <v>436</v>
      </c>
      <c r="E236" s="80">
        <f t="shared" si="453"/>
        <v>9750</v>
      </c>
      <c r="F236" s="81">
        <f t="shared" si="454"/>
        <v>58.311904864864864</v>
      </c>
      <c r="G236" s="81">
        <f t="shared" si="455"/>
        <v>167.20427882771403</v>
      </c>
      <c r="H236" s="82" t="s">
        <v>554</v>
      </c>
      <c r="I236" s="83"/>
      <c r="J236" s="83" t="s">
        <v>555</v>
      </c>
      <c r="K236" s="83" t="s">
        <v>556</v>
      </c>
      <c r="L236" s="84" t="s">
        <v>575</v>
      </c>
      <c r="M236" s="85">
        <v>70</v>
      </c>
      <c r="N236" s="85">
        <v>65</v>
      </c>
      <c r="O236" s="86" t="s">
        <v>576</v>
      </c>
      <c r="P236" s="87">
        <f t="shared" si="462"/>
        <v>5800</v>
      </c>
      <c r="Q236" s="87" t="s">
        <v>421</v>
      </c>
      <c r="R236" s="88">
        <f>R$68</f>
        <v>1.0062111801242235</v>
      </c>
      <c r="S236" s="89">
        <f t="shared" si="456"/>
        <v>9750</v>
      </c>
      <c r="T236" s="89">
        <f t="shared" si="457"/>
        <v>9700</v>
      </c>
      <c r="U236" s="4">
        <v>144</v>
      </c>
      <c r="V236" s="9">
        <v>133.30000000000001</v>
      </c>
      <c r="W236" s="75">
        <v>3</v>
      </c>
      <c r="X236" s="9">
        <f>W236*V236</f>
        <v>399.90000000000003</v>
      </c>
      <c r="Y236" s="72">
        <v>2.81</v>
      </c>
      <c r="Z236" s="72">
        <f t="shared" si="459"/>
        <v>134.88</v>
      </c>
      <c r="AA236" s="72">
        <f t="shared" si="464"/>
        <v>53.938512000000003</v>
      </c>
      <c r="AB236" s="92">
        <v>0.92500000000000004</v>
      </c>
      <c r="AC236" s="93">
        <f>AA236/AB236</f>
        <v>58.311904864864864</v>
      </c>
      <c r="AD236" s="94">
        <v>10874.718775497558</v>
      </c>
      <c r="AE236" s="72">
        <v>39</v>
      </c>
      <c r="AF236" s="72">
        <v>39</v>
      </c>
      <c r="AG236" s="92">
        <v>0.89</v>
      </c>
      <c r="AI236" s="72" t="s">
        <v>578</v>
      </c>
      <c r="AL236" s="4"/>
      <c r="AM236" s="4"/>
      <c r="AN236" s="73"/>
      <c r="AO236" s="4"/>
      <c r="AP236" s="4"/>
      <c r="AQ236" s="4"/>
      <c r="AR236" s="4"/>
    </row>
    <row r="237" spans="1:44" s="72" customFormat="1" ht="17.399999999999999">
      <c r="A237" s="4" t="str">
        <f t="shared" si="395"/>
        <v>MCR06W90 8506</v>
      </c>
      <c r="B237" s="4">
        <v>6</v>
      </c>
      <c r="C237" s="79" t="s">
        <v>853</v>
      </c>
      <c r="D237" s="79" t="s">
        <v>436</v>
      </c>
      <c r="E237" s="80">
        <f t="shared" si="453"/>
        <v>12050</v>
      </c>
      <c r="F237" s="81">
        <f t="shared" si="454"/>
        <v>72.912975401069517</v>
      </c>
      <c r="G237" s="81">
        <f t="shared" si="455"/>
        <v>165.26550910475183</v>
      </c>
      <c r="H237" s="82" t="s">
        <v>554</v>
      </c>
      <c r="I237" s="83"/>
      <c r="J237" s="83" t="s">
        <v>555</v>
      </c>
      <c r="K237" s="83" t="s">
        <v>556</v>
      </c>
      <c r="L237" s="84" t="s">
        <v>575</v>
      </c>
      <c r="M237" s="85">
        <v>70</v>
      </c>
      <c r="N237" s="85">
        <v>65</v>
      </c>
      <c r="O237" s="86" t="s">
        <v>576</v>
      </c>
      <c r="P237" s="87">
        <f t="shared" si="462"/>
        <v>7200</v>
      </c>
      <c r="Q237" s="87" t="s">
        <v>422</v>
      </c>
      <c r="R237" s="88">
        <f>$R$69</f>
        <v>1.015228426395939</v>
      </c>
      <c r="S237" s="89">
        <f t="shared" si="456"/>
        <v>12050</v>
      </c>
      <c r="T237" s="89">
        <f t="shared" si="457"/>
        <v>11850</v>
      </c>
      <c r="U237" s="4">
        <v>144</v>
      </c>
      <c r="V237" s="95">
        <v>166.7</v>
      </c>
      <c r="W237" s="75">
        <v>3</v>
      </c>
      <c r="X237" s="9">
        <f t="shared" ref="X237:X238" si="466">W237*V237</f>
        <v>500.09999999999997</v>
      </c>
      <c r="Y237" s="72">
        <v>2.84</v>
      </c>
      <c r="Z237" s="72">
        <f t="shared" si="459"/>
        <v>136.32</v>
      </c>
      <c r="AA237" s="72">
        <f t="shared" si="464"/>
        <v>68.173631999999998</v>
      </c>
      <c r="AB237" s="92">
        <v>0.93500000000000005</v>
      </c>
      <c r="AC237" s="93">
        <f t="shared" ref="AC237:AC238" si="467">AA237/AB237</f>
        <v>72.912975401069517</v>
      </c>
      <c r="AD237" s="94">
        <v>13300.159999430247</v>
      </c>
      <c r="AE237" s="72">
        <v>39</v>
      </c>
      <c r="AF237" s="72">
        <v>39</v>
      </c>
      <c r="AG237" s="92">
        <v>0.89</v>
      </c>
      <c r="AI237" s="72" t="s">
        <v>578</v>
      </c>
      <c r="AL237" s="4"/>
      <c r="AM237" s="4"/>
      <c r="AN237" s="73"/>
      <c r="AO237" s="4"/>
      <c r="AP237" s="4"/>
      <c r="AQ237" s="4"/>
      <c r="AR237" s="4"/>
    </row>
    <row r="238" spans="1:44" s="72" customFormat="1" ht="18" thickBot="1">
      <c r="A238" s="4" t="str">
        <f t="shared" si="395"/>
        <v>MCR06W90 8507</v>
      </c>
      <c r="B238" s="4">
        <v>7</v>
      </c>
      <c r="C238" s="79" t="s">
        <v>853</v>
      </c>
      <c r="D238" s="79" t="s">
        <v>436</v>
      </c>
      <c r="E238" s="80">
        <f t="shared" si="453"/>
        <v>13550</v>
      </c>
      <c r="F238" s="81">
        <f t="shared" si="454"/>
        <v>87.812366737739879</v>
      </c>
      <c r="G238" s="81">
        <f t="shared" si="455"/>
        <v>154.30628399378398</v>
      </c>
      <c r="H238" s="82" t="s">
        <v>554</v>
      </c>
      <c r="I238" s="83"/>
      <c r="J238" s="83" t="s">
        <v>555</v>
      </c>
      <c r="K238" s="83" t="s">
        <v>556</v>
      </c>
      <c r="L238" s="84" t="s">
        <v>575</v>
      </c>
      <c r="M238" s="85">
        <v>70</v>
      </c>
      <c r="N238" s="85">
        <v>65</v>
      </c>
      <c r="O238" s="86" t="s">
        <v>576</v>
      </c>
      <c r="P238" s="87">
        <f t="shared" si="462"/>
        <v>8100</v>
      </c>
      <c r="Q238" s="87" t="s">
        <v>423</v>
      </c>
      <c r="R238" s="88">
        <f>$R$70</f>
        <v>0.97413793103448276</v>
      </c>
      <c r="S238" s="89">
        <f t="shared" si="456"/>
        <v>13550</v>
      </c>
      <c r="T238" s="89">
        <f t="shared" si="457"/>
        <v>13900</v>
      </c>
      <c r="U238" s="4">
        <v>144</v>
      </c>
      <c r="V238" s="98">
        <v>200</v>
      </c>
      <c r="W238" s="75">
        <v>3</v>
      </c>
      <c r="X238" s="9">
        <f t="shared" si="466"/>
        <v>600</v>
      </c>
      <c r="Y238" s="72">
        <v>2.86</v>
      </c>
      <c r="Z238" s="72">
        <f t="shared" si="459"/>
        <v>137.28</v>
      </c>
      <c r="AA238" s="72">
        <f t="shared" si="464"/>
        <v>82.367999999999995</v>
      </c>
      <c r="AB238" s="92">
        <v>0.93799999999999994</v>
      </c>
      <c r="AC238" s="93">
        <f t="shared" si="467"/>
        <v>87.812366737739879</v>
      </c>
      <c r="AD238" s="99">
        <v>15617.5832268718</v>
      </c>
      <c r="AE238" s="72">
        <v>39</v>
      </c>
      <c r="AF238" s="72">
        <v>39</v>
      </c>
      <c r="AG238" s="92">
        <v>0.89</v>
      </c>
      <c r="AI238" s="72" t="s">
        <v>578</v>
      </c>
      <c r="AL238" s="4"/>
      <c r="AM238" s="4"/>
      <c r="AN238" s="73"/>
      <c r="AO238" s="4"/>
      <c r="AP238" s="4"/>
      <c r="AQ238" s="4"/>
      <c r="AR238" s="4"/>
    </row>
    <row r="239" spans="1:44" s="72" customFormat="1" ht="15" thickBot="1">
      <c r="A239" s="4" t="str">
        <f t="shared" si="395"/>
        <v/>
      </c>
      <c r="B239" s="4"/>
      <c r="C239" s="79"/>
      <c r="D239" s="79" t="s">
        <v>646</v>
      </c>
      <c r="E239" s="80"/>
      <c r="F239" s="81"/>
      <c r="G239" s="81"/>
      <c r="H239" s="82" t="s">
        <v>554</v>
      </c>
      <c r="I239" s="83"/>
      <c r="J239" s="83"/>
      <c r="K239" s="83"/>
      <c r="L239" s="84"/>
      <c r="M239" s="85"/>
      <c r="N239" s="85"/>
      <c r="O239" s="86"/>
      <c r="P239" s="87"/>
      <c r="Q239" s="87"/>
      <c r="R239" s="89"/>
      <c r="S239" s="89"/>
      <c r="T239" s="89"/>
      <c r="U239" s="4"/>
      <c r="AL239" s="4"/>
      <c r="AM239" s="4"/>
      <c r="AN239" s="73"/>
      <c r="AO239" s="4"/>
      <c r="AP239" s="4"/>
      <c r="AQ239" s="4"/>
      <c r="AR239" s="4"/>
    </row>
    <row r="240" spans="1:44" s="72" customFormat="1" ht="17.399999999999999">
      <c r="A240" s="4" t="str">
        <f t="shared" si="395"/>
        <v>MCR08W90 8501</v>
      </c>
      <c r="B240" s="4">
        <v>1</v>
      </c>
      <c r="C240" s="79" t="s">
        <v>854</v>
      </c>
      <c r="D240" s="79" t="s">
        <v>435</v>
      </c>
      <c r="E240" s="80">
        <f t="shared" ref="E240:E246" si="468">S240</f>
        <v>4600</v>
      </c>
      <c r="F240" s="81">
        <f t="shared" ref="F240:F246" si="469">AC240</f>
        <v>29.254098854896352</v>
      </c>
      <c r="G240" s="81">
        <f t="shared" ref="G240:G246" si="470">E240/F240</f>
        <v>157.24292253254907</v>
      </c>
      <c r="H240" s="82" t="s">
        <v>554</v>
      </c>
      <c r="I240" s="83"/>
      <c r="J240" s="83" t="s">
        <v>555</v>
      </c>
      <c r="K240" s="83" t="s">
        <v>556</v>
      </c>
      <c r="L240" s="84" t="s">
        <v>579</v>
      </c>
      <c r="M240" s="85">
        <v>70</v>
      </c>
      <c r="N240" s="85">
        <v>65</v>
      </c>
      <c r="O240" s="86" t="s">
        <v>580</v>
      </c>
      <c r="P240" s="87">
        <f>MROUND(E240/2.24,100)</f>
        <v>2100</v>
      </c>
      <c r="Q240" s="87" t="s">
        <v>417</v>
      </c>
      <c r="R240" s="88">
        <f>R$64</f>
        <v>1</v>
      </c>
      <c r="S240" s="89">
        <f t="shared" ref="S240:S246" si="471">MROUND(T240*R240,50)</f>
        <v>4600</v>
      </c>
      <c r="T240" s="89">
        <f t="shared" ref="T240:T246" si="472">MROUND(AD240*AG240*AF240/AE240,50)</f>
        <v>4600</v>
      </c>
      <c r="U240" s="4">
        <f t="shared" ref="U240:U243" si="473">24*8</f>
        <v>192</v>
      </c>
      <c r="V240" s="90">
        <v>50</v>
      </c>
      <c r="W240" s="75">
        <v>3</v>
      </c>
      <c r="X240" s="9">
        <f t="shared" ref="X240" si="474">W240*V240</f>
        <v>150</v>
      </c>
      <c r="Y240" s="91">
        <v>2.7273352578262751</v>
      </c>
      <c r="Z240" s="72">
        <f t="shared" ref="Z240:Z246" si="475">Y240*U240/W240</f>
        <v>174.54945650088158</v>
      </c>
      <c r="AA240" s="72">
        <f t="shared" ref="AA240" si="476">Z240*X240/1000</f>
        <v>26.182418475132234</v>
      </c>
      <c r="AB240" s="92">
        <v>0.89500000000000002</v>
      </c>
      <c r="AC240" s="93">
        <f t="shared" ref="AC240" si="477">AA240/AB240</f>
        <v>29.254098854896352</v>
      </c>
      <c r="AD240" s="97">
        <v>5163.801909519304</v>
      </c>
      <c r="AE240" s="72">
        <v>39</v>
      </c>
      <c r="AF240" s="72">
        <v>39</v>
      </c>
      <c r="AG240" s="92">
        <v>0.89</v>
      </c>
      <c r="AI240" s="72" t="s">
        <v>581</v>
      </c>
      <c r="AL240" s="4"/>
      <c r="AM240" s="4"/>
      <c r="AN240" s="73"/>
      <c r="AO240" s="4"/>
      <c r="AP240" s="4"/>
      <c r="AQ240" s="4"/>
      <c r="AR240" s="4"/>
    </row>
    <row r="241" spans="1:44" s="72" customFormat="1" ht="17.399999999999999">
      <c r="A241" s="4" t="str">
        <f t="shared" si="395"/>
        <v>MCR08W90 8502</v>
      </c>
      <c r="B241" s="4">
        <v>2</v>
      </c>
      <c r="C241" s="79" t="s">
        <v>854</v>
      </c>
      <c r="D241" s="79" t="s">
        <v>435</v>
      </c>
      <c r="E241" s="80">
        <f t="shared" si="468"/>
        <v>6800</v>
      </c>
      <c r="F241" s="81">
        <f t="shared" si="469"/>
        <v>44.189705289944087</v>
      </c>
      <c r="G241" s="81">
        <f t="shared" si="470"/>
        <v>153.88199480813066</v>
      </c>
      <c r="H241" s="82" t="s">
        <v>554</v>
      </c>
      <c r="I241" s="83"/>
      <c r="J241" s="83" t="s">
        <v>555</v>
      </c>
      <c r="K241" s="83" t="s">
        <v>556</v>
      </c>
      <c r="L241" s="84" t="s">
        <v>579</v>
      </c>
      <c r="M241" s="85">
        <v>70</v>
      </c>
      <c r="N241" s="85">
        <v>65</v>
      </c>
      <c r="O241" s="86" t="s">
        <v>580</v>
      </c>
      <c r="P241" s="87">
        <f t="shared" ref="P241:P246" si="478">MROUND(E241/2.24,100)</f>
        <v>3000</v>
      </c>
      <c r="Q241" s="87" t="s">
        <v>418</v>
      </c>
      <c r="R241" s="88">
        <f>R$65</f>
        <v>1</v>
      </c>
      <c r="S241" s="89">
        <f t="shared" si="471"/>
        <v>6800</v>
      </c>
      <c r="T241" s="89">
        <f t="shared" si="472"/>
        <v>6800</v>
      </c>
      <c r="U241" s="4">
        <f t="shared" si="473"/>
        <v>192</v>
      </c>
      <c r="V241" s="95">
        <v>76.67</v>
      </c>
      <c r="W241" s="75">
        <v>3</v>
      </c>
      <c r="X241" s="9">
        <f>W241*V241</f>
        <v>230.01</v>
      </c>
      <c r="Y241" s="96">
        <v>2.7797478301546827</v>
      </c>
      <c r="Z241" s="72">
        <f t="shared" si="475"/>
        <v>177.9038611298997</v>
      </c>
      <c r="AA241" s="72">
        <f>Z241*X241/1000</f>
        <v>40.919667098488226</v>
      </c>
      <c r="AB241" s="92">
        <v>0.92600000000000005</v>
      </c>
      <c r="AC241" s="93">
        <f>AA241/AB241</f>
        <v>44.189705289944087</v>
      </c>
      <c r="AD241" s="94">
        <v>7645.9371585231547</v>
      </c>
      <c r="AE241" s="72">
        <v>39</v>
      </c>
      <c r="AF241" s="72">
        <v>39</v>
      </c>
      <c r="AG241" s="92">
        <v>0.89</v>
      </c>
      <c r="AI241" s="72" t="s">
        <v>581</v>
      </c>
      <c r="AL241" s="4"/>
      <c r="AM241" s="4"/>
      <c r="AN241" s="73"/>
      <c r="AO241" s="4"/>
      <c r="AP241" s="4"/>
      <c r="AQ241" s="4"/>
      <c r="AR241" s="4"/>
    </row>
    <row r="242" spans="1:44" s="72" customFormat="1" ht="17.399999999999999">
      <c r="A242" s="4" t="str">
        <f t="shared" si="395"/>
        <v>MCR08W90 8503</v>
      </c>
      <c r="B242" s="4">
        <v>3</v>
      </c>
      <c r="C242" s="79" t="s">
        <v>854</v>
      </c>
      <c r="D242" s="79" t="s">
        <v>435</v>
      </c>
      <c r="E242" s="80">
        <f t="shared" si="468"/>
        <v>8000</v>
      </c>
      <c r="F242" s="81">
        <f t="shared" si="469"/>
        <v>51.862243381605957</v>
      </c>
      <c r="G242" s="81">
        <f t="shared" si="470"/>
        <v>154.25480037829158</v>
      </c>
      <c r="H242" s="82" t="s">
        <v>554</v>
      </c>
      <c r="I242" s="83"/>
      <c r="J242" s="83" t="s">
        <v>555</v>
      </c>
      <c r="K242" s="83" t="s">
        <v>556</v>
      </c>
      <c r="L242" s="84" t="s">
        <v>579</v>
      </c>
      <c r="M242" s="85">
        <v>70</v>
      </c>
      <c r="N242" s="85">
        <v>65</v>
      </c>
      <c r="O242" s="86" t="s">
        <v>580</v>
      </c>
      <c r="P242" s="87">
        <f t="shared" si="478"/>
        <v>3600</v>
      </c>
      <c r="Q242" s="87" t="s">
        <v>419</v>
      </c>
      <c r="R242" s="88">
        <f>R$66</f>
        <v>1.0204081632653061</v>
      </c>
      <c r="S242" s="89">
        <f t="shared" si="471"/>
        <v>8000</v>
      </c>
      <c r="T242" s="89">
        <f t="shared" si="472"/>
        <v>7850</v>
      </c>
      <c r="U242" s="4">
        <f t="shared" si="473"/>
        <v>192</v>
      </c>
      <c r="V242" s="9">
        <v>90</v>
      </c>
      <c r="W242" s="75">
        <v>3</v>
      </c>
      <c r="X242" s="9">
        <f t="shared" ref="X242:X243" si="479">W242*V242</f>
        <v>270</v>
      </c>
      <c r="Y242" s="96">
        <v>2.8032022753715258</v>
      </c>
      <c r="Z242" s="72">
        <f t="shared" si="475"/>
        <v>179.40494562377765</v>
      </c>
      <c r="AA242" s="72">
        <f t="shared" ref="AA242:AA243" si="480">Z242*X242/1000</f>
        <v>48.439335318419964</v>
      </c>
      <c r="AB242" s="92">
        <v>0.93400000000000005</v>
      </c>
      <c r="AC242" s="93">
        <f t="shared" ref="AC242:AC243" si="481">AA242/AB242</f>
        <v>51.862243381605957</v>
      </c>
      <c r="AD242" s="94">
        <v>8825.7502827786157</v>
      </c>
      <c r="AE242" s="72">
        <v>39</v>
      </c>
      <c r="AF242" s="72">
        <v>39</v>
      </c>
      <c r="AG242" s="92">
        <v>0.89</v>
      </c>
      <c r="AI242" s="72" t="s">
        <v>581</v>
      </c>
      <c r="AL242" s="4"/>
      <c r="AM242" s="4"/>
      <c r="AN242" s="73"/>
      <c r="AO242" s="4"/>
      <c r="AP242" s="4"/>
      <c r="AQ242" s="4"/>
      <c r="AR242" s="4"/>
    </row>
    <row r="243" spans="1:44" s="72" customFormat="1" ht="17.399999999999999">
      <c r="A243" s="4" t="str">
        <f t="shared" si="395"/>
        <v>MCR08W90 8504</v>
      </c>
      <c r="B243" s="4">
        <v>4</v>
      </c>
      <c r="C243" s="79" t="s">
        <v>854</v>
      </c>
      <c r="D243" s="79" t="s">
        <v>435</v>
      </c>
      <c r="E243" s="80">
        <f t="shared" si="468"/>
        <v>10000</v>
      </c>
      <c r="F243" s="81">
        <f t="shared" si="469"/>
        <v>67.699337650063327</v>
      </c>
      <c r="G243" s="81">
        <f t="shared" si="470"/>
        <v>147.71193259954509</v>
      </c>
      <c r="H243" s="82" t="s">
        <v>554</v>
      </c>
      <c r="I243" s="83"/>
      <c r="J243" s="83" t="s">
        <v>555</v>
      </c>
      <c r="K243" s="83" t="s">
        <v>556</v>
      </c>
      <c r="L243" s="84" t="s">
        <v>579</v>
      </c>
      <c r="M243" s="85">
        <v>70</v>
      </c>
      <c r="N243" s="85">
        <v>65</v>
      </c>
      <c r="O243" s="86" t="s">
        <v>580</v>
      </c>
      <c r="P243" s="87">
        <f t="shared" si="478"/>
        <v>4500</v>
      </c>
      <c r="Q243" s="87" t="s">
        <v>420</v>
      </c>
      <c r="R243" s="88">
        <f>R$67</f>
        <v>1.0162601626016261</v>
      </c>
      <c r="S243" s="89">
        <f t="shared" si="471"/>
        <v>10000</v>
      </c>
      <c r="T243" s="89">
        <f t="shared" si="472"/>
        <v>9850</v>
      </c>
      <c r="U243" s="4">
        <f t="shared" si="473"/>
        <v>192</v>
      </c>
      <c r="V243" s="9">
        <f>350/3</f>
        <v>116.66666666666667</v>
      </c>
      <c r="W243" s="75">
        <v>3</v>
      </c>
      <c r="X243" s="9">
        <f t="shared" si="479"/>
        <v>350</v>
      </c>
      <c r="Y243" s="96">
        <v>2.8469989315339133</v>
      </c>
      <c r="Z243" s="72">
        <f t="shared" si="475"/>
        <v>182.20793161817042</v>
      </c>
      <c r="AA243" s="72">
        <f t="shared" si="480"/>
        <v>63.772776066359647</v>
      </c>
      <c r="AB243" s="92">
        <v>0.94199999999999995</v>
      </c>
      <c r="AC243" s="93">
        <f t="shared" si="481"/>
        <v>67.699337650063327</v>
      </c>
      <c r="AD243" s="94">
        <v>11092.197225602307</v>
      </c>
      <c r="AE243" s="72">
        <v>39</v>
      </c>
      <c r="AF243" s="72">
        <v>39</v>
      </c>
      <c r="AG243" s="92">
        <v>0.89</v>
      </c>
      <c r="AI243" s="72" t="s">
        <v>581</v>
      </c>
      <c r="AL243" s="4"/>
      <c r="AM243" s="4"/>
      <c r="AN243" s="73"/>
      <c r="AO243" s="4"/>
      <c r="AP243" s="4"/>
      <c r="AQ243" s="4"/>
      <c r="AR243" s="4"/>
    </row>
    <row r="244" spans="1:44" s="72" customFormat="1" ht="17.399999999999999">
      <c r="A244" s="4" t="str">
        <f t="shared" si="395"/>
        <v>MCR08W90 85015</v>
      </c>
      <c r="B244" s="4">
        <v>5</v>
      </c>
      <c r="C244" s="79" t="s">
        <v>855</v>
      </c>
      <c r="D244" s="79" t="s">
        <v>647</v>
      </c>
      <c r="E244" s="80">
        <f t="shared" si="468"/>
        <v>13000</v>
      </c>
      <c r="F244" s="81">
        <f t="shared" si="469"/>
        <v>76.835487179487188</v>
      </c>
      <c r="G244" s="81">
        <f t="shared" si="470"/>
        <v>169.19265403539495</v>
      </c>
      <c r="H244" s="82" t="s">
        <v>554</v>
      </c>
      <c r="I244" s="83"/>
      <c r="J244" s="83" t="s">
        <v>555</v>
      </c>
      <c r="K244" s="83" t="s">
        <v>556</v>
      </c>
      <c r="L244" s="84" t="s">
        <v>579</v>
      </c>
      <c r="M244" s="85">
        <v>70</v>
      </c>
      <c r="N244" s="85">
        <v>65</v>
      </c>
      <c r="O244" s="86" t="s">
        <v>580</v>
      </c>
      <c r="P244" s="87">
        <f t="shared" si="478"/>
        <v>5800</v>
      </c>
      <c r="Q244" s="87" t="s">
        <v>421</v>
      </c>
      <c r="R244" s="88">
        <f>R$68</f>
        <v>1.0062111801242235</v>
      </c>
      <c r="S244" s="89">
        <f t="shared" si="471"/>
        <v>13000</v>
      </c>
      <c r="T244" s="89">
        <f t="shared" si="472"/>
        <v>12900</v>
      </c>
      <c r="U244" s="4">
        <f>24*8</f>
        <v>192</v>
      </c>
      <c r="V244" s="9">
        <v>133.30000000000001</v>
      </c>
      <c r="W244" s="75">
        <v>3</v>
      </c>
      <c r="X244" s="9">
        <f>W244*V244</f>
        <v>399.90000000000003</v>
      </c>
      <c r="Y244" s="72">
        <v>2.81</v>
      </c>
      <c r="Z244" s="72">
        <f t="shared" si="475"/>
        <v>179.84</v>
      </c>
      <c r="AA244" s="72">
        <f>Z244*X244/1000</f>
        <v>71.918016000000009</v>
      </c>
      <c r="AB244" s="92">
        <v>0.93600000000000005</v>
      </c>
      <c r="AC244" s="93">
        <f>AA244/AB244</f>
        <v>76.835487179487188</v>
      </c>
      <c r="AD244" s="97">
        <v>14499.625033996745</v>
      </c>
      <c r="AE244" s="72">
        <v>39</v>
      </c>
      <c r="AF244" s="72">
        <v>39</v>
      </c>
      <c r="AG244" s="92">
        <v>0.89</v>
      </c>
      <c r="AI244" s="72" t="s">
        <v>582</v>
      </c>
      <c r="AL244" s="4"/>
      <c r="AM244" s="4"/>
      <c r="AN244" s="73"/>
      <c r="AO244" s="4"/>
      <c r="AP244" s="4"/>
      <c r="AQ244" s="4"/>
      <c r="AR244" s="4"/>
    </row>
    <row r="245" spans="1:44" s="72" customFormat="1" ht="17.399999999999999">
      <c r="A245" s="4" t="str">
        <f t="shared" si="395"/>
        <v>MCR08W90 85016</v>
      </c>
      <c r="B245" s="4">
        <v>6</v>
      </c>
      <c r="C245" s="79" t="s">
        <v>855</v>
      </c>
      <c r="D245" s="79" t="s">
        <v>647</v>
      </c>
      <c r="E245" s="80">
        <f t="shared" si="468"/>
        <v>16050</v>
      </c>
      <c r="F245" s="81">
        <f t="shared" si="469"/>
        <v>96.188546031746029</v>
      </c>
      <c r="G245" s="81">
        <f t="shared" si="470"/>
        <v>166.85978385308854</v>
      </c>
      <c r="H245" s="82" t="s">
        <v>554</v>
      </c>
      <c r="I245" s="83"/>
      <c r="J245" s="83" t="s">
        <v>555</v>
      </c>
      <c r="K245" s="83" t="s">
        <v>556</v>
      </c>
      <c r="L245" s="84" t="s">
        <v>579</v>
      </c>
      <c r="M245" s="85">
        <v>70</v>
      </c>
      <c r="N245" s="85">
        <v>65</v>
      </c>
      <c r="O245" s="86" t="s">
        <v>580</v>
      </c>
      <c r="P245" s="87">
        <f t="shared" si="478"/>
        <v>7200</v>
      </c>
      <c r="Q245" s="87" t="s">
        <v>422</v>
      </c>
      <c r="R245" s="88">
        <f>$R$69</f>
        <v>1.015228426395939</v>
      </c>
      <c r="S245" s="89">
        <f t="shared" si="471"/>
        <v>16050</v>
      </c>
      <c r="T245" s="89">
        <f t="shared" si="472"/>
        <v>15800</v>
      </c>
      <c r="U245" s="4">
        <f t="shared" ref="U245:U246" si="482">24*8</f>
        <v>192</v>
      </c>
      <c r="V245" s="95">
        <v>166.7</v>
      </c>
      <c r="W245" s="75">
        <v>3</v>
      </c>
      <c r="X245" s="9">
        <f t="shared" ref="X245:X246" si="483">W245*V245</f>
        <v>500.09999999999997</v>
      </c>
      <c r="Y245" s="72">
        <v>2.84</v>
      </c>
      <c r="Z245" s="72">
        <f t="shared" si="475"/>
        <v>181.76</v>
      </c>
      <c r="AA245" s="72">
        <f t="shared" ref="AA245:AA246" si="484">Z245*X245/1000</f>
        <v>90.898175999999992</v>
      </c>
      <c r="AB245" s="92">
        <v>0.94499999999999995</v>
      </c>
      <c r="AC245" s="93">
        <f t="shared" ref="AC245:AC246" si="485">AA245/AB245</f>
        <v>96.188546031746029</v>
      </c>
      <c r="AD245" s="94">
        <v>17733.546665906993</v>
      </c>
      <c r="AE245" s="72">
        <v>39</v>
      </c>
      <c r="AF245" s="72">
        <v>39</v>
      </c>
      <c r="AG245" s="92">
        <v>0.89</v>
      </c>
      <c r="AI245" s="72" t="s">
        <v>582</v>
      </c>
      <c r="AL245" s="4"/>
      <c r="AM245" s="4"/>
      <c r="AN245" s="73"/>
      <c r="AO245" s="4"/>
      <c r="AP245" s="4"/>
      <c r="AQ245" s="4"/>
      <c r="AR245" s="4"/>
    </row>
    <row r="246" spans="1:44" s="72" customFormat="1" ht="17.399999999999999">
      <c r="A246" s="4" t="str">
        <f t="shared" si="395"/>
        <v>MCR08W90 85027</v>
      </c>
      <c r="B246" s="4">
        <v>7</v>
      </c>
      <c r="C246" s="79" t="s">
        <v>856</v>
      </c>
      <c r="D246" s="79" t="s">
        <v>648</v>
      </c>
      <c r="E246" s="80">
        <f t="shared" si="468"/>
        <v>18050</v>
      </c>
      <c r="F246" s="81">
        <f t="shared" si="469"/>
        <v>115.97043294614572</v>
      </c>
      <c r="G246" s="81">
        <f t="shared" si="470"/>
        <v>155.64311990093239</v>
      </c>
      <c r="H246" s="82" t="s">
        <v>554</v>
      </c>
      <c r="I246" s="83"/>
      <c r="J246" s="83" t="s">
        <v>565</v>
      </c>
      <c r="K246" s="83" t="s">
        <v>556</v>
      </c>
      <c r="L246" s="84" t="s">
        <v>579</v>
      </c>
      <c r="M246" s="85">
        <v>70</v>
      </c>
      <c r="N246" s="85">
        <v>65</v>
      </c>
      <c r="O246" s="86" t="s">
        <v>580</v>
      </c>
      <c r="P246" s="87">
        <f t="shared" si="478"/>
        <v>8100</v>
      </c>
      <c r="Q246" s="87" t="s">
        <v>423</v>
      </c>
      <c r="R246" s="88">
        <f>$R$70</f>
        <v>0.97413793103448276</v>
      </c>
      <c r="S246" s="89">
        <f t="shared" si="471"/>
        <v>18050</v>
      </c>
      <c r="T246" s="89">
        <f t="shared" si="472"/>
        <v>18550</v>
      </c>
      <c r="U246" s="4">
        <f t="shared" si="482"/>
        <v>192</v>
      </c>
      <c r="V246" s="98">
        <v>200</v>
      </c>
      <c r="W246" s="75">
        <v>3</v>
      </c>
      <c r="X246" s="9">
        <f t="shared" si="483"/>
        <v>600</v>
      </c>
      <c r="Y246" s="72">
        <v>2.86</v>
      </c>
      <c r="Z246" s="72">
        <f t="shared" si="475"/>
        <v>183.04</v>
      </c>
      <c r="AA246" s="72">
        <f t="shared" si="484"/>
        <v>109.824</v>
      </c>
      <c r="AB246" s="92">
        <v>0.94699999999999995</v>
      </c>
      <c r="AC246" s="93">
        <f t="shared" si="485"/>
        <v>115.97043294614572</v>
      </c>
      <c r="AD246" s="94">
        <v>20823.444302495736</v>
      </c>
      <c r="AE246" s="72">
        <v>39</v>
      </c>
      <c r="AF246" s="72">
        <v>39</v>
      </c>
      <c r="AG246" s="92">
        <v>0.89</v>
      </c>
      <c r="AI246" s="72" t="s">
        <v>582</v>
      </c>
      <c r="AL246" s="4"/>
      <c r="AM246" s="4"/>
      <c r="AN246" s="73"/>
      <c r="AO246" s="4"/>
      <c r="AP246" s="4"/>
      <c r="AQ246" s="4"/>
      <c r="AR246" s="4"/>
    </row>
    <row r="247" spans="1:44" s="72" customFormat="1">
      <c r="A247" s="4" t="str">
        <f t="shared" si="395"/>
        <v/>
      </c>
      <c r="B247" s="4"/>
      <c r="C247" s="79"/>
      <c r="D247" s="79" t="s">
        <v>646</v>
      </c>
      <c r="E247" s="80"/>
      <c r="F247" s="82"/>
      <c r="G247" s="81"/>
      <c r="H247" s="82" t="s">
        <v>554</v>
      </c>
      <c r="I247" s="83"/>
      <c r="J247" s="83"/>
      <c r="K247" s="83"/>
      <c r="L247" s="84"/>
      <c r="M247" s="85"/>
      <c r="N247" s="85"/>
      <c r="O247" s="86"/>
      <c r="P247" s="87"/>
      <c r="Q247" s="87"/>
      <c r="R247" s="89"/>
      <c r="S247" s="89"/>
      <c r="T247" s="89"/>
      <c r="U247" s="4"/>
      <c r="AL247" s="4"/>
      <c r="AM247" s="4"/>
      <c r="AN247" s="73"/>
      <c r="AO247" s="4"/>
      <c r="AP247" s="4"/>
      <c r="AQ247" s="4"/>
      <c r="AR247" s="4"/>
    </row>
    <row r="248" spans="1:44" s="109" customFormat="1" ht="15" thickBot="1">
      <c r="A248" s="4" t="str">
        <f t="shared" si="395"/>
        <v/>
      </c>
      <c r="B248" s="101"/>
      <c r="C248" s="102"/>
      <c r="D248" s="79" t="s">
        <v>646</v>
      </c>
      <c r="E248" s="103"/>
      <c r="F248" s="102"/>
      <c r="G248" s="103"/>
      <c r="H248" s="82" t="s">
        <v>554</v>
      </c>
      <c r="I248" s="102"/>
      <c r="J248" s="102"/>
      <c r="K248" s="102"/>
      <c r="L248" s="104"/>
      <c r="M248" s="105"/>
      <c r="N248" s="105"/>
      <c r="O248" s="106"/>
      <c r="P248" s="107"/>
      <c r="Q248" s="107"/>
      <c r="R248" s="108"/>
      <c r="S248" s="108"/>
      <c r="T248" s="108"/>
      <c r="U248" s="101"/>
      <c r="AL248" s="101"/>
      <c r="AM248" s="101"/>
      <c r="AN248" s="110"/>
      <c r="AO248" s="101"/>
      <c r="AP248" s="101"/>
      <c r="AQ248" s="101"/>
      <c r="AR248" s="101"/>
    </row>
    <row r="249" spans="1:44" ht="17.399999999999999">
      <c r="A249" s="4" t="str">
        <f t="shared" si="395"/>
        <v>MCR02W60 8301</v>
      </c>
      <c r="B249" s="4">
        <v>1</v>
      </c>
      <c r="C249" s="79" t="s">
        <v>857</v>
      </c>
      <c r="D249" s="79" t="s">
        <v>435</v>
      </c>
      <c r="E249" s="80">
        <f t="shared" ref="E249:E255" si="486">S249</f>
        <v>1100</v>
      </c>
      <c r="F249" s="81">
        <f>AC249</f>
        <v>8.6126376562934972</v>
      </c>
      <c r="G249" s="81">
        <f>E249/F249</f>
        <v>127.71929389090216</v>
      </c>
      <c r="H249" s="82" t="s">
        <v>554</v>
      </c>
      <c r="I249" s="83"/>
      <c r="J249" s="83" t="s">
        <v>555</v>
      </c>
      <c r="K249" s="83" t="s">
        <v>556</v>
      </c>
      <c r="L249" s="84" t="s">
        <v>557</v>
      </c>
      <c r="M249" s="85">
        <v>70</v>
      </c>
      <c r="N249" s="85">
        <v>65</v>
      </c>
      <c r="O249" s="86" t="s">
        <v>558</v>
      </c>
      <c r="P249" s="87">
        <f>MROUND(E249/0.56,100)</f>
        <v>2000</v>
      </c>
      <c r="Q249" s="87" t="s">
        <v>425</v>
      </c>
      <c r="R249" s="88">
        <f>R$64</f>
        <v>1</v>
      </c>
      <c r="S249" s="89">
        <f t="shared" ref="S249:S255" si="487">MROUND(T249*R249,50)</f>
        <v>1100</v>
      </c>
      <c r="T249" s="89">
        <f t="shared" ref="T249:T255" si="488">MROUND(AD249*AG249*AF249/AE249,50)</f>
        <v>1100</v>
      </c>
      <c r="U249" s="4">
        <v>48</v>
      </c>
      <c r="V249" s="90">
        <v>50</v>
      </c>
      <c r="W249" s="75">
        <v>3</v>
      </c>
      <c r="X249" s="9">
        <f t="shared" ref="X249" si="489">W249*V249</f>
        <v>150</v>
      </c>
      <c r="Y249" s="91">
        <v>2.7273352578262751</v>
      </c>
      <c r="Z249" s="72">
        <f t="shared" ref="Z249:Z255" si="490">Y249*U249/W249</f>
        <v>43.637364125220394</v>
      </c>
      <c r="AA249" s="72">
        <f t="shared" ref="AA249" si="491">Z249*X249/1000</f>
        <v>6.5456046187830585</v>
      </c>
      <c r="AB249" s="92">
        <v>0.76</v>
      </c>
      <c r="AC249" s="93">
        <f t="shared" ref="AC249" si="492">AA249/AB249</f>
        <v>8.6126376562934972</v>
      </c>
      <c r="AD249" s="94">
        <v>1291</v>
      </c>
      <c r="AE249" s="72">
        <v>39</v>
      </c>
      <c r="AF249" s="72">
        <v>37</v>
      </c>
      <c r="AG249" s="92">
        <v>0.89</v>
      </c>
      <c r="AI249" s="72" t="s">
        <v>559</v>
      </c>
      <c r="AL249" s="4" t="s">
        <v>560</v>
      </c>
    </row>
    <row r="250" spans="1:44" ht="17.399999999999999">
      <c r="A250" s="4" t="str">
        <f t="shared" si="395"/>
        <v>MCR02W60 8302</v>
      </c>
      <c r="B250" s="4">
        <v>2</v>
      </c>
      <c r="C250" s="79" t="s">
        <v>857</v>
      </c>
      <c r="D250" s="79" t="s">
        <v>435</v>
      </c>
      <c r="E250" s="80">
        <f t="shared" si="486"/>
        <v>1600</v>
      </c>
      <c r="F250" s="81">
        <f t="shared" ref="F250:F255" si="493">AC250</f>
        <v>12.629526882249452</v>
      </c>
      <c r="G250" s="81">
        <f t="shared" ref="G250:G255" si="494">E250/F250</f>
        <v>126.6872476631542</v>
      </c>
      <c r="H250" s="82" t="s">
        <v>554</v>
      </c>
      <c r="I250" s="83"/>
      <c r="J250" s="83" t="s">
        <v>555</v>
      </c>
      <c r="K250" s="83" t="s">
        <v>556</v>
      </c>
      <c r="L250" s="84" t="s">
        <v>557</v>
      </c>
      <c r="M250" s="85">
        <v>70</v>
      </c>
      <c r="N250" s="85">
        <v>65</v>
      </c>
      <c r="O250" s="86" t="s">
        <v>558</v>
      </c>
      <c r="P250" s="87">
        <f t="shared" ref="P250:P255" si="495">MROUND(E250/0.56,100)</f>
        <v>2900</v>
      </c>
      <c r="Q250" s="87" t="s">
        <v>426</v>
      </c>
      <c r="R250" s="88">
        <f>R$65</f>
        <v>1</v>
      </c>
      <c r="S250" s="89">
        <f t="shared" si="487"/>
        <v>1600</v>
      </c>
      <c r="T250" s="89">
        <f t="shared" si="488"/>
        <v>1600</v>
      </c>
      <c r="U250" s="4">
        <v>48</v>
      </c>
      <c r="V250" s="95">
        <v>76.67</v>
      </c>
      <c r="W250" s="75">
        <v>3</v>
      </c>
      <c r="X250" s="9">
        <f>W250*V250</f>
        <v>230.01</v>
      </c>
      <c r="Y250" s="96">
        <v>2.7797478301546827</v>
      </c>
      <c r="Z250" s="72">
        <f t="shared" si="490"/>
        <v>44.475965282474924</v>
      </c>
      <c r="AA250" s="72">
        <f>Z250*X250/1000</f>
        <v>10.229916774622057</v>
      </c>
      <c r="AB250" s="92">
        <v>0.81</v>
      </c>
      <c r="AC250" s="93">
        <f>AA250/AB250</f>
        <v>12.629526882249452</v>
      </c>
      <c r="AD250" s="94">
        <v>1911.4842896307887</v>
      </c>
      <c r="AE250" s="72">
        <v>39</v>
      </c>
      <c r="AF250" s="72">
        <v>37</v>
      </c>
      <c r="AG250" s="92">
        <v>0.89</v>
      </c>
      <c r="AI250" s="72" t="s">
        <v>559</v>
      </c>
    </row>
    <row r="251" spans="1:44" ht="17.399999999999999">
      <c r="A251" s="4" t="str">
        <f t="shared" si="395"/>
        <v>MCR02W60 8303</v>
      </c>
      <c r="B251" s="4">
        <v>3</v>
      </c>
      <c r="C251" s="79" t="s">
        <v>857</v>
      </c>
      <c r="D251" s="79" t="s">
        <v>435</v>
      </c>
      <c r="E251" s="80">
        <f t="shared" si="486"/>
        <v>1900</v>
      </c>
      <c r="F251" s="81">
        <f t="shared" si="493"/>
        <v>14.416468844767847</v>
      </c>
      <c r="G251" s="81">
        <f t="shared" si="494"/>
        <v>131.79371595490008</v>
      </c>
      <c r="H251" s="82" t="s">
        <v>554</v>
      </c>
      <c r="I251" s="83"/>
      <c r="J251" s="83" t="s">
        <v>555</v>
      </c>
      <c r="K251" s="83" t="s">
        <v>556</v>
      </c>
      <c r="L251" s="84" t="s">
        <v>557</v>
      </c>
      <c r="M251" s="85">
        <v>70</v>
      </c>
      <c r="N251" s="85">
        <v>65</v>
      </c>
      <c r="O251" s="86" t="s">
        <v>558</v>
      </c>
      <c r="P251" s="87">
        <f t="shared" si="495"/>
        <v>3400</v>
      </c>
      <c r="Q251" s="87" t="s">
        <v>561</v>
      </c>
      <c r="R251" s="88">
        <f>R$66</f>
        <v>1.0204081632653061</v>
      </c>
      <c r="S251" s="89">
        <f t="shared" si="487"/>
        <v>1900</v>
      </c>
      <c r="T251" s="89">
        <f t="shared" si="488"/>
        <v>1850</v>
      </c>
      <c r="U251" s="4">
        <v>48</v>
      </c>
      <c r="V251" s="9">
        <v>90</v>
      </c>
      <c r="W251" s="75">
        <v>3</v>
      </c>
      <c r="X251" s="9">
        <f t="shared" ref="X251:X252" si="496">W251*V251</f>
        <v>270</v>
      </c>
      <c r="Y251" s="96">
        <v>2.8032022753715258</v>
      </c>
      <c r="Z251" s="72">
        <f t="shared" si="490"/>
        <v>44.851236405944412</v>
      </c>
      <c r="AA251" s="72">
        <f t="shared" ref="AA251:AA252" si="497">Z251*X251/1000</f>
        <v>12.109833829604991</v>
      </c>
      <c r="AB251" s="92">
        <v>0.84</v>
      </c>
      <c r="AC251" s="93">
        <f t="shared" ref="AC251:AC252" si="498">AA251/AB251</f>
        <v>14.416468844767847</v>
      </c>
      <c r="AD251" s="94">
        <v>2206.4375706946539</v>
      </c>
      <c r="AE251" s="72">
        <v>39</v>
      </c>
      <c r="AF251" s="72">
        <v>37</v>
      </c>
      <c r="AG251" s="92">
        <v>0.89</v>
      </c>
      <c r="AI251" s="72" t="s">
        <v>559</v>
      </c>
    </row>
    <row r="252" spans="1:44" ht="17.399999999999999">
      <c r="A252" s="4" t="str">
        <f t="shared" si="395"/>
        <v>MCR02W60 8304</v>
      </c>
      <c r="B252" s="4">
        <v>4</v>
      </c>
      <c r="C252" s="79" t="s">
        <v>857</v>
      </c>
      <c r="D252" s="79" t="s">
        <v>435</v>
      </c>
      <c r="E252" s="80">
        <f t="shared" si="486"/>
        <v>2400</v>
      </c>
      <c r="F252" s="81">
        <f t="shared" si="493"/>
        <v>18.5385976937092</v>
      </c>
      <c r="G252" s="81">
        <f t="shared" si="494"/>
        <v>129.45963009998349</v>
      </c>
      <c r="H252" s="82" t="s">
        <v>554</v>
      </c>
      <c r="I252" s="83"/>
      <c r="J252" s="83" t="s">
        <v>555</v>
      </c>
      <c r="K252" s="83" t="s">
        <v>556</v>
      </c>
      <c r="L252" s="84" t="s">
        <v>557</v>
      </c>
      <c r="M252" s="85">
        <v>70</v>
      </c>
      <c r="N252" s="85">
        <v>65</v>
      </c>
      <c r="O252" s="86" t="s">
        <v>558</v>
      </c>
      <c r="P252" s="87">
        <f t="shared" si="495"/>
        <v>4300</v>
      </c>
      <c r="Q252" s="87" t="s">
        <v>562</v>
      </c>
      <c r="R252" s="88">
        <f>R$67</f>
        <v>1.0162601626016261</v>
      </c>
      <c r="S252" s="89">
        <f t="shared" si="487"/>
        <v>2400</v>
      </c>
      <c r="T252" s="89">
        <f t="shared" si="488"/>
        <v>2350</v>
      </c>
      <c r="U252" s="4">
        <v>48</v>
      </c>
      <c r="V252" s="9">
        <f>350/3</f>
        <v>116.66666666666667</v>
      </c>
      <c r="W252" s="75">
        <v>3</v>
      </c>
      <c r="X252" s="9">
        <f t="shared" si="496"/>
        <v>350</v>
      </c>
      <c r="Y252" s="96">
        <v>2.8469989315339133</v>
      </c>
      <c r="Z252" s="72">
        <f t="shared" si="490"/>
        <v>45.551982904542605</v>
      </c>
      <c r="AA252" s="72">
        <f t="shared" si="497"/>
        <v>15.943194016589912</v>
      </c>
      <c r="AB252" s="92">
        <v>0.86</v>
      </c>
      <c r="AC252" s="93">
        <f t="shared" si="498"/>
        <v>18.5385976937092</v>
      </c>
      <c r="AD252" s="94">
        <v>2773.0493064005768</v>
      </c>
      <c r="AE252" s="72">
        <v>39</v>
      </c>
      <c r="AF252" s="72">
        <v>37</v>
      </c>
      <c r="AG252" s="92">
        <v>0.89</v>
      </c>
      <c r="AI252" s="72" t="s">
        <v>559</v>
      </c>
    </row>
    <row r="253" spans="1:44" ht="17.399999999999999">
      <c r="A253" s="4" t="str">
        <f t="shared" si="395"/>
        <v>MCR02W60 8305</v>
      </c>
      <c r="B253" s="4">
        <v>5</v>
      </c>
      <c r="C253" s="79" t="s">
        <v>857</v>
      </c>
      <c r="D253" s="79" t="s">
        <v>436</v>
      </c>
      <c r="E253" s="80">
        <f t="shared" si="486"/>
        <v>3050</v>
      </c>
      <c r="F253" s="81">
        <f t="shared" si="493"/>
        <v>20.785553757225436</v>
      </c>
      <c r="G253" s="81">
        <f t="shared" si="494"/>
        <v>146.73652843815935</v>
      </c>
      <c r="H253" s="82" t="s">
        <v>554</v>
      </c>
      <c r="I253" s="83"/>
      <c r="J253" s="83" t="s">
        <v>555</v>
      </c>
      <c r="K253" s="83" t="s">
        <v>556</v>
      </c>
      <c r="L253" s="84" t="s">
        <v>557</v>
      </c>
      <c r="M253" s="85">
        <v>70</v>
      </c>
      <c r="N253" s="85">
        <v>65</v>
      </c>
      <c r="O253" s="86" t="s">
        <v>558</v>
      </c>
      <c r="P253" s="87">
        <f t="shared" si="495"/>
        <v>5400</v>
      </c>
      <c r="Q253" s="87" t="s">
        <v>431</v>
      </c>
      <c r="R253" s="88">
        <f>R$68</f>
        <v>1.0062111801242235</v>
      </c>
      <c r="S253" s="89">
        <f t="shared" si="487"/>
        <v>3050</v>
      </c>
      <c r="T253" s="89">
        <f t="shared" si="488"/>
        <v>3050</v>
      </c>
      <c r="U253" s="4">
        <v>48</v>
      </c>
      <c r="V253" s="9">
        <v>133.30000000000001</v>
      </c>
      <c r="W253" s="75">
        <v>3</v>
      </c>
      <c r="X253" s="9">
        <f>W253*V253</f>
        <v>399.90000000000003</v>
      </c>
      <c r="Y253" s="72">
        <v>2.81</v>
      </c>
      <c r="Z253" s="72">
        <f t="shared" si="490"/>
        <v>44.96</v>
      </c>
      <c r="AA253" s="72">
        <f>Z253*X253/1000</f>
        <v>17.979504000000002</v>
      </c>
      <c r="AB253" s="92">
        <v>0.86499999999999999</v>
      </c>
      <c r="AC253" s="93">
        <f>AA253/AB253</f>
        <v>20.785553757225436</v>
      </c>
      <c r="AD253" s="97">
        <v>3624.9062584991862</v>
      </c>
      <c r="AE253" s="72">
        <v>39</v>
      </c>
      <c r="AF253" s="72">
        <v>37</v>
      </c>
      <c r="AG253" s="92">
        <v>0.89</v>
      </c>
      <c r="AI253" s="72" t="s">
        <v>563</v>
      </c>
    </row>
    <row r="254" spans="1:44" ht="17.399999999999999">
      <c r="A254" s="4" t="str">
        <f t="shared" si="395"/>
        <v>MCR02W60 8306</v>
      </c>
      <c r="B254" s="4">
        <v>6</v>
      </c>
      <c r="C254" s="79" t="s">
        <v>857</v>
      </c>
      <c r="D254" s="79" t="s">
        <v>436</v>
      </c>
      <c r="E254" s="80">
        <f t="shared" si="486"/>
        <v>3800</v>
      </c>
      <c r="F254" s="81">
        <f t="shared" si="493"/>
        <v>26.120165517241379</v>
      </c>
      <c r="G254" s="81">
        <f t="shared" si="494"/>
        <v>145.48146708686431</v>
      </c>
      <c r="H254" s="82" t="s">
        <v>554</v>
      </c>
      <c r="I254" s="83"/>
      <c r="J254" s="83" t="s">
        <v>555</v>
      </c>
      <c r="K254" s="83" t="s">
        <v>556</v>
      </c>
      <c r="L254" s="84" t="s">
        <v>557</v>
      </c>
      <c r="M254" s="85">
        <v>70</v>
      </c>
      <c r="N254" s="85">
        <v>65</v>
      </c>
      <c r="O254" s="86" t="s">
        <v>558</v>
      </c>
      <c r="P254" s="87">
        <f t="shared" si="495"/>
        <v>6800</v>
      </c>
      <c r="Q254" s="87" t="s">
        <v>564</v>
      </c>
      <c r="R254" s="88">
        <f>$R$69</f>
        <v>1.015228426395939</v>
      </c>
      <c r="S254" s="89">
        <f t="shared" si="487"/>
        <v>3800</v>
      </c>
      <c r="T254" s="89">
        <f t="shared" si="488"/>
        <v>3750</v>
      </c>
      <c r="U254" s="4">
        <v>48</v>
      </c>
      <c r="V254" s="95">
        <v>166.7</v>
      </c>
      <c r="W254" s="75">
        <v>3</v>
      </c>
      <c r="X254" s="9">
        <f t="shared" ref="X254:X255" si="499">W254*V254</f>
        <v>500.09999999999997</v>
      </c>
      <c r="Y254" s="72">
        <v>2.84</v>
      </c>
      <c r="Z254" s="72">
        <f t="shared" si="490"/>
        <v>45.44</v>
      </c>
      <c r="AA254" s="72">
        <f t="shared" ref="AA254:AA255" si="500">Z254*X254/1000</f>
        <v>22.724543999999998</v>
      </c>
      <c r="AB254" s="92">
        <v>0.87</v>
      </c>
      <c r="AC254" s="93">
        <f t="shared" ref="AC254:AC255" si="501">AA254/AB254</f>
        <v>26.120165517241379</v>
      </c>
      <c r="AD254" s="94">
        <v>4433.3866664767484</v>
      </c>
      <c r="AE254" s="72">
        <v>39</v>
      </c>
      <c r="AF254" s="72">
        <v>37</v>
      </c>
      <c r="AG254" s="92">
        <v>0.89</v>
      </c>
      <c r="AI254" s="72" t="s">
        <v>563</v>
      </c>
    </row>
    <row r="255" spans="1:44" s="72" customFormat="1" ht="17.399999999999999">
      <c r="A255" s="4" t="str">
        <f t="shared" si="395"/>
        <v>MCR02W60 8307</v>
      </c>
      <c r="B255" s="4">
        <v>7</v>
      </c>
      <c r="C255" s="79" t="s">
        <v>857</v>
      </c>
      <c r="D255" s="79" t="s">
        <v>436</v>
      </c>
      <c r="E255" s="80">
        <f t="shared" si="486"/>
        <v>4300</v>
      </c>
      <c r="F255" s="81">
        <f t="shared" si="493"/>
        <v>31.02372881355932</v>
      </c>
      <c r="G255" s="81">
        <f t="shared" si="494"/>
        <v>138.60358391608392</v>
      </c>
      <c r="H255" s="82" t="s">
        <v>554</v>
      </c>
      <c r="I255" s="83"/>
      <c r="J255" s="83" t="s">
        <v>565</v>
      </c>
      <c r="K255" s="83" t="s">
        <v>556</v>
      </c>
      <c r="L255" s="84" t="s">
        <v>557</v>
      </c>
      <c r="M255" s="85">
        <v>70</v>
      </c>
      <c r="N255" s="85">
        <v>65</v>
      </c>
      <c r="O255" s="86" t="s">
        <v>558</v>
      </c>
      <c r="P255" s="87">
        <f t="shared" si="495"/>
        <v>7700</v>
      </c>
      <c r="Q255" s="87" t="s">
        <v>566</v>
      </c>
      <c r="R255" s="88">
        <f>$R$70</f>
        <v>0.97413793103448276</v>
      </c>
      <c r="S255" s="89">
        <f t="shared" si="487"/>
        <v>4300</v>
      </c>
      <c r="T255" s="89">
        <f t="shared" si="488"/>
        <v>4400</v>
      </c>
      <c r="U255" s="4">
        <v>48</v>
      </c>
      <c r="V255" s="98">
        <v>200</v>
      </c>
      <c r="W255" s="75">
        <v>3</v>
      </c>
      <c r="X255" s="9">
        <f t="shared" si="499"/>
        <v>600</v>
      </c>
      <c r="Y255" s="72">
        <v>2.86</v>
      </c>
      <c r="Z255" s="72">
        <f t="shared" si="490"/>
        <v>45.76</v>
      </c>
      <c r="AA255" s="72">
        <f t="shared" si="500"/>
        <v>27.456</v>
      </c>
      <c r="AB255" s="92">
        <v>0.88500000000000001</v>
      </c>
      <c r="AC255" s="93">
        <f t="shared" si="501"/>
        <v>31.02372881355932</v>
      </c>
      <c r="AD255" s="94">
        <v>5205.8610756239341</v>
      </c>
      <c r="AE255" s="72">
        <v>39</v>
      </c>
      <c r="AF255" s="72">
        <v>37</v>
      </c>
      <c r="AG255" s="92">
        <v>0.89</v>
      </c>
      <c r="AI255" s="72" t="s">
        <v>563</v>
      </c>
      <c r="AL255" s="4"/>
      <c r="AM255" s="4"/>
      <c r="AN255" s="73"/>
      <c r="AO255" s="4"/>
      <c r="AP255" s="4"/>
      <c r="AQ255" s="4"/>
      <c r="AR255" s="4"/>
    </row>
    <row r="256" spans="1:44" s="72" customFormat="1" ht="15" thickBot="1">
      <c r="A256" s="4" t="str">
        <f t="shared" si="395"/>
        <v/>
      </c>
      <c r="B256" s="4"/>
      <c r="C256" s="79"/>
      <c r="D256" s="79" t="s">
        <v>646</v>
      </c>
      <c r="E256" s="80"/>
      <c r="F256" s="81"/>
      <c r="G256" s="81"/>
      <c r="H256" s="82" t="s">
        <v>554</v>
      </c>
      <c r="I256" s="83"/>
      <c r="J256" s="83"/>
      <c r="K256" s="83"/>
      <c r="L256" s="84"/>
      <c r="M256" s="85"/>
      <c r="N256" s="85"/>
      <c r="O256" s="86"/>
      <c r="P256" s="87"/>
      <c r="Q256" s="87"/>
      <c r="R256" s="89"/>
      <c r="S256" s="89"/>
      <c r="T256" s="89"/>
      <c r="U256" s="4"/>
      <c r="AF256" s="72">
        <v>37</v>
      </c>
      <c r="AL256" s="4"/>
      <c r="AM256" s="4"/>
      <c r="AN256" s="73"/>
      <c r="AO256" s="4"/>
      <c r="AP256" s="4"/>
      <c r="AQ256" s="4"/>
      <c r="AR256" s="4"/>
    </row>
    <row r="257" spans="1:44" ht="17.399999999999999">
      <c r="A257" s="4" t="str">
        <f t="shared" si="395"/>
        <v>MCR04W60 8301</v>
      </c>
      <c r="B257" s="4">
        <v>1</v>
      </c>
      <c r="C257" s="79" t="s">
        <v>858</v>
      </c>
      <c r="D257" s="79" t="s">
        <v>435</v>
      </c>
      <c r="E257" s="80">
        <f t="shared" ref="E257:E263" si="502">S257</f>
        <v>2200</v>
      </c>
      <c r="F257" s="81">
        <f t="shared" ref="F257:F263" si="503">AC257</f>
        <v>15.2223363227513</v>
      </c>
      <c r="G257" s="81">
        <f t="shared" ref="G257:G263" si="504">E257/F257</f>
        <v>144.52446413970506</v>
      </c>
      <c r="H257" s="82" t="s">
        <v>554</v>
      </c>
      <c r="I257" s="83"/>
      <c r="J257" s="83" t="s">
        <v>555</v>
      </c>
      <c r="K257" s="83" t="s">
        <v>556</v>
      </c>
      <c r="L257" s="84" t="s">
        <v>567</v>
      </c>
      <c r="M257" s="85">
        <v>70</v>
      </c>
      <c r="N257" s="85">
        <v>65</v>
      </c>
      <c r="O257" s="86" t="s">
        <v>568</v>
      </c>
      <c r="P257" s="87">
        <f>MROUND(E257/1.12,100)</f>
        <v>2000</v>
      </c>
      <c r="Q257" s="87" t="s">
        <v>425</v>
      </c>
      <c r="R257" s="88">
        <f>R$64</f>
        <v>1</v>
      </c>
      <c r="S257" s="89">
        <f t="shared" ref="S257:S263" si="505">MROUND(T257*R257,50)</f>
        <v>2200</v>
      </c>
      <c r="T257" s="89">
        <f t="shared" ref="T257:T263" si="506">MROUND(AD257*AG257*AF257/AE257,50)</f>
        <v>2200</v>
      </c>
      <c r="U257" s="4">
        <v>96</v>
      </c>
      <c r="V257" s="90">
        <v>50</v>
      </c>
      <c r="W257" s="75">
        <v>3</v>
      </c>
      <c r="X257" s="9">
        <f t="shared" ref="X257" si="507">W257*V257</f>
        <v>150</v>
      </c>
      <c r="Y257" s="91">
        <v>2.7273352578262751</v>
      </c>
      <c r="Z257" s="72">
        <f t="shared" ref="Z257:Z263" si="508">Y257*U257/W257</f>
        <v>87.274728250440788</v>
      </c>
      <c r="AA257" s="72">
        <f t="shared" ref="AA257" si="509">Z257*X257/1000</f>
        <v>13.091209237566117</v>
      </c>
      <c r="AB257" s="92">
        <v>0.86</v>
      </c>
      <c r="AC257" s="93">
        <f t="shared" ref="AC257" si="510">AA257/AB257</f>
        <v>15.2223363227513</v>
      </c>
      <c r="AD257" s="97">
        <v>2581.900954759652</v>
      </c>
      <c r="AE257" s="72">
        <v>39</v>
      </c>
      <c r="AF257" s="72">
        <v>37</v>
      </c>
      <c r="AG257" s="92">
        <v>0.89</v>
      </c>
      <c r="AI257" s="72" t="s">
        <v>569</v>
      </c>
    </row>
    <row r="258" spans="1:44" ht="17.399999999999999">
      <c r="A258" s="4" t="str">
        <f t="shared" si="395"/>
        <v>MCR04W60 8302</v>
      </c>
      <c r="B258" s="4">
        <v>2</v>
      </c>
      <c r="C258" s="79" t="s">
        <v>858</v>
      </c>
      <c r="D258" s="79" t="s">
        <v>435</v>
      </c>
      <c r="E258" s="80">
        <f t="shared" si="502"/>
        <v>3250</v>
      </c>
      <c r="F258" s="81">
        <f t="shared" si="503"/>
        <v>23.249810851413766</v>
      </c>
      <c r="G258" s="81">
        <f t="shared" si="504"/>
        <v>139.78608345548648</v>
      </c>
      <c r="H258" s="82" t="s">
        <v>554</v>
      </c>
      <c r="I258" s="83"/>
      <c r="J258" s="83" t="s">
        <v>555</v>
      </c>
      <c r="K258" s="83" t="s">
        <v>556</v>
      </c>
      <c r="L258" s="84" t="s">
        <v>567</v>
      </c>
      <c r="M258" s="85">
        <v>70</v>
      </c>
      <c r="N258" s="85">
        <v>65</v>
      </c>
      <c r="O258" s="86" t="s">
        <v>568</v>
      </c>
      <c r="P258" s="87">
        <f t="shared" ref="P258:P263" si="511">MROUND(E258/1.12,100)</f>
        <v>2900</v>
      </c>
      <c r="Q258" s="87" t="s">
        <v>426</v>
      </c>
      <c r="R258" s="88">
        <f>R$65</f>
        <v>1</v>
      </c>
      <c r="S258" s="89">
        <f t="shared" si="505"/>
        <v>3250</v>
      </c>
      <c r="T258" s="89">
        <f t="shared" si="506"/>
        <v>3250</v>
      </c>
      <c r="U258" s="4">
        <v>96</v>
      </c>
      <c r="V258" s="95">
        <v>76.67</v>
      </c>
      <c r="W258" s="75">
        <v>3</v>
      </c>
      <c r="X258" s="9">
        <f>W258*V258</f>
        <v>230.01</v>
      </c>
      <c r="Y258" s="96">
        <v>2.7797478301546827</v>
      </c>
      <c r="Z258" s="72">
        <f t="shared" si="508"/>
        <v>88.951930564949848</v>
      </c>
      <c r="AA258" s="72">
        <f>Z258*X258/1000</f>
        <v>20.459833549244113</v>
      </c>
      <c r="AB258" s="92">
        <v>0.88</v>
      </c>
      <c r="AC258" s="93">
        <f>AA258/AB258</f>
        <v>23.249810851413766</v>
      </c>
      <c r="AD258" s="94">
        <v>3822.9685792615774</v>
      </c>
      <c r="AE258" s="72">
        <v>39</v>
      </c>
      <c r="AF258" s="72">
        <v>37</v>
      </c>
      <c r="AG258" s="92">
        <v>0.89</v>
      </c>
      <c r="AI258" s="72" t="s">
        <v>569</v>
      </c>
    </row>
    <row r="259" spans="1:44" ht="17.399999999999999">
      <c r="A259" s="4" t="str">
        <f t="shared" si="395"/>
        <v>MCR04W60 8303</v>
      </c>
      <c r="B259" s="4">
        <v>3</v>
      </c>
      <c r="C259" s="79" t="s">
        <v>858</v>
      </c>
      <c r="D259" s="79" t="s">
        <v>435</v>
      </c>
      <c r="E259" s="80">
        <f t="shared" si="502"/>
        <v>3850</v>
      </c>
      <c r="F259" s="81">
        <f t="shared" si="503"/>
        <v>26.910741843566647</v>
      </c>
      <c r="G259" s="81">
        <f t="shared" si="504"/>
        <v>143.06554692472704</v>
      </c>
      <c r="H259" s="82" t="s">
        <v>554</v>
      </c>
      <c r="I259" s="83"/>
      <c r="J259" s="83" t="s">
        <v>555</v>
      </c>
      <c r="K259" s="83" t="s">
        <v>556</v>
      </c>
      <c r="L259" s="84" t="s">
        <v>567</v>
      </c>
      <c r="M259" s="85">
        <v>70</v>
      </c>
      <c r="N259" s="85">
        <v>65</v>
      </c>
      <c r="O259" s="86" t="s">
        <v>568</v>
      </c>
      <c r="P259" s="87">
        <f t="shared" si="511"/>
        <v>3400</v>
      </c>
      <c r="Q259" s="87" t="s">
        <v>561</v>
      </c>
      <c r="R259" s="88">
        <f>R$66</f>
        <v>1.0204081632653061</v>
      </c>
      <c r="S259" s="89">
        <f t="shared" si="505"/>
        <v>3850</v>
      </c>
      <c r="T259" s="89">
        <f t="shared" si="506"/>
        <v>3750</v>
      </c>
      <c r="U259" s="4">
        <v>96</v>
      </c>
      <c r="V259" s="9">
        <v>90</v>
      </c>
      <c r="W259" s="75">
        <v>3</v>
      </c>
      <c r="X259" s="9">
        <f t="shared" ref="X259:X260" si="512">W259*V259</f>
        <v>270</v>
      </c>
      <c r="Y259" s="96">
        <v>2.8032022753715258</v>
      </c>
      <c r="Z259" s="72">
        <f t="shared" si="508"/>
        <v>89.702472811888825</v>
      </c>
      <c r="AA259" s="72">
        <f t="shared" ref="AA259:AA260" si="513">Z259*X259/1000</f>
        <v>24.219667659209982</v>
      </c>
      <c r="AB259" s="92">
        <v>0.9</v>
      </c>
      <c r="AC259" s="93">
        <f t="shared" ref="AC259:AC260" si="514">AA259/AB259</f>
        <v>26.910741843566647</v>
      </c>
      <c r="AD259" s="94">
        <v>4412.8751413893078</v>
      </c>
      <c r="AE259" s="72">
        <v>39</v>
      </c>
      <c r="AF259" s="72">
        <v>37</v>
      </c>
      <c r="AG259" s="92">
        <v>0.89</v>
      </c>
      <c r="AI259" s="72" t="s">
        <v>569</v>
      </c>
    </row>
    <row r="260" spans="1:44" ht="17.399999999999999">
      <c r="A260" s="4" t="str">
        <f t="shared" si="395"/>
        <v>MCR04W60 8304</v>
      </c>
      <c r="B260" s="4">
        <v>4</v>
      </c>
      <c r="C260" s="79" t="s">
        <v>858</v>
      </c>
      <c r="D260" s="79" t="s">
        <v>436</v>
      </c>
      <c r="E260" s="80">
        <f t="shared" si="502"/>
        <v>4800</v>
      </c>
      <c r="F260" s="81">
        <f t="shared" si="503"/>
        <v>34.848511511671937</v>
      </c>
      <c r="G260" s="81">
        <f t="shared" si="504"/>
        <v>137.73902504823826</v>
      </c>
      <c r="H260" s="82" t="s">
        <v>554</v>
      </c>
      <c r="I260" s="83"/>
      <c r="J260" s="83" t="s">
        <v>555</v>
      </c>
      <c r="K260" s="83" t="s">
        <v>556</v>
      </c>
      <c r="L260" s="84" t="s">
        <v>567</v>
      </c>
      <c r="M260" s="85">
        <v>70</v>
      </c>
      <c r="N260" s="85">
        <v>65</v>
      </c>
      <c r="O260" s="86" t="s">
        <v>568</v>
      </c>
      <c r="P260" s="87">
        <f t="shared" si="511"/>
        <v>4300</v>
      </c>
      <c r="Q260" s="87" t="s">
        <v>562</v>
      </c>
      <c r="R260" s="88">
        <f>R$67</f>
        <v>1.0162601626016261</v>
      </c>
      <c r="S260" s="89">
        <f t="shared" si="505"/>
        <v>4800</v>
      </c>
      <c r="T260" s="89">
        <f t="shared" si="506"/>
        <v>4700</v>
      </c>
      <c r="U260" s="4">
        <v>96</v>
      </c>
      <c r="V260" s="9">
        <f>350/3</f>
        <v>116.66666666666667</v>
      </c>
      <c r="W260" s="75">
        <v>3</v>
      </c>
      <c r="X260" s="9">
        <f t="shared" si="512"/>
        <v>350</v>
      </c>
      <c r="Y260" s="96">
        <v>2.8469989315339133</v>
      </c>
      <c r="Z260" s="72">
        <f t="shared" si="508"/>
        <v>91.10396580908521</v>
      </c>
      <c r="AA260" s="72">
        <f t="shared" si="513"/>
        <v>31.886388033179824</v>
      </c>
      <c r="AB260" s="92">
        <v>0.91500000000000004</v>
      </c>
      <c r="AC260" s="93">
        <f t="shared" si="514"/>
        <v>34.848511511671937</v>
      </c>
      <c r="AD260" s="94">
        <v>5546.0986128011536</v>
      </c>
      <c r="AE260" s="72">
        <v>39</v>
      </c>
      <c r="AF260" s="72">
        <v>37</v>
      </c>
      <c r="AG260" s="92">
        <v>0.89</v>
      </c>
      <c r="AI260" s="72" t="s">
        <v>569</v>
      </c>
    </row>
    <row r="261" spans="1:44" ht="17.399999999999999">
      <c r="A261" s="4" t="str">
        <f t="shared" si="395"/>
        <v>MCR04W60 8305</v>
      </c>
      <c r="B261" s="4">
        <v>5</v>
      </c>
      <c r="C261" s="79" t="s">
        <v>858</v>
      </c>
      <c r="D261" s="79" t="s">
        <v>436</v>
      </c>
      <c r="E261" s="80">
        <f t="shared" si="502"/>
        <v>6150</v>
      </c>
      <c r="F261" s="81">
        <f t="shared" si="503"/>
        <v>39.515393406593411</v>
      </c>
      <c r="G261" s="81">
        <f t="shared" si="504"/>
        <v>155.63555034666138</v>
      </c>
      <c r="H261" s="82" t="s">
        <v>554</v>
      </c>
      <c r="I261" s="83"/>
      <c r="J261" s="83" t="s">
        <v>555</v>
      </c>
      <c r="K261" s="83" t="s">
        <v>556</v>
      </c>
      <c r="L261" s="84" t="s">
        <v>567</v>
      </c>
      <c r="M261" s="85">
        <v>70</v>
      </c>
      <c r="N261" s="85">
        <v>65</v>
      </c>
      <c r="O261" s="86" t="s">
        <v>568</v>
      </c>
      <c r="P261" s="87">
        <f t="shared" si="511"/>
        <v>5500</v>
      </c>
      <c r="Q261" s="87" t="s">
        <v>431</v>
      </c>
      <c r="R261" s="88">
        <f>R$68</f>
        <v>1.0062111801242235</v>
      </c>
      <c r="S261" s="89">
        <f t="shared" si="505"/>
        <v>6150</v>
      </c>
      <c r="T261" s="89">
        <f t="shared" si="506"/>
        <v>6100</v>
      </c>
      <c r="U261" s="4">
        <v>96</v>
      </c>
      <c r="V261" s="9">
        <v>133.30000000000001</v>
      </c>
      <c r="W261" s="75">
        <v>3</v>
      </c>
      <c r="X261" s="9">
        <f>W261*V261</f>
        <v>399.90000000000003</v>
      </c>
      <c r="Y261" s="72">
        <v>2.81</v>
      </c>
      <c r="Z261" s="72">
        <f t="shared" si="508"/>
        <v>89.92</v>
      </c>
      <c r="AA261" s="72">
        <f>Z261*X261/1000</f>
        <v>35.959008000000004</v>
      </c>
      <c r="AB261" s="92">
        <v>0.91</v>
      </c>
      <c r="AC261" s="93">
        <f>AA261/AB261</f>
        <v>39.515393406593411</v>
      </c>
      <c r="AD261" s="94">
        <v>7249.8125169983723</v>
      </c>
      <c r="AE261" s="72">
        <v>39</v>
      </c>
      <c r="AF261" s="72">
        <v>37</v>
      </c>
      <c r="AG261" s="92">
        <v>0.89</v>
      </c>
      <c r="AI261" s="72" t="s">
        <v>570</v>
      </c>
    </row>
    <row r="262" spans="1:44" ht="17.399999999999999">
      <c r="A262" s="4" t="str">
        <f t="shared" si="395"/>
        <v>MCR04W60 8306</v>
      </c>
      <c r="B262" s="4">
        <v>6</v>
      </c>
      <c r="C262" s="79" t="s">
        <v>858</v>
      </c>
      <c r="D262" s="79" t="s">
        <v>436</v>
      </c>
      <c r="E262" s="80">
        <f t="shared" si="502"/>
        <v>7600</v>
      </c>
      <c r="F262" s="81">
        <f t="shared" si="503"/>
        <v>49.401182608695649</v>
      </c>
      <c r="G262" s="81">
        <f t="shared" si="504"/>
        <v>153.84247094243125</v>
      </c>
      <c r="H262" s="82" t="s">
        <v>554</v>
      </c>
      <c r="I262" s="83"/>
      <c r="J262" s="83" t="s">
        <v>555</v>
      </c>
      <c r="K262" s="83" t="s">
        <v>556</v>
      </c>
      <c r="L262" s="84" t="s">
        <v>567</v>
      </c>
      <c r="M262" s="85">
        <v>70</v>
      </c>
      <c r="N262" s="85">
        <v>65</v>
      </c>
      <c r="O262" s="86" t="s">
        <v>568</v>
      </c>
      <c r="P262" s="87">
        <f t="shared" si="511"/>
        <v>6800</v>
      </c>
      <c r="Q262" s="87" t="s">
        <v>564</v>
      </c>
      <c r="R262" s="88">
        <f>$R$69</f>
        <v>1.015228426395939</v>
      </c>
      <c r="S262" s="89">
        <f t="shared" si="505"/>
        <v>7600</v>
      </c>
      <c r="T262" s="89">
        <f t="shared" si="506"/>
        <v>7500</v>
      </c>
      <c r="U262" s="4">
        <v>96</v>
      </c>
      <c r="V262" s="95">
        <v>166.7</v>
      </c>
      <c r="W262" s="75">
        <v>3</v>
      </c>
      <c r="X262" s="9">
        <f t="shared" ref="X262:X263" si="515">W262*V262</f>
        <v>500.09999999999997</v>
      </c>
      <c r="Y262" s="72">
        <v>2.84</v>
      </c>
      <c r="Z262" s="72">
        <f t="shared" si="508"/>
        <v>90.88</v>
      </c>
      <c r="AA262" s="72">
        <f t="shared" ref="AA262:AA263" si="516">Z262*X262/1000</f>
        <v>45.449087999999996</v>
      </c>
      <c r="AB262" s="92">
        <v>0.92</v>
      </c>
      <c r="AC262" s="93">
        <f t="shared" ref="AC262:AC263" si="517">AA262/AB262</f>
        <v>49.401182608695649</v>
      </c>
      <c r="AD262" s="94">
        <v>8866.7733329534967</v>
      </c>
      <c r="AE262" s="72">
        <v>39</v>
      </c>
      <c r="AF262" s="72">
        <v>37</v>
      </c>
      <c r="AG262" s="92">
        <v>0.89</v>
      </c>
      <c r="AI262" s="72" t="s">
        <v>570</v>
      </c>
    </row>
    <row r="263" spans="1:44" s="72" customFormat="1" ht="18" thickBot="1">
      <c r="A263" s="4" t="str">
        <f t="shared" si="395"/>
        <v>MCR04W60 8307</v>
      </c>
      <c r="B263" s="4">
        <v>7</v>
      </c>
      <c r="C263" s="79" t="s">
        <v>858</v>
      </c>
      <c r="D263" s="79" t="s">
        <v>436</v>
      </c>
      <c r="E263" s="80">
        <f t="shared" si="502"/>
        <v>8550</v>
      </c>
      <c r="F263" s="81">
        <f t="shared" si="503"/>
        <v>58.417021276595747</v>
      </c>
      <c r="G263" s="81">
        <f t="shared" si="504"/>
        <v>146.36145104895104</v>
      </c>
      <c r="H263" s="82" t="s">
        <v>554</v>
      </c>
      <c r="I263" s="83"/>
      <c r="J263" s="83" t="s">
        <v>565</v>
      </c>
      <c r="K263" s="83" t="s">
        <v>556</v>
      </c>
      <c r="L263" s="84" t="s">
        <v>567</v>
      </c>
      <c r="M263" s="85">
        <v>70</v>
      </c>
      <c r="N263" s="85">
        <v>65</v>
      </c>
      <c r="O263" s="86" t="s">
        <v>568</v>
      </c>
      <c r="P263" s="87">
        <f t="shared" si="511"/>
        <v>7600</v>
      </c>
      <c r="Q263" s="87" t="s">
        <v>566</v>
      </c>
      <c r="R263" s="88">
        <f>$R$70</f>
        <v>0.97413793103448276</v>
      </c>
      <c r="S263" s="89">
        <f t="shared" si="505"/>
        <v>8550</v>
      </c>
      <c r="T263" s="89">
        <f t="shared" si="506"/>
        <v>8800</v>
      </c>
      <c r="U263" s="4">
        <v>96</v>
      </c>
      <c r="V263" s="98">
        <v>200</v>
      </c>
      <c r="W263" s="75">
        <v>3</v>
      </c>
      <c r="X263" s="9">
        <f t="shared" si="515"/>
        <v>600</v>
      </c>
      <c r="Y263" s="72">
        <v>2.86</v>
      </c>
      <c r="Z263" s="72">
        <f t="shared" si="508"/>
        <v>91.52</v>
      </c>
      <c r="AA263" s="72">
        <f t="shared" si="516"/>
        <v>54.911999999999999</v>
      </c>
      <c r="AB263" s="92">
        <v>0.94</v>
      </c>
      <c r="AC263" s="93">
        <f t="shared" si="517"/>
        <v>58.417021276595747</v>
      </c>
      <c r="AD263" s="99">
        <v>10411.722151247868</v>
      </c>
      <c r="AE263" s="72">
        <v>39</v>
      </c>
      <c r="AF263" s="72">
        <v>37</v>
      </c>
      <c r="AG263" s="92">
        <v>0.89</v>
      </c>
      <c r="AI263" s="72" t="s">
        <v>570</v>
      </c>
      <c r="AL263" s="4"/>
      <c r="AM263" s="4"/>
      <c r="AN263" s="73"/>
      <c r="AO263" s="4"/>
      <c r="AP263" s="4"/>
      <c r="AQ263" s="4"/>
      <c r="AR263" s="4"/>
    </row>
    <row r="264" spans="1:44" s="72" customFormat="1" ht="15" thickBot="1">
      <c r="A264" s="4" t="str">
        <f t="shared" si="395"/>
        <v/>
      </c>
      <c r="B264" s="4"/>
      <c r="C264" s="79"/>
      <c r="D264" s="79" t="s">
        <v>646</v>
      </c>
      <c r="E264" s="80"/>
      <c r="F264" s="81"/>
      <c r="G264" s="81"/>
      <c r="H264" s="82" t="s">
        <v>554</v>
      </c>
      <c r="I264" s="83"/>
      <c r="J264" s="83"/>
      <c r="K264" s="83"/>
      <c r="L264" s="84"/>
      <c r="M264" s="85"/>
      <c r="N264" s="85"/>
      <c r="O264" s="86"/>
      <c r="P264" s="87"/>
      <c r="Q264" s="87"/>
      <c r="R264" s="89"/>
      <c r="S264" s="89"/>
      <c r="T264" s="89"/>
      <c r="U264" s="4"/>
      <c r="V264" s="98"/>
      <c r="W264" s="75"/>
      <c r="X264" s="75"/>
      <c r="AC264" s="93"/>
      <c r="AF264" s="72">
        <v>37</v>
      </c>
      <c r="AL264" s="4"/>
      <c r="AM264" s="4"/>
      <c r="AN264" s="73"/>
      <c r="AO264" s="4"/>
      <c r="AP264" s="4"/>
      <c r="AQ264" s="4"/>
      <c r="AR264" s="4"/>
    </row>
    <row r="265" spans="1:44" s="72" customFormat="1" ht="17.399999999999999">
      <c r="A265" s="4" t="str">
        <f t="shared" ref="A265:A328" si="518">C265&amp;B265</f>
        <v>MCR05W60 8301</v>
      </c>
      <c r="B265" s="4">
        <v>1</v>
      </c>
      <c r="C265" s="79" t="s">
        <v>859</v>
      </c>
      <c r="D265" s="79" t="s">
        <v>435</v>
      </c>
      <c r="E265" s="80">
        <f>S265</f>
        <v>2750</v>
      </c>
      <c r="F265" s="81">
        <f t="shared" ref="F265:F271" si="519">AC265</f>
        <v>17.595711340814674</v>
      </c>
      <c r="G265" s="81">
        <f t="shared" ref="G265:G271" si="520">E265/F265</f>
        <v>156.28808331386711</v>
      </c>
      <c r="H265" s="82" t="s">
        <v>554</v>
      </c>
      <c r="I265" s="83"/>
      <c r="J265" s="83" t="s">
        <v>555</v>
      </c>
      <c r="K265" s="83" t="s">
        <v>556</v>
      </c>
      <c r="L265" s="84" t="s">
        <v>571</v>
      </c>
      <c r="M265" s="85">
        <v>70</v>
      </c>
      <c r="N265" s="85">
        <v>65</v>
      </c>
      <c r="O265" s="86" t="s">
        <v>572</v>
      </c>
      <c r="P265" s="87">
        <f>MROUND(E265/1.4,100)</f>
        <v>2000</v>
      </c>
      <c r="Q265" s="87" t="s">
        <v>425</v>
      </c>
      <c r="R265" s="88">
        <f>R$64</f>
        <v>1</v>
      </c>
      <c r="S265" s="89">
        <f t="shared" ref="S265:S271" si="521">MROUND(T265*R265,50)</f>
        <v>2750</v>
      </c>
      <c r="T265" s="89">
        <f t="shared" ref="T265:T271" si="522">MROUND(AD265*AG265*AF265/AE265,50)</f>
        <v>2750</v>
      </c>
      <c r="U265" s="4">
        <v>120</v>
      </c>
      <c r="V265" s="90">
        <v>50</v>
      </c>
      <c r="W265" s="75">
        <v>3</v>
      </c>
      <c r="X265" s="9">
        <f t="shared" ref="X265" si="523">W265*V265</f>
        <v>150</v>
      </c>
      <c r="Y265" s="91">
        <v>2.7273352578262751</v>
      </c>
      <c r="Z265" s="72">
        <f t="shared" ref="Z265:Z271" si="524">Y265*U265/W265</f>
        <v>109.093410313051</v>
      </c>
      <c r="AA265" s="72">
        <f t="shared" ref="AA265" si="525">Z265*X265/1000</f>
        <v>16.364011546957649</v>
      </c>
      <c r="AB265" s="92">
        <v>0.93</v>
      </c>
      <c r="AC265" s="93">
        <f t="shared" ref="AC265" si="526">AA265/AB265</f>
        <v>17.595711340814674</v>
      </c>
      <c r="AD265" s="97">
        <v>3227.3761934495647</v>
      </c>
      <c r="AE265" s="72">
        <v>39</v>
      </c>
      <c r="AF265" s="72">
        <v>37</v>
      </c>
      <c r="AG265" s="92">
        <v>0.89</v>
      </c>
      <c r="AI265" s="72" t="s">
        <v>573</v>
      </c>
      <c r="AL265" s="4"/>
      <c r="AM265" s="4"/>
      <c r="AN265" s="73"/>
      <c r="AO265" s="4"/>
      <c r="AP265" s="4"/>
      <c r="AQ265" s="4"/>
      <c r="AR265" s="4"/>
    </row>
    <row r="266" spans="1:44" s="72" customFormat="1" ht="17.399999999999999">
      <c r="A266" s="4" t="str">
        <f t="shared" si="518"/>
        <v>MCR05W60 8302</v>
      </c>
      <c r="B266" s="4">
        <v>2</v>
      </c>
      <c r="C266" s="79" t="s">
        <v>859</v>
      </c>
      <c r="D266" s="79" t="s">
        <v>435</v>
      </c>
      <c r="E266" s="80">
        <f>S266</f>
        <v>4050</v>
      </c>
      <c r="F266" s="81">
        <f t="shared" si="519"/>
        <v>28.104166963247408</v>
      </c>
      <c r="G266" s="81">
        <f t="shared" si="520"/>
        <v>144.10674421683788</v>
      </c>
      <c r="H266" s="82" t="s">
        <v>554</v>
      </c>
      <c r="I266" s="83"/>
      <c r="J266" s="83" t="s">
        <v>555</v>
      </c>
      <c r="K266" s="83" t="s">
        <v>556</v>
      </c>
      <c r="L266" s="84" t="s">
        <v>571</v>
      </c>
      <c r="M266" s="85">
        <v>70</v>
      </c>
      <c r="N266" s="85">
        <v>65</v>
      </c>
      <c r="O266" s="86" t="s">
        <v>572</v>
      </c>
      <c r="P266" s="87">
        <f t="shared" ref="P266:P271" si="527">MROUND(E266/1.4,100)</f>
        <v>2900</v>
      </c>
      <c r="Q266" s="87" t="s">
        <v>426</v>
      </c>
      <c r="R266" s="88">
        <f>R$65</f>
        <v>1</v>
      </c>
      <c r="S266" s="89">
        <f t="shared" si="521"/>
        <v>4050</v>
      </c>
      <c r="T266" s="89">
        <f t="shared" si="522"/>
        <v>4050</v>
      </c>
      <c r="U266" s="4">
        <v>120</v>
      </c>
      <c r="V266" s="95">
        <v>76.67</v>
      </c>
      <c r="W266" s="75">
        <v>3</v>
      </c>
      <c r="X266" s="9">
        <f>W266*V266</f>
        <v>230.01</v>
      </c>
      <c r="Y266" s="96">
        <v>2.7797478301546827</v>
      </c>
      <c r="Z266" s="72">
        <f t="shared" si="524"/>
        <v>111.18991320618731</v>
      </c>
      <c r="AA266" s="72">
        <f>Z266*X266/1000</f>
        <v>25.574791936555144</v>
      </c>
      <c r="AB266" s="92">
        <v>0.91</v>
      </c>
      <c r="AC266" s="93">
        <f>AA266/AB266</f>
        <v>28.104166963247408</v>
      </c>
      <c r="AD266" s="94">
        <v>4778.7107240769719</v>
      </c>
      <c r="AE266" s="72">
        <v>39</v>
      </c>
      <c r="AF266" s="72">
        <v>37</v>
      </c>
      <c r="AG266" s="92">
        <v>0.89</v>
      </c>
      <c r="AI266" s="72" t="s">
        <v>573</v>
      </c>
      <c r="AL266" s="4"/>
      <c r="AM266" s="4"/>
      <c r="AN266" s="73"/>
      <c r="AO266" s="4"/>
      <c r="AP266" s="4"/>
      <c r="AQ266" s="4"/>
      <c r="AR266" s="4"/>
    </row>
    <row r="267" spans="1:44" s="72" customFormat="1" ht="17.399999999999999">
      <c r="A267" s="4" t="str">
        <f t="shared" si="518"/>
        <v>MCR05W60 8303</v>
      </c>
      <c r="B267" s="4">
        <v>3</v>
      </c>
      <c r="C267" s="79" t="s">
        <v>859</v>
      </c>
      <c r="D267" s="79" t="s">
        <v>435</v>
      </c>
      <c r="E267" s="80">
        <f>S267</f>
        <v>4750</v>
      </c>
      <c r="F267" s="81">
        <f t="shared" si="519"/>
        <v>32.553316746249976</v>
      </c>
      <c r="G267" s="81">
        <f t="shared" si="520"/>
        <v>145.91447123578223</v>
      </c>
      <c r="H267" s="82" t="s">
        <v>554</v>
      </c>
      <c r="I267" s="83"/>
      <c r="J267" s="83" t="s">
        <v>555</v>
      </c>
      <c r="K267" s="83" t="s">
        <v>556</v>
      </c>
      <c r="L267" s="84" t="s">
        <v>571</v>
      </c>
      <c r="M267" s="85">
        <v>70</v>
      </c>
      <c r="N267" s="85">
        <v>65</v>
      </c>
      <c r="O267" s="86" t="s">
        <v>572</v>
      </c>
      <c r="P267" s="87">
        <f t="shared" si="527"/>
        <v>3400</v>
      </c>
      <c r="Q267" s="87" t="s">
        <v>561</v>
      </c>
      <c r="R267" s="88">
        <f>R$66</f>
        <v>1.0204081632653061</v>
      </c>
      <c r="S267" s="89">
        <f t="shared" si="521"/>
        <v>4750</v>
      </c>
      <c r="T267" s="89">
        <f t="shared" si="522"/>
        <v>4650</v>
      </c>
      <c r="U267" s="4">
        <v>120</v>
      </c>
      <c r="V267" s="9">
        <v>90</v>
      </c>
      <c r="W267" s="75">
        <v>3</v>
      </c>
      <c r="X267" s="9">
        <f t="shared" ref="X267:X268" si="528">W267*V267</f>
        <v>270</v>
      </c>
      <c r="Y267" s="96">
        <v>2.8032022753715258</v>
      </c>
      <c r="Z267" s="72">
        <f t="shared" si="524"/>
        <v>112.12809101486103</v>
      </c>
      <c r="AA267" s="72">
        <f t="shared" ref="AA267:AA268" si="529">Z267*X267/1000</f>
        <v>30.274584574012479</v>
      </c>
      <c r="AB267" s="92">
        <v>0.93</v>
      </c>
      <c r="AC267" s="93">
        <f t="shared" ref="AC267:AC268" si="530">AA267/AB267</f>
        <v>32.553316746249976</v>
      </c>
      <c r="AD267" s="94">
        <v>5516.0939267366348</v>
      </c>
      <c r="AE267" s="72">
        <v>39</v>
      </c>
      <c r="AF267" s="72">
        <v>37</v>
      </c>
      <c r="AG267" s="92">
        <v>0.89</v>
      </c>
      <c r="AI267" s="72" t="s">
        <v>573</v>
      </c>
      <c r="AL267" s="4"/>
      <c r="AM267" s="4"/>
      <c r="AN267" s="73"/>
      <c r="AO267" s="4"/>
      <c r="AP267" s="4"/>
      <c r="AQ267" s="4"/>
      <c r="AR267" s="4"/>
    </row>
    <row r="268" spans="1:44" s="72" customFormat="1" ht="17.399999999999999">
      <c r="A268" s="4" t="str">
        <f t="shared" si="518"/>
        <v>MCR05W60 8304</v>
      </c>
      <c r="B268" s="4">
        <v>4</v>
      </c>
      <c r="C268" s="79" t="s">
        <v>859</v>
      </c>
      <c r="D268" s="79" t="s">
        <v>435</v>
      </c>
      <c r="E268" s="80">
        <f>S268</f>
        <v>5950</v>
      </c>
      <c r="F268" s="81">
        <f t="shared" si="519"/>
        <v>42.402111746249773</v>
      </c>
      <c r="G268" s="81">
        <f t="shared" si="520"/>
        <v>140.32319983511775</v>
      </c>
      <c r="H268" s="82" t="s">
        <v>554</v>
      </c>
      <c r="I268" s="83"/>
      <c r="J268" s="83" t="s">
        <v>555</v>
      </c>
      <c r="K268" s="83" t="s">
        <v>556</v>
      </c>
      <c r="L268" s="84" t="s">
        <v>571</v>
      </c>
      <c r="M268" s="85">
        <v>70</v>
      </c>
      <c r="N268" s="85">
        <v>65</v>
      </c>
      <c r="O268" s="86" t="s">
        <v>572</v>
      </c>
      <c r="P268" s="87">
        <f t="shared" si="527"/>
        <v>4300</v>
      </c>
      <c r="Q268" s="87" t="s">
        <v>562</v>
      </c>
      <c r="R268" s="88">
        <f>R$67</f>
        <v>1.0162601626016261</v>
      </c>
      <c r="S268" s="89">
        <f t="shared" si="521"/>
        <v>5950</v>
      </c>
      <c r="T268" s="89">
        <f t="shared" si="522"/>
        <v>5850</v>
      </c>
      <c r="U268" s="4">
        <v>120</v>
      </c>
      <c r="V268" s="9">
        <f>350/3</f>
        <v>116.66666666666667</v>
      </c>
      <c r="W268" s="75">
        <v>3</v>
      </c>
      <c r="X268" s="9">
        <f t="shared" si="528"/>
        <v>350</v>
      </c>
      <c r="Y268" s="96">
        <v>2.8469989315339133</v>
      </c>
      <c r="Z268" s="72">
        <f t="shared" si="524"/>
        <v>113.87995726135654</v>
      </c>
      <c r="AA268" s="72">
        <f t="shared" si="529"/>
        <v>39.857985041474784</v>
      </c>
      <c r="AB268" s="92">
        <v>0.94</v>
      </c>
      <c r="AC268" s="93">
        <f t="shared" si="530"/>
        <v>42.402111746249773</v>
      </c>
      <c r="AD268" s="94">
        <v>6932.6232660014421</v>
      </c>
      <c r="AE268" s="72">
        <v>39</v>
      </c>
      <c r="AF268" s="72">
        <v>37</v>
      </c>
      <c r="AG268" s="92">
        <v>0.89</v>
      </c>
      <c r="AI268" s="72" t="s">
        <v>573</v>
      </c>
      <c r="AL268" s="4"/>
      <c r="AM268" s="4"/>
      <c r="AN268" s="73"/>
      <c r="AO268" s="4"/>
      <c r="AP268" s="4"/>
      <c r="AQ268" s="4"/>
      <c r="AR268" s="4"/>
    </row>
    <row r="269" spans="1:44" s="72" customFormat="1" ht="17.399999999999999">
      <c r="A269" s="4" t="str">
        <f t="shared" si="518"/>
        <v>MCR05W60 8305</v>
      </c>
      <c r="B269" s="4">
        <v>5</v>
      </c>
      <c r="C269" s="79" t="s">
        <v>859</v>
      </c>
      <c r="D269" s="79" t="s">
        <v>436</v>
      </c>
      <c r="E269" s="80">
        <f t="shared" ref="E269:E270" si="531">S269</f>
        <v>7700</v>
      </c>
      <c r="F269" s="81">
        <f t="shared" si="519"/>
        <v>49.394241758241755</v>
      </c>
      <c r="G269" s="81">
        <f t="shared" si="520"/>
        <v>155.88861628218444</v>
      </c>
      <c r="H269" s="82" t="s">
        <v>554</v>
      </c>
      <c r="I269" s="83"/>
      <c r="J269" s="83" t="s">
        <v>555</v>
      </c>
      <c r="K269" s="83" t="s">
        <v>556</v>
      </c>
      <c r="L269" s="84" t="s">
        <v>571</v>
      </c>
      <c r="M269" s="85">
        <v>70</v>
      </c>
      <c r="N269" s="85">
        <v>65</v>
      </c>
      <c r="O269" s="86" t="s">
        <v>572</v>
      </c>
      <c r="P269" s="87">
        <f t="shared" si="527"/>
        <v>5500</v>
      </c>
      <c r="Q269" s="87" t="s">
        <v>431</v>
      </c>
      <c r="R269" s="88">
        <f>R$68</f>
        <v>1.0062111801242235</v>
      </c>
      <c r="S269" s="89">
        <f t="shared" si="521"/>
        <v>7700</v>
      </c>
      <c r="T269" s="89">
        <f t="shared" si="522"/>
        <v>7650</v>
      </c>
      <c r="U269" s="4">
        <v>120</v>
      </c>
      <c r="V269" s="9">
        <v>133.30000000000001</v>
      </c>
      <c r="W269" s="75">
        <v>3</v>
      </c>
      <c r="X269" s="9">
        <f>W269*V269</f>
        <v>399.90000000000003</v>
      </c>
      <c r="Y269" s="72">
        <v>2.81</v>
      </c>
      <c r="Z269" s="72">
        <f t="shared" si="524"/>
        <v>112.39999999999999</v>
      </c>
      <c r="AA269" s="72">
        <f>Z269*X269/1000</f>
        <v>44.94876</v>
      </c>
      <c r="AB269" s="92">
        <v>0.91</v>
      </c>
      <c r="AC269" s="93">
        <f>AA269/AB269</f>
        <v>49.394241758241755</v>
      </c>
      <c r="AD269" s="97">
        <v>9062.2656462479645</v>
      </c>
      <c r="AE269" s="72">
        <v>39</v>
      </c>
      <c r="AF269" s="72">
        <v>37</v>
      </c>
      <c r="AG269" s="92">
        <v>0.89</v>
      </c>
      <c r="AI269" s="72" t="s">
        <v>574</v>
      </c>
      <c r="AL269" s="4"/>
      <c r="AM269" s="4"/>
      <c r="AN269" s="73"/>
      <c r="AO269" s="4"/>
      <c r="AP269" s="4"/>
      <c r="AQ269" s="4"/>
      <c r="AR269" s="4"/>
    </row>
    <row r="270" spans="1:44" s="72" customFormat="1" ht="17.399999999999999">
      <c r="A270" s="4" t="str">
        <f t="shared" si="518"/>
        <v>MCR05W60 8306</v>
      </c>
      <c r="B270" s="4">
        <v>6</v>
      </c>
      <c r="C270" s="79" t="s">
        <v>859</v>
      </c>
      <c r="D270" s="79" t="s">
        <v>436</v>
      </c>
      <c r="E270" s="80">
        <f t="shared" si="531"/>
        <v>9500</v>
      </c>
      <c r="F270" s="81">
        <f t="shared" si="519"/>
        <v>61.087483870967723</v>
      </c>
      <c r="G270" s="81">
        <f t="shared" si="520"/>
        <v>155.51467171354466</v>
      </c>
      <c r="H270" s="82" t="s">
        <v>554</v>
      </c>
      <c r="I270" s="83"/>
      <c r="J270" s="83" t="s">
        <v>555</v>
      </c>
      <c r="K270" s="83" t="s">
        <v>556</v>
      </c>
      <c r="L270" s="84" t="s">
        <v>571</v>
      </c>
      <c r="M270" s="85">
        <v>70</v>
      </c>
      <c r="N270" s="85">
        <v>65</v>
      </c>
      <c r="O270" s="86" t="s">
        <v>572</v>
      </c>
      <c r="P270" s="87">
        <f t="shared" si="527"/>
        <v>6800</v>
      </c>
      <c r="Q270" s="87" t="s">
        <v>564</v>
      </c>
      <c r="R270" s="88">
        <f>$R$69</f>
        <v>1.015228426395939</v>
      </c>
      <c r="S270" s="89">
        <f t="shared" si="521"/>
        <v>9500</v>
      </c>
      <c r="T270" s="89">
        <f t="shared" si="522"/>
        <v>9350</v>
      </c>
      <c r="U270" s="4">
        <v>120</v>
      </c>
      <c r="V270" s="95">
        <v>166.7</v>
      </c>
      <c r="W270" s="75">
        <v>3</v>
      </c>
      <c r="X270" s="9">
        <f t="shared" ref="X270:X271" si="532">W270*V270</f>
        <v>500.09999999999997</v>
      </c>
      <c r="Y270" s="72">
        <v>2.84</v>
      </c>
      <c r="Z270" s="72">
        <f t="shared" si="524"/>
        <v>113.59999999999998</v>
      </c>
      <c r="AA270" s="72">
        <f t="shared" ref="AA270:AA271" si="533">Z270*X270/1000</f>
        <v>56.811359999999986</v>
      </c>
      <c r="AB270" s="92">
        <v>0.93</v>
      </c>
      <c r="AC270" s="93">
        <f t="shared" ref="AC270:AC271" si="534">AA270/AB270</f>
        <v>61.087483870967723</v>
      </c>
      <c r="AD270" s="94">
        <v>11083.466666191873</v>
      </c>
      <c r="AE270" s="72">
        <v>39</v>
      </c>
      <c r="AF270" s="72">
        <v>37</v>
      </c>
      <c r="AG270" s="92">
        <v>0.89</v>
      </c>
      <c r="AI270" s="72" t="s">
        <v>574</v>
      </c>
      <c r="AL270" s="4"/>
      <c r="AM270" s="4"/>
      <c r="AN270" s="73"/>
      <c r="AO270" s="4"/>
      <c r="AP270" s="4"/>
      <c r="AQ270" s="4"/>
      <c r="AR270" s="4"/>
    </row>
    <row r="271" spans="1:44" s="72" customFormat="1" ht="17.399999999999999">
      <c r="A271" s="4" t="str">
        <f t="shared" si="518"/>
        <v>MCR05W60 8307</v>
      </c>
      <c r="B271" s="4">
        <v>7</v>
      </c>
      <c r="C271" s="79" t="s">
        <v>859</v>
      </c>
      <c r="D271" s="79" t="s">
        <v>436</v>
      </c>
      <c r="E271" s="80">
        <f>S271</f>
        <v>10700</v>
      </c>
      <c r="F271" s="81">
        <f t="shared" si="519"/>
        <v>73.021276595744681</v>
      </c>
      <c r="G271" s="81">
        <f t="shared" si="520"/>
        <v>146.53263403263404</v>
      </c>
      <c r="H271" s="82" t="s">
        <v>554</v>
      </c>
      <c r="I271" s="83"/>
      <c r="J271" s="83" t="s">
        <v>555</v>
      </c>
      <c r="K271" s="83" t="s">
        <v>556</v>
      </c>
      <c r="L271" s="84" t="s">
        <v>571</v>
      </c>
      <c r="M271" s="85">
        <v>70</v>
      </c>
      <c r="N271" s="85">
        <v>65</v>
      </c>
      <c r="O271" s="86" t="s">
        <v>572</v>
      </c>
      <c r="P271" s="87">
        <f t="shared" si="527"/>
        <v>7600</v>
      </c>
      <c r="Q271" s="87" t="s">
        <v>566</v>
      </c>
      <c r="R271" s="88">
        <f>$R$70</f>
        <v>0.97413793103448276</v>
      </c>
      <c r="S271" s="89">
        <f t="shared" si="521"/>
        <v>10700</v>
      </c>
      <c r="T271" s="89">
        <f t="shared" si="522"/>
        <v>11000</v>
      </c>
      <c r="U271" s="4">
        <v>120</v>
      </c>
      <c r="V271" s="98">
        <v>200</v>
      </c>
      <c r="W271" s="75">
        <v>3</v>
      </c>
      <c r="X271" s="9">
        <f t="shared" si="532"/>
        <v>600</v>
      </c>
      <c r="Y271" s="72">
        <v>2.86</v>
      </c>
      <c r="Z271" s="72">
        <f t="shared" si="524"/>
        <v>114.39999999999999</v>
      </c>
      <c r="AA271" s="72">
        <f t="shared" si="533"/>
        <v>68.64</v>
      </c>
      <c r="AB271" s="92">
        <v>0.94</v>
      </c>
      <c r="AC271" s="93">
        <f t="shared" si="534"/>
        <v>73.021276595744681</v>
      </c>
      <c r="AD271" s="94">
        <v>13014.652689059834</v>
      </c>
      <c r="AE271" s="72">
        <v>39</v>
      </c>
      <c r="AF271" s="72">
        <v>37</v>
      </c>
      <c r="AG271" s="92">
        <v>0.89</v>
      </c>
      <c r="AI271" s="72" t="s">
        <v>574</v>
      </c>
      <c r="AL271" s="4"/>
      <c r="AM271" s="4"/>
      <c r="AN271" s="73"/>
      <c r="AO271" s="4"/>
      <c r="AP271" s="4"/>
      <c r="AQ271" s="4"/>
      <c r="AR271" s="4"/>
    </row>
    <row r="272" spans="1:44" s="72" customFormat="1" ht="15" thickBot="1">
      <c r="A272" s="4" t="str">
        <f t="shared" si="518"/>
        <v/>
      </c>
      <c r="B272" s="4"/>
      <c r="C272" s="79"/>
      <c r="D272" s="79" t="s">
        <v>646</v>
      </c>
      <c r="E272" s="80"/>
      <c r="F272" s="81"/>
      <c r="G272" s="81"/>
      <c r="H272" s="82" t="s">
        <v>554</v>
      </c>
      <c r="I272" s="83"/>
      <c r="J272" s="83"/>
      <c r="K272" s="83"/>
      <c r="L272" s="84"/>
      <c r="M272" s="85"/>
      <c r="N272" s="85"/>
      <c r="O272" s="86"/>
      <c r="P272" s="87"/>
      <c r="Q272" s="87"/>
      <c r="R272" s="89"/>
      <c r="S272" s="89"/>
      <c r="T272" s="89"/>
      <c r="U272" s="4"/>
      <c r="V272" s="98"/>
      <c r="W272" s="75"/>
      <c r="X272" s="75"/>
      <c r="AF272" s="72">
        <v>37</v>
      </c>
      <c r="AL272" s="4"/>
      <c r="AM272" s="4"/>
      <c r="AN272" s="73"/>
      <c r="AO272" s="4"/>
      <c r="AP272" s="4"/>
      <c r="AQ272" s="4"/>
      <c r="AR272" s="4"/>
    </row>
    <row r="273" spans="1:44" s="72" customFormat="1" ht="17.399999999999999">
      <c r="A273" s="4" t="str">
        <f t="shared" si="518"/>
        <v>MCR06W60 8301</v>
      </c>
      <c r="B273" s="4">
        <v>1</v>
      </c>
      <c r="C273" s="79" t="s">
        <v>860</v>
      </c>
      <c r="D273" s="79" t="s">
        <v>435</v>
      </c>
      <c r="E273" s="80">
        <f t="shared" ref="E273:E279" si="535">S273</f>
        <v>3250</v>
      </c>
      <c r="F273" s="81">
        <f t="shared" ref="F273:F279" si="536">AC273</f>
        <v>22.063835793650767</v>
      </c>
      <c r="G273" s="81">
        <f t="shared" ref="G273:G279" si="537">E273/F273</f>
        <v>147.29986346867398</v>
      </c>
      <c r="H273" s="82" t="s">
        <v>554</v>
      </c>
      <c r="I273" s="83"/>
      <c r="J273" s="83" t="s">
        <v>555</v>
      </c>
      <c r="K273" s="83" t="s">
        <v>556</v>
      </c>
      <c r="L273" s="84" t="s">
        <v>575</v>
      </c>
      <c r="M273" s="85">
        <v>70</v>
      </c>
      <c r="N273" s="85">
        <v>65</v>
      </c>
      <c r="O273" s="86" t="s">
        <v>576</v>
      </c>
      <c r="P273" s="87">
        <f>MROUND(E273/1.68,100)</f>
        <v>1900</v>
      </c>
      <c r="Q273" s="87" t="s">
        <v>425</v>
      </c>
      <c r="R273" s="88">
        <f>R$64</f>
        <v>1</v>
      </c>
      <c r="S273" s="89">
        <f t="shared" ref="S273:S279" si="538">MROUND(T273*R273,50)</f>
        <v>3250</v>
      </c>
      <c r="T273" s="89">
        <f t="shared" ref="T273:T279" si="539">MROUND(AD273*AG273*AF273/AE273,50)</f>
        <v>3250</v>
      </c>
      <c r="U273" s="4">
        <v>144</v>
      </c>
      <c r="V273" s="90">
        <v>50</v>
      </c>
      <c r="W273" s="75">
        <v>3</v>
      </c>
      <c r="X273" s="9">
        <f t="shared" ref="X273" si="540">W273*V273</f>
        <v>150</v>
      </c>
      <c r="Y273" s="91">
        <v>2.7273352578262751</v>
      </c>
      <c r="Z273" s="72">
        <f t="shared" ref="Z273:Z279" si="541">Y273*U273/W273</f>
        <v>130.91209237566122</v>
      </c>
      <c r="AA273" s="72">
        <f t="shared" ref="AA273" si="542">Z273*X273/1000</f>
        <v>19.636813856349182</v>
      </c>
      <c r="AB273" s="92">
        <v>0.89</v>
      </c>
      <c r="AC273" s="93">
        <f t="shared" ref="AC273" si="543">AA273/AB273</f>
        <v>22.063835793650767</v>
      </c>
      <c r="AD273" s="97">
        <v>3872.8514321394778</v>
      </c>
      <c r="AE273" s="72">
        <v>39</v>
      </c>
      <c r="AF273" s="72">
        <v>37</v>
      </c>
      <c r="AG273" s="92">
        <v>0.89</v>
      </c>
      <c r="AI273" s="72" t="s">
        <v>577</v>
      </c>
      <c r="AL273" s="4"/>
      <c r="AM273" s="4"/>
      <c r="AN273" s="73"/>
      <c r="AO273" s="4"/>
      <c r="AP273" s="4"/>
      <c r="AQ273" s="4"/>
      <c r="AR273" s="4"/>
    </row>
    <row r="274" spans="1:44" s="72" customFormat="1" ht="17.399999999999999">
      <c r="A274" s="4" t="str">
        <f t="shared" si="518"/>
        <v>MCR06W60 8302</v>
      </c>
      <c r="B274" s="4">
        <v>2</v>
      </c>
      <c r="C274" s="79" t="s">
        <v>860</v>
      </c>
      <c r="D274" s="79" t="s">
        <v>435</v>
      </c>
      <c r="E274" s="80">
        <f t="shared" si="535"/>
        <v>4850</v>
      </c>
      <c r="F274" s="81">
        <f t="shared" si="536"/>
        <v>33.540710736465762</v>
      </c>
      <c r="G274" s="81">
        <f t="shared" si="537"/>
        <v>144.60039437169817</v>
      </c>
      <c r="H274" s="82" t="s">
        <v>554</v>
      </c>
      <c r="I274" s="83"/>
      <c r="J274" s="83" t="s">
        <v>555</v>
      </c>
      <c r="K274" s="83" t="s">
        <v>556</v>
      </c>
      <c r="L274" s="84" t="s">
        <v>575</v>
      </c>
      <c r="M274" s="85">
        <v>70</v>
      </c>
      <c r="N274" s="85">
        <v>65</v>
      </c>
      <c r="O274" s="86" t="s">
        <v>576</v>
      </c>
      <c r="P274" s="87">
        <f t="shared" ref="P274:P279" si="544">MROUND(E274/1.68,100)</f>
        <v>2900</v>
      </c>
      <c r="Q274" s="87" t="s">
        <v>426</v>
      </c>
      <c r="R274" s="88">
        <f>R$65</f>
        <v>1</v>
      </c>
      <c r="S274" s="89">
        <f t="shared" si="538"/>
        <v>4850</v>
      </c>
      <c r="T274" s="89">
        <f t="shared" si="539"/>
        <v>4850</v>
      </c>
      <c r="U274" s="4">
        <v>144</v>
      </c>
      <c r="V274" s="95">
        <v>76.67</v>
      </c>
      <c r="W274" s="75">
        <v>3</v>
      </c>
      <c r="X274" s="9">
        <f>W274*V274</f>
        <v>230.01</v>
      </c>
      <c r="Y274" s="96">
        <v>2.7797478301546827</v>
      </c>
      <c r="Z274" s="72">
        <f t="shared" si="541"/>
        <v>133.42789584742476</v>
      </c>
      <c r="AA274" s="72">
        <f>Z274*X274/1000</f>
        <v>30.689750323866171</v>
      </c>
      <c r="AB274" s="92">
        <v>0.91500000000000004</v>
      </c>
      <c r="AC274" s="93">
        <f>AA274/AB274</f>
        <v>33.540710736465762</v>
      </c>
      <c r="AD274" s="94">
        <v>5734.4528688923656</v>
      </c>
      <c r="AE274" s="72">
        <v>39</v>
      </c>
      <c r="AF274" s="72">
        <v>37</v>
      </c>
      <c r="AG274" s="92">
        <v>0.89</v>
      </c>
      <c r="AI274" s="72" t="s">
        <v>577</v>
      </c>
      <c r="AL274" s="4"/>
      <c r="AM274" s="4"/>
      <c r="AN274" s="73"/>
      <c r="AO274" s="4"/>
      <c r="AP274" s="4"/>
      <c r="AQ274" s="4"/>
      <c r="AR274" s="4"/>
    </row>
    <row r="275" spans="1:44" s="72" customFormat="1" ht="17.399999999999999">
      <c r="A275" s="4" t="str">
        <f t="shared" si="518"/>
        <v>MCR06W60 8303</v>
      </c>
      <c r="B275" s="4">
        <v>3</v>
      </c>
      <c r="C275" s="79" t="s">
        <v>860</v>
      </c>
      <c r="D275" s="79" t="s">
        <v>435</v>
      </c>
      <c r="E275" s="80">
        <f t="shared" si="535"/>
        <v>5700</v>
      </c>
      <c r="F275" s="81">
        <f t="shared" si="536"/>
        <v>39.488588574798882</v>
      </c>
      <c r="G275" s="81">
        <f t="shared" si="537"/>
        <v>144.34549842679533</v>
      </c>
      <c r="H275" s="82" t="s">
        <v>554</v>
      </c>
      <c r="I275" s="83"/>
      <c r="J275" s="83" t="s">
        <v>555</v>
      </c>
      <c r="K275" s="83" t="s">
        <v>556</v>
      </c>
      <c r="L275" s="84" t="s">
        <v>575</v>
      </c>
      <c r="M275" s="85">
        <v>70</v>
      </c>
      <c r="N275" s="85">
        <v>65</v>
      </c>
      <c r="O275" s="86" t="s">
        <v>576</v>
      </c>
      <c r="P275" s="87">
        <f t="shared" si="544"/>
        <v>3400</v>
      </c>
      <c r="Q275" s="87" t="s">
        <v>561</v>
      </c>
      <c r="R275" s="88">
        <f>R$66</f>
        <v>1.0204081632653061</v>
      </c>
      <c r="S275" s="89">
        <f t="shared" si="538"/>
        <v>5700</v>
      </c>
      <c r="T275" s="89">
        <f t="shared" si="539"/>
        <v>5600</v>
      </c>
      <c r="U275" s="4">
        <v>144</v>
      </c>
      <c r="V275" s="9">
        <v>90</v>
      </c>
      <c r="W275" s="75">
        <v>3</v>
      </c>
      <c r="X275" s="9">
        <f t="shared" ref="X275:X276" si="545">W275*V275</f>
        <v>270</v>
      </c>
      <c r="Y275" s="96">
        <v>2.8032022753715258</v>
      </c>
      <c r="Z275" s="72">
        <f t="shared" si="541"/>
        <v>134.55370921783324</v>
      </c>
      <c r="AA275" s="72">
        <f t="shared" ref="AA275:AA279" si="546">Z275*X275/1000</f>
        <v>36.329501488814977</v>
      </c>
      <c r="AB275" s="92">
        <v>0.92</v>
      </c>
      <c r="AC275" s="93">
        <f t="shared" ref="AC275:AC276" si="547">AA275/AB275</f>
        <v>39.488588574798882</v>
      </c>
      <c r="AD275" s="94">
        <v>6619.3127120839617</v>
      </c>
      <c r="AE275" s="72">
        <v>39</v>
      </c>
      <c r="AF275" s="72">
        <v>37</v>
      </c>
      <c r="AG275" s="92">
        <v>0.89</v>
      </c>
      <c r="AI275" s="72" t="s">
        <v>577</v>
      </c>
      <c r="AL275" s="4"/>
      <c r="AM275" s="4"/>
      <c r="AN275" s="73"/>
      <c r="AO275" s="4"/>
      <c r="AP275" s="4"/>
      <c r="AQ275" s="4"/>
      <c r="AR275" s="4"/>
    </row>
    <row r="276" spans="1:44" s="72" customFormat="1" ht="17.399999999999999">
      <c r="A276" s="4" t="str">
        <f t="shared" si="518"/>
        <v>MCR06W60 8304</v>
      </c>
      <c r="B276" s="4">
        <v>4</v>
      </c>
      <c r="C276" s="79" t="s">
        <v>860</v>
      </c>
      <c r="D276" s="79" t="s">
        <v>435</v>
      </c>
      <c r="E276" s="80">
        <f t="shared" si="535"/>
        <v>7100</v>
      </c>
      <c r="F276" s="81">
        <f t="shared" si="536"/>
        <v>51.319294044817326</v>
      </c>
      <c r="G276" s="81">
        <f t="shared" si="537"/>
        <v>138.349525887857</v>
      </c>
      <c r="H276" s="82" t="s">
        <v>554</v>
      </c>
      <c r="I276" s="83"/>
      <c r="J276" s="83" t="s">
        <v>555</v>
      </c>
      <c r="K276" s="83" t="s">
        <v>556</v>
      </c>
      <c r="L276" s="84" t="s">
        <v>575</v>
      </c>
      <c r="M276" s="85">
        <v>70</v>
      </c>
      <c r="N276" s="85">
        <v>65</v>
      </c>
      <c r="O276" s="86" t="s">
        <v>576</v>
      </c>
      <c r="P276" s="87">
        <f t="shared" si="544"/>
        <v>4200</v>
      </c>
      <c r="Q276" s="87" t="s">
        <v>562</v>
      </c>
      <c r="R276" s="88">
        <f>R$67</f>
        <v>1.0162601626016261</v>
      </c>
      <c r="S276" s="89">
        <f t="shared" si="538"/>
        <v>7100</v>
      </c>
      <c r="T276" s="89">
        <f t="shared" si="539"/>
        <v>7000</v>
      </c>
      <c r="U276" s="4">
        <v>144</v>
      </c>
      <c r="V276" s="9">
        <f>350/3</f>
        <v>116.66666666666667</v>
      </c>
      <c r="W276" s="75">
        <v>3</v>
      </c>
      <c r="X276" s="9">
        <f t="shared" si="545"/>
        <v>350</v>
      </c>
      <c r="Y276" s="96">
        <v>2.8469989315339133</v>
      </c>
      <c r="Z276" s="72">
        <f t="shared" si="541"/>
        <v>136.65594871362785</v>
      </c>
      <c r="AA276" s="72">
        <f t="shared" si="546"/>
        <v>47.829582049769748</v>
      </c>
      <c r="AB276" s="92">
        <v>0.93200000000000005</v>
      </c>
      <c r="AC276" s="93">
        <f t="shared" si="547"/>
        <v>51.319294044817326</v>
      </c>
      <c r="AD276" s="94">
        <v>8319.1479192017305</v>
      </c>
      <c r="AE276" s="72">
        <v>39</v>
      </c>
      <c r="AF276" s="72">
        <v>37</v>
      </c>
      <c r="AG276" s="92">
        <v>0.89</v>
      </c>
      <c r="AI276" s="72" t="s">
        <v>577</v>
      </c>
      <c r="AL276" s="4"/>
      <c r="AM276" s="4"/>
      <c r="AN276" s="73"/>
      <c r="AO276" s="4"/>
      <c r="AP276" s="4"/>
      <c r="AQ276" s="4"/>
      <c r="AR276" s="4"/>
    </row>
    <row r="277" spans="1:44" s="72" customFormat="1" ht="17.399999999999999">
      <c r="A277" s="4" t="str">
        <f t="shared" si="518"/>
        <v>MCR06W60 8305</v>
      </c>
      <c r="B277" s="4">
        <v>5</v>
      </c>
      <c r="C277" s="79" t="s">
        <v>860</v>
      </c>
      <c r="D277" s="79" t="s">
        <v>436</v>
      </c>
      <c r="E277" s="80">
        <f t="shared" si="535"/>
        <v>9250</v>
      </c>
      <c r="F277" s="81">
        <f t="shared" si="536"/>
        <v>58.311904864864864</v>
      </c>
      <c r="G277" s="81">
        <f t="shared" si="537"/>
        <v>158.62970042629283</v>
      </c>
      <c r="H277" s="82" t="s">
        <v>554</v>
      </c>
      <c r="I277" s="83"/>
      <c r="J277" s="83" t="s">
        <v>555</v>
      </c>
      <c r="K277" s="83" t="s">
        <v>556</v>
      </c>
      <c r="L277" s="84" t="s">
        <v>575</v>
      </c>
      <c r="M277" s="85">
        <v>70</v>
      </c>
      <c r="N277" s="85">
        <v>65</v>
      </c>
      <c r="O277" s="86" t="s">
        <v>576</v>
      </c>
      <c r="P277" s="87">
        <f t="shared" si="544"/>
        <v>5500</v>
      </c>
      <c r="Q277" s="87" t="s">
        <v>431</v>
      </c>
      <c r="R277" s="88">
        <f>R$68</f>
        <v>1.0062111801242235</v>
      </c>
      <c r="S277" s="89">
        <f t="shared" si="538"/>
        <v>9250</v>
      </c>
      <c r="T277" s="89">
        <f t="shared" si="539"/>
        <v>9200</v>
      </c>
      <c r="U277" s="4">
        <v>144</v>
      </c>
      <c r="V277" s="9">
        <v>133.30000000000001</v>
      </c>
      <c r="W277" s="75">
        <v>3</v>
      </c>
      <c r="X277" s="9">
        <f>W277*V277</f>
        <v>399.90000000000003</v>
      </c>
      <c r="Y277" s="72">
        <v>2.81</v>
      </c>
      <c r="Z277" s="72">
        <f t="shared" si="541"/>
        <v>134.88</v>
      </c>
      <c r="AA277" s="72">
        <f t="shared" si="546"/>
        <v>53.938512000000003</v>
      </c>
      <c r="AB277" s="92">
        <v>0.92500000000000004</v>
      </c>
      <c r="AC277" s="93">
        <f>AA277/AB277</f>
        <v>58.311904864864864</v>
      </c>
      <c r="AD277" s="94">
        <v>10874.718775497558</v>
      </c>
      <c r="AE277" s="72">
        <v>39</v>
      </c>
      <c r="AF277" s="72">
        <v>37</v>
      </c>
      <c r="AG277" s="92">
        <v>0.89</v>
      </c>
      <c r="AI277" s="72" t="s">
        <v>578</v>
      </c>
      <c r="AL277" s="4"/>
      <c r="AM277" s="4"/>
      <c r="AN277" s="73"/>
      <c r="AO277" s="4"/>
      <c r="AP277" s="4"/>
      <c r="AQ277" s="4"/>
      <c r="AR277" s="4"/>
    </row>
    <row r="278" spans="1:44" s="72" customFormat="1" ht="17.399999999999999">
      <c r="A278" s="4" t="str">
        <f t="shared" si="518"/>
        <v>MCR06W60 8306</v>
      </c>
      <c r="B278" s="4">
        <v>6</v>
      </c>
      <c r="C278" s="79" t="s">
        <v>860</v>
      </c>
      <c r="D278" s="79" t="s">
        <v>436</v>
      </c>
      <c r="E278" s="80">
        <f t="shared" si="535"/>
        <v>11400</v>
      </c>
      <c r="F278" s="81">
        <f t="shared" si="536"/>
        <v>72.912975401069517</v>
      </c>
      <c r="G278" s="81">
        <f t="shared" si="537"/>
        <v>156.35077209910131</v>
      </c>
      <c r="H278" s="82" t="s">
        <v>554</v>
      </c>
      <c r="I278" s="83"/>
      <c r="J278" s="83" t="s">
        <v>555</v>
      </c>
      <c r="K278" s="83" t="s">
        <v>556</v>
      </c>
      <c r="L278" s="84" t="s">
        <v>575</v>
      </c>
      <c r="M278" s="85">
        <v>70</v>
      </c>
      <c r="N278" s="85">
        <v>65</v>
      </c>
      <c r="O278" s="86" t="s">
        <v>576</v>
      </c>
      <c r="P278" s="87">
        <f t="shared" si="544"/>
        <v>6800</v>
      </c>
      <c r="Q278" s="87" t="s">
        <v>564</v>
      </c>
      <c r="R278" s="88">
        <f>$R$69</f>
        <v>1.015228426395939</v>
      </c>
      <c r="S278" s="89">
        <f t="shared" si="538"/>
        <v>11400</v>
      </c>
      <c r="T278" s="89">
        <f t="shared" si="539"/>
        <v>11250</v>
      </c>
      <c r="U278" s="4">
        <v>144</v>
      </c>
      <c r="V278" s="95">
        <v>166.7</v>
      </c>
      <c r="W278" s="75">
        <v>3</v>
      </c>
      <c r="X278" s="9">
        <f t="shared" ref="X278:X279" si="548">W278*V278</f>
        <v>500.09999999999997</v>
      </c>
      <c r="Y278" s="72">
        <v>2.84</v>
      </c>
      <c r="Z278" s="72">
        <f t="shared" si="541"/>
        <v>136.32</v>
      </c>
      <c r="AA278" s="72">
        <f t="shared" si="546"/>
        <v>68.173631999999998</v>
      </c>
      <c r="AB278" s="92">
        <v>0.93500000000000005</v>
      </c>
      <c r="AC278" s="93">
        <f t="shared" ref="AC278:AC279" si="549">AA278/AB278</f>
        <v>72.912975401069517</v>
      </c>
      <c r="AD278" s="94">
        <v>13300.159999430247</v>
      </c>
      <c r="AE278" s="72">
        <v>39</v>
      </c>
      <c r="AF278" s="72">
        <v>37</v>
      </c>
      <c r="AG278" s="92">
        <v>0.89</v>
      </c>
      <c r="AI278" s="72" t="s">
        <v>578</v>
      </c>
      <c r="AL278" s="4"/>
      <c r="AM278" s="4"/>
      <c r="AN278" s="73"/>
      <c r="AO278" s="4"/>
      <c r="AP278" s="4"/>
      <c r="AQ278" s="4"/>
      <c r="AR278" s="4"/>
    </row>
    <row r="279" spans="1:44" s="72" customFormat="1" ht="18" thickBot="1">
      <c r="A279" s="4" t="str">
        <f t="shared" si="518"/>
        <v>MCR06W60 8307</v>
      </c>
      <c r="B279" s="4">
        <v>7</v>
      </c>
      <c r="C279" s="79" t="s">
        <v>860</v>
      </c>
      <c r="D279" s="79" t="s">
        <v>436</v>
      </c>
      <c r="E279" s="80">
        <f t="shared" si="535"/>
        <v>12850</v>
      </c>
      <c r="F279" s="81">
        <f t="shared" si="536"/>
        <v>87.812366737739879</v>
      </c>
      <c r="G279" s="81">
        <f t="shared" si="537"/>
        <v>146.33474164724163</v>
      </c>
      <c r="H279" s="82" t="s">
        <v>554</v>
      </c>
      <c r="I279" s="83"/>
      <c r="J279" s="83" t="s">
        <v>555</v>
      </c>
      <c r="K279" s="83" t="s">
        <v>556</v>
      </c>
      <c r="L279" s="84" t="s">
        <v>575</v>
      </c>
      <c r="M279" s="85">
        <v>70</v>
      </c>
      <c r="N279" s="85">
        <v>65</v>
      </c>
      <c r="O279" s="86" t="s">
        <v>576</v>
      </c>
      <c r="P279" s="87">
        <f t="shared" si="544"/>
        <v>7600</v>
      </c>
      <c r="Q279" s="87" t="s">
        <v>566</v>
      </c>
      <c r="R279" s="88">
        <f>$R$70</f>
        <v>0.97413793103448276</v>
      </c>
      <c r="S279" s="89">
        <f t="shared" si="538"/>
        <v>12850</v>
      </c>
      <c r="T279" s="89">
        <f t="shared" si="539"/>
        <v>13200</v>
      </c>
      <c r="U279" s="4">
        <v>144</v>
      </c>
      <c r="V279" s="98">
        <v>200</v>
      </c>
      <c r="W279" s="75">
        <v>3</v>
      </c>
      <c r="X279" s="9">
        <f t="shared" si="548"/>
        <v>600</v>
      </c>
      <c r="Y279" s="72">
        <v>2.86</v>
      </c>
      <c r="Z279" s="72">
        <f t="shared" si="541"/>
        <v>137.28</v>
      </c>
      <c r="AA279" s="72">
        <f t="shared" si="546"/>
        <v>82.367999999999995</v>
      </c>
      <c r="AB279" s="92">
        <v>0.93799999999999994</v>
      </c>
      <c r="AC279" s="93">
        <f t="shared" si="549"/>
        <v>87.812366737739879</v>
      </c>
      <c r="AD279" s="99">
        <v>15617.5832268718</v>
      </c>
      <c r="AE279" s="72">
        <v>39</v>
      </c>
      <c r="AF279" s="72">
        <v>37</v>
      </c>
      <c r="AG279" s="92">
        <v>0.89</v>
      </c>
      <c r="AI279" s="72" t="s">
        <v>578</v>
      </c>
      <c r="AL279" s="4"/>
      <c r="AM279" s="4"/>
      <c r="AN279" s="73"/>
      <c r="AO279" s="4"/>
      <c r="AP279" s="4"/>
      <c r="AQ279" s="4"/>
      <c r="AR279" s="4"/>
    </row>
    <row r="280" spans="1:44" s="72" customFormat="1" ht="15" thickBot="1">
      <c r="A280" s="4" t="str">
        <f t="shared" si="518"/>
        <v/>
      </c>
      <c r="B280" s="4"/>
      <c r="C280" s="79"/>
      <c r="D280" s="79" t="s">
        <v>646</v>
      </c>
      <c r="E280" s="80"/>
      <c r="F280" s="81"/>
      <c r="G280" s="81"/>
      <c r="H280" s="82" t="s">
        <v>554</v>
      </c>
      <c r="I280" s="83"/>
      <c r="J280" s="83"/>
      <c r="K280" s="83"/>
      <c r="L280" s="84"/>
      <c r="M280" s="85"/>
      <c r="N280" s="85"/>
      <c r="O280" s="86"/>
      <c r="P280" s="87"/>
      <c r="Q280" s="87"/>
      <c r="R280" s="89"/>
      <c r="S280" s="89"/>
      <c r="T280" s="89"/>
      <c r="U280" s="4"/>
      <c r="AF280" s="72">
        <v>37</v>
      </c>
      <c r="AL280" s="4"/>
      <c r="AM280" s="4"/>
      <c r="AN280" s="73"/>
      <c r="AO280" s="4"/>
      <c r="AP280" s="4"/>
      <c r="AQ280" s="4"/>
      <c r="AR280" s="4"/>
    </row>
    <row r="281" spans="1:44" s="72" customFormat="1" ht="17.399999999999999">
      <c r="A281" s="4" t="str">
        <f t="shared" si="518"/>
        <v>MCR08W60 8301</v>
      </c>
      <c r="B281" s="4">
        <v>1</v>
      </c>
      <c r="C281" s="79" t="s">
        <v>861</v>
      </c>
      <c r="D281" s="79" t="s">
        <v>435</v>
      </c>
      <c r="E281" s="80">
        <f t="shared" ref="E281:E287" si="550">S281</f>
        <v>4350</v>
      </c>
      <c r="F281" s="81">
        <f t="shared" ref="F281:F287" si="551">AC281</f>
        <v>29.254098854896352</v>
      </c>
      <c r="G281" s="81">
        <f t="shared" ref="G281:G287" si="552">E281/F281</f>
        <v>148.69711152534532</v>
      </c>
      <c r="H281" s="82" t="s">
        <v>554</v>
      </c>
      <c r="I281" s="83"/>
      <c r="J281" s="83" t="s">
        <v>555</v>
      </c>
      <c r="K281" s="83" t="s">
        <v>556</v>
      </c>
      <c r="L281" s="84" t="s">
        <v>579</v>
      </c>
      <c r="M281" s="85">
        <v>70</v>
      </c>
      <c r="N281" s="85">
        <v>65</v>
      </c>
      <c r="O281" s="86" t="s">
        <v>580</v>
      </c>
      <c r="P281" s="87">
        <f>MROUND(E281/2.24,100)</f>
        <v>1900</v>
      </c>
      <c r="Q281" s="87" t="s">
        <v>425</v>
      </c>
      <c r="R281" s="88">
        <f>R$64</f>
        <v>1</v>
      </c>
      <c r="S281" s="89">
        <f t="shared" ref="S281:S287" si="553">MROUND(T281*R281,50)</f>
        <v>4350</v>
      </c>
      <c r="T281" s="89">
        <f t="shared" ref="T281:T287" si="554">MROUND(AD281*AG281*AF281/AE281,50)</f>
        <v>4350</v>
      </c>
      <c r="U281" s="4">
        <f t="shared" ref="U281:U284" si="555">24*8</f>
        <v>192</v>
      </c>
      <c r="V281" s="90">
        <v>50</v>
      </c>
      <c r="W281" s="75">
        <v>3</v>
      </c>
      <c r="X281" s="9">
        <f t="shared" ref="X281" si="556">W281*V281</f>
        <v>150</v>
      </c>
      <c r="Y281" s="91">
        <v>2.7273352578262751</v>
      </c>
      <c r="Z281" s="72">
        <f t="shared" ref="Z281:Z287" si="557">Y281*U281/W281</f>
        <v>174.54945650088158</v>
      </c>
      <c r="AA281" s="72">
        <f t="shared" ref="AA281" si="558">Z281*X281/1000</f>
        <v>26.182418475132234</v>
      </c>
      <c r="AB281" s="92">
        <v>0.89500000000000002</v>
      </c>
      <c r="AC281" s="93">
        <f t="shared" ref="AC281" si="559">AA281/AB281</f>
        <v>29.254098854896352</v>
      </c>
      <c r="AD281" s="97">
        <v>5163.801909519304</v>
      </c>
      <c r="AE281" s="72">
        <v>39</v>
      </c>
      <c r="AF281" s="72">
        <v>37</v>
      </c>
      <c r="AG281" s="92">
        <v>0.89</v>
      </c>
      <c r="AI281" s="72" t="s">
        <v>581</v>
      </c>
      <c r="AL281" s="4"/>
      <c r="AM281" s="4"/>
      <c r="AN281" s="73"/>
      <c r="AO281" s="4"/>
      <c r="AP281" s="4"/>
      <c r="AQ281" s="4"/>
      <c r="AR281" s="4"/>
    </row>
    <row r="282" spans="1:44" s="72" customFormat="1" ht="17.399999999999999">
      <c r="A282" s="4" t="str">
        <f t="shared" si="518"/>
        <v>MCR08W60 8302</v>
      </c>
      <c r="B282" s="4">
        <v>2</v>
      </c>
      <c r="C282" s="79" t="s">
        <v>861</v>
      </c>
      <c r="D282" s="79" t="s">
        <v>435</v>
      </c>
      <c r="E282" s="80">
        <f t="shared" si="550"/>
        <v>6450</v>
      </c>
      <c r="F282" s="81">
        <f t="shared" si="551"/>
        <v>44.189705289944087</v>
      </c>
      <c r="G282" s="81">
        <f t="shared" si="552"/>
        <v>145.9615980165357</v>
      </c>
      <c r="H282" s="82" t="s">
        <v>554</v>
      </c>
      <c r="I282" s="83"/>
      <c r="J282" s="83" t="s">
        <v>555</v>
      </c>
      <c r="K282" s="83" t="s">
        <v>556</v>
      </c>
      <c r="L282" s="84" t="s">
        <v>579</v>
      </c>
      <c r="M282" s="85">
        <v>70</v>
      </c>
      <c r="N282" s="85">
        <v>65</v>
      </c>
      <c r="O282" s="86" t="s">
        <v>580</v>
      </c>
      <c r="P282" s="87">
        <f t="shared" ref="P282:P287" si="560">MROUND(E282/2.24,100)</f>
        <v>2900</v>
      </c>
      <c r="Q282" s="87" t="s">
        <v>426</v>
      </c>
      <c r="R282" s="88">
        <f>R$65</f>
        <v>1</v>
      </c>
      <c r="S282" s="89">
        <f t="shared" si="553"/>
        <v>6450</v>
      </c>
      <c r="T282" s="89">
        <f t="shared" si="554"/>
        <v>6450</v>
      </c>
      <c r="U282" s="4">
        <f t="shared" si="555"/>
        <v>192</v>
      </c>
      <c r="V282" s="95">
        <v>76.67</v>
      </c>
      <c r="W282" s="75">
        <v>3</v>
      </c>
      <c r="X282" s="9">
        <f>W282*V282</f>
        <v>230.01</v>
      </c>
      <c r="Y282" s="96">
        <v>2.7797478301546827</v>
      </c>
      <c r="Z282" s="72">
        <f t="shared" si="557"/>
        <v>177.9038611298997</v>
      </c>
      <c r="AA282" s="72">
        <f>Z282*X282/1000</f>
        <v>40.919667098488226</v>
      </c>
      <c r="AB282" s="92">
        <v>0.92600000000000005</v>
      </c>
      <c r="AC282" s="93">
        <f>AA282/AB282</f>
        <v>44.189705289944087</v>
      </c>
      <c r="AD282" s="94">
        <v>7645.9371585231547</v>
      </c>
      <c r="AE282" s="72">
        <v>39</v>
      </c>
      <c r="AF282" s="72">
        <v>37</v>
      </c>
      <c r="AG282" s="92">
        <v>0.89</v>
      </c>
      <c r="AI282" s="72" t="s">
        <v>581</v>
      </c>
      <c r="AL282" s="4"/>
      <c r="AM282" s="4"/>
      <c r="AN282" s="73"/>
      <c r="AO282" s="4"/>
      <c r="AP282" s="4"/>
      <c r="AQ282" s="4"/>
      <c r="AR282" s="4"/>
    </row>
    <row r="283" spans="1:44" s="72" customFormat="1" ht="17.399999999999999">
      <c r="A283" s="4" t="str">
        <f t="shared" si="518"/>
        <v>MCR08W60 8303</v>
      </c>
      <c r="B283" s="4">
        <v>3</v>
      </c>
      <c r="C283" s="79" t="s">
        <v>861</v>
      </c>
      <c r="D283" s="79" t="s">
        <v>435</v>
      </c>
      <c r="E283" s="80">
        <f t="shared" si="550"/>
        <v>7600</v>
      </c>
      <c r="F283" s="81">
        <f t="shared" si="551"/>
        <v>51.862243381605957</v>
      </c>
      <c r="G283" s="81">
        <f t="shared" si="552"/>
        <v>146.54206035937699</v>
      </c>
      <c r="H283" s="82" t="s">
        <v>554</v>
      </c>
      <c r="I283" s="83"/>
      <c r="J283" s="83" t="s">
        <v>555</v>
      </c>
      <c r="K283" s="83" t="s">
        <v>556</v>
      </c>
      <c r="L283" s="84" t="s">
        <v>579</v>
      </c>
      <c r="M283" s="85">
        <v>70</v>
      </c>
      <c r="N283" s="85">
        <v>65</v>
      </c>
      <c r="O283" s="86" t="s">
        <v>580</v>
      </c>
      <c r="P283" s="87">
        <f t="shared" si="560"/>
        <v>3400</v>
      </c>
      <c r="Q283" s="87" t="s">
        <v>561</v>
      </c>
      <c r="R283" s="88">
        <f>R$66</f>
        <v>1.0204081632653061</v>
      </c>
      <c r="S283" s="89">
        <f t="shared" si="553"/>
        <v>7600</v>
      </c>
      <c r="T283" s="89">
        <f t="shared" si="554"/>
        <v>7450</v>
      </c>
      <c r="U283" s="4">
        <f t="shared" si="555"/>
        <v>192</v>
      </c>
      <c r="V283" s="9">
        <v>90</v>
      </c>
      <c r="W283" s="75">
        <v>3</v>
      </c>
      <c r="X283" s="9">
        <f t="shared" ref="X283:X284" si="561">W283*V283</f>
        <v>270</v>
      </c>
      <c r="Y283" s="96">
        <v>2.8032022753715258</v>
      </c>
      <c r="Z283" s="72">
        <f t="shared" si="557"/>
        <v>179.40494562377765</v>
      </c>
      <c r="AA283" s="72">
        <f t="shared" ref="AA283:AA284" si="562">Z283*X283/1000</f>
        <v>48.439335318419964</v>
      </c>
      <c r="AB283" s="92">
        <v>0.93400000000000005</v>
      </c>
      <c r="AC283" s="93">
        <f t="shared" ref="AC283:AC284" si="563">AA283/AB283</f>
        <v>51.862243381605957</v>
      </c>
      <c r="AD283" s="94">
        <v>8825.7502827786157</v>
      </c>
      <c r="AE283" s="72">
        <v>39</v>
      </c>
      <c r="AF283" s="72">
        <v>37</v>
      </c>
      <c r="AG283" s="92">
        <v>0.89</v>
      </c>
      <c r="AI283" s="72" t="s">
        <v>581</v>
      </c>
      <c r="AL283" s="4"/>
      <c r="AM283" s="4"/>
      <c r="AN283" s="73"/>
      <c r="AO283" s="4"/>
      <c r="AP283" s="4"/>
      <c r="AQ283" s="4"/>
      <c r="AR283" s="4"/>
    </row>
    <row r="284" spans="1:44" s="72" customFormat="1" ht="17.399999999999999">
      <c r="A284" s="4" t="str">
        <f t="shared" si="518"/>
        <v>MCR08W60 8304</v>
      </c>
      <c r="B284" s="4">
        <v>4</v>
      </c>
      <c r="C284" s="79" t="s">
        <v>861</v>
      </c>
      <c r="D284" s="79" t="s">
        <v>435</v>
      </c>
      <c r="E284" s="80">
        <f t="shared" si="550"/>
        <v>9500</v>
      </c>
      <c r="F284" s="81">
        <f t="shared" si="551"/>
        <v>67.699337650063327</v>
      </c>
      <c r="G284" s="81">
        <f t="shared" si="552"/>
        <v>140.32633596956785</v>
      </c>
      <c r="H284" s="82" t="s">
        <v>554</v>
      </c>
      <c r="I284" s="83"/>
      <c r="J284" s="83" t="s">
        <v>555</v>
      </c>
      <c r="K284" s="83" t="s">
        <v>556</v>
      </c>
      <c r="L284" s="84" t="s">
        <v>579</v>
      </c>
      <c r="M284" s="85">
        <v>70</v>
      </c>
      <c r="N284" s="85">
        <v>65</v>
      </c>
      <c r="O284" s="86" t="s">
        <v>580</v>
      </c>
      <c r="P284" s="87">
        <f t="shared" si="560"/>
        <v>4200</v>
      </c>
      <c r="Q284" s="87" t="s">
        <v>562</v>
      </c>
      <c r="R284" s="88">
        <f>R$67</f>
        <v>1.0162601626016261</v>
      </c>
      <c r="S284" s="89">
        <f t="shared" si="553"/>
        <v>9500</v>
      </c>
      <c r="T284" s="89">
        <f t="shared" si="554"/>
        <v>9350</v>
      </c>
      <c r="U284" s="4">
        <f t="shared" si="555"/>
        <v>192</v>
      </c>
      <c r="V284" s="9">
        <f>350/3</f>
        <v>116.66666666666667</v>
      </c>
      <c r="W284" s="75">
        <v>3</v>
      </c>
      <c r="X284" s="9">
        <f t="shared" si="561"/>
        <v>350</v>
      </c>
      <c r="Y284" s="96">
        <v>2.8469989315339133</v>
      </c>
      <c r="Z284" s="72">
        <f t="shared" si="557"/>
        <v>182.20793161817042</v>
      </c>
      <c r="AA284" s="72">
        <f t="shared" si="562"/>
        <v>63.772776066359647</v>
      </c>
      <c r="AB284" s="92">
        <v>0.94199999999999995</v>
      </c>
      <c r="AC284" s="93">
        <f t="shared" si="563"/>
        <v>67.699337650063327</v>
      </c>
      <c r="AD284" s="94">
        <v>11092.197225602307</v>
      </c>
      <c r="AE284" s="72">
        <v>39</v>
      </c>
      <c r="AF284" s="72">
        <v>37</v>
      </c>
      <c r="AG284" s="92">
        <v>0.89</v>
      </c>
      <c r="AI284" s="72" t="s">
        <v>581</v>
      </c>
      <c r="AL284" s="4"/>
      <c r="AM284" s="4"/>
      <c r="AN284" s="73"/>
      <c r="AO284" s="4"/>
      <c r="AP284" s="4"/>
      <c r="AQ284" s="4"/>
      <c r="AR284" s="4"/>
    </row>
    <row r="285" spans="1:44" s="72" customFormat="1" ht="17.399999999999999">
      <c r="A285" s="4" t="str">
        <f t="shared" si="518"/>
        <v>MCR08W60 83015</v>
      </c>
      <c r="B285" s="4">
        <v>5</v>
      </c>
      <c r="C285" s="79" t="s">
        <v>862</v>
      </c>
      <c r="D285" s="79" t="s">
        <v>647</v>
      </c>
      <c r="E285" s="80">
        <f t="shared" si="550"/>
        <v>12350</v>
      </c>
      <c r="F285" s="81">
        <f t="shared" si="551"/>
        <v>76.835487179487188</v>
      </c>
      <c r="G285" s="81">
        <f t="shared" si="552"/>
        <v>160.7330213336252</v>
      </c>
      <c r="H285" s="82" t="s">
        <v>554</v>
      </c>
      <c r="I285" s="83"/>
      <c r="J285" s="83" t="s">
        <v>555</v>
      </c>
      <c r="K285" s="83" t="s">
        <v>556</v>
      </c>
      <c r="L285" s="84" t="s">
        <v>579</v>
      </c>
      <c r="M285" s="85">
        <v>70</v>
      </c>
      <c r="N285" s="85">
        <v>65</v>
      </c>
      <c r="O285" s="86" t="s">
        <v>580</v>
      </c>
      <c r="P285" s="87">
        <f t="shared" si="560"/>
        <v>5500</v>
      </c>
      <c r="Q285" s="87" t="s">
        <v>431</v>
      </c>
      <c r="R285" s="88">
        <f>R$68</f>
        <v>1.0062111801242235</v>
      </c>
      <c r="S285" s="89">
        <f t="shared" si="553"/>
        <v>12350</v>
      </c>
      <c r="T285" s="89">
        <f t="shared" si="554"/>
        <v>12250</v>
      </c>
      <c r="U285" s="4">
        <f>24*8</f>
        <v>192</v>
      </c>
      <c r="V285" s="9">
        <v>133.30000000000001</v>
      </c>
      <c r="W285" s="75">
        <v>3</v>
      </c>
      <c r="X285" s="9">
        <f>W285*V285</f>
        <v>399.90000000000003</v>
      </c>
      <c r="Y285" s="72">
        <v>2.81</v>
      </c>
      <c r="Z285" s="72">
        <f t="shared" si="557"/>
        <v>179.84</v>
      </c>
      <c r="AA285" s="72">
        <f>Z285*X285/1000</f>
        <v>71.918016000000009</v>
      </c>
      <c r="AB285" s="92">
        <v>0.93600000000000005</v>
      </c>
      <c r="AC285" s="93">
        <f>AA285/AB285</f>
        <v>76.835487179487188</v>
      </c>
      <c r="AD285" s="97">
        <v>14499.625033996745</v>
      </c>
      <c r="AE285" s="72">
        <v>39</v>
      </c>
      <c r="AF285" s="72">
        <v>37</v>
      </c>
      <c r="AG285" s="92">
        <v>0.89</v>
      </c>
      <c r="AI285" s="72" t="s">
        <v>582</v>
      </c>
      <c r="AL285" s="4"/>
      <c r="AM285" s="4"/>
      <c r="AN285" s="73"/>
      <c r="AO285" s="4"/>
      <c r="AP285" s="4"/>
      <c r="AQ285" s="4"/>
      <c r="AR285" s="4"/>
    </row>
    <row r="286" spans="1:44" s="72" customFormat="1" ht="17.399999999999999">
      <c r="A286" s="4" t="str">
        <f t="shared" si="518"/>
        <v>MCR08W60 83016</v>
      </c>
      <c r="B286" s="4">
        <v>6</v>
      </c>
      <c r="C286" s="79" t="s">
        <v>862</v>
      </c>
      <c r="D286" s="79" t="s">
        <v>647</v>
      </c>
      <c r="E286" s="80">
        <f t="shared" si="550"/>
        <v>15200</v>
      </c>
      <c r="F286" s="81">
        <f t="shared" si="551"/>
        <v>96.188546031746029</v>
      </c>
      <c r="G286" s="81">
        <f t="shared" si="552"/>
        <v>158.02297287021469</v>
      </c>
      <c r="H286" s="82" t="s">
        <v>554</v>
      </c>
      <c r="I286" s="83"/>
      <c r="J286" s="83" t="s">
        <v>555</v>
      </c>
      <c r="K286" s="83" t="s">
        <v>556</v>
      </c>
      <c r="L286" s="84" t="s">
        <v>579</v>
      </c>
      <c r="M286" s="85">
        <v>70</v>
      </c>
      <c r="N286" s="85">
        <v>65</v>
      </c>
      <c r="O286" s="86" t="s">
        <v>580</v>
      </c>
      <c r="P286" s="87">
        <f t="shared" si="560"/>
        <v>6800</v>
      </c>
      <c r="Q286" s="87" t="s">
        <v>564</v>
      </c>
      <c r="R286" s="88">
        <f>$R$69</f>
        <v>1.015228426395939</v>
      </c>
      <c r="S286" s="89">
        <f t="shared" si="553"/>
        <v>15200</v>
      </c>
      <c r="T286" s="89">
        <f t="shared" si="554"/>
        <v>14950</v>
      </c>
      <c r="U286" s="4">
        <f t="shared" ref="U286:U287" si="564">24*8</f>
        <v>192</v>
      </c>
      <c r="V286" s="95">
        <v>166.7</v>
      </c>
      <c r="W286" s="75">
        <v>3</v>
      </c>
      <c r="X286" s="9">
        <f t="shared" ref="X286:X287" si="565">W286*V286</f>
        <v>500.09999999999997</v>
      </c>
      <c r="Y286" s="72">
        <v>2.84</v>
      </c>
      <c r="Z286" s="72">
        <f t="shared" si="557"/>
        <v>181.76</v>
      </c>
      <c r="AA286" s="72">
        <f t="shared" ref="AA286:AA287" si="566">Z286*X286/1000</f>
        <v>90.898175999999992</v>
      </c>
      <c r="AB286" s="92">
        <v>0.94499999999999995</v>
      </c>
      <c r="AC286" s="93">
        <f t="shared" ref="AC286:AC287" si="567">AA286/AB286</f>
        <v>96.188546031746029</v>
      </c>
      <c r="AD286" s="94">
        <v>17733.546665906993</v>
      </c>
      <c r="AE286" s="72">
        <v>39</v>
      </c>
      <c r="AF286" s="72">
        <v>37</v>
      </c>
      <c r="AG286" s="92">
        <v>0.89</v>
      </c>
      <c r="AI286" s="72" t="s">
        <v>582</v>
      </c>
      <c r="AL286" s="4"/>
      <c r="AM286" s="4"/>
      <c r="AN286" s="73"/>
      <c r="AO286" s="4"/>
      <c r="AP286" s="4"/>
      <c r="AQ286" s="4"/>
      <c r="AR286" s="4"/>
    </row>
    <row r="287" spans="1:44" s="72" customFormat="1" ht="17.399999999999999">
      <c r="A287" s="4" t="str">
        <f t="shared" si="518"/>
        <v>MCR08W60 83027</v>
      </c>
      <c r="B287" s="4">
        <v>7</v>
      </c>
      <c r="C287" s="79" t="s">
        <v>863</v>
      </c>
      <c r="D287" s="79" t="s">
        <v>648</v>
      </c>
      <c r="E287" s="80">
        <f t="shared" si="550"/>
        <v>17150</v>
      </c>
      <c r="F287" s="81">
        <f t="shared" si="551"/>
        <v>115.97043294614572</v>
      </c>
      <c r="G287" s="81">
        <f t="shared" si="552"/>
        <v>147.88252112470863</v>
      </c>
      <c r="H287" s="82" t="s">
        <v>554</v>
      </c>
      <c r="I287" s="83"/>
      <c r="J287" s="83" t="s">
        <v>565</v>
      </c>
      <c r="K287" s="83" t="s">
        <v>556</v>
      </c>
      <c r="L287" s="84" t="s">
        <v>579</v>
      </c>
      <c r="M287" s="85">
        <v>70</v>
      </c>
      <c r="N287" s="85">
        <v>65</v>
      </c>
      <c r="O287" s="86" t="s">
        <v>580</v>
      </c>
      <c r="P287" s="87">
        <f t="shared" si="560"/>
        <v>7700</v>
      </c>
      <c r="Q287" s="87" t="s">
        <v>566</v>
      </c>
      <c r="R287" s="88">
        <f>$R$70</f>
        <v>0.97413793103448276</v>
      </c>
      <c r="S287" s="89">
        <f t="shared" si="553"/>
        <v>17150</v>
      </c>
      <c r="T287" s="89">
        <f t="shared" si="554"/>
        <v>17600</v>
      </c>
      <c r="U287" s="4">
        <f t="shared" si="564"/>
        <v>192</v>
      </c>
      <c r="V287" s="98">
        <v>200</v>
      </c>
      <c r="W287" s="75">
        <v>3</v>
      </c>
      <c r="X287" s="9">
        <f t="shared" si="565"/>
        <v>600</v>
      </c>
      <c r="Y287" s="72">
        <v>2.86</v>
      </c>
      <c r="Z287" s="72">
        <f t="shared" si="557"/>
        <v>183.04</v>
      </c>
      <c r="AA287" s="72">
        <f t="shared" si="566"/>
        <v>109.824</v>
      </c>
      <c r="AB287" s="92">
        <v>0.94699999999999995</v>
      </c>
      <c r="AC287" s="93">
        <f t="shared" si="567"/>
        <v>115.97043294614572</v>
      </c>
      <c r="AD287" s="94">
        <v>20823.444302495736</v>
      </c>
      <c r="AE287" s="72">
        <v>39</v>
      </c>
      <c r="AF287" s="72">
        <v>37</v>
      </c>
      <c r="AG287" s="92">
        <v>0.89</v>
      </c>
      <c r="AI287" s="72" t="s">
        <v>582</v>
      </c>
      <c r="AL287" s="4"/>
      <c r="AM287" s="4"/>
      <c r="AN287" s="73"/>
      <c r="AO287" s="4"/>
      <c r="AP287" s="4"/>
      <c r="AQ287" s="4"/>
      <c r="AR287" s="4"/>
    </row>
    <row r="288" spans="1:44" s="72" customFormat="1" ht="15" thickBot="1">
      <c r="A288" s="4" t="str">
        <f t="shared" si="518"/>
        <v/>
      </c>
      <c r="B288" s="4"/>
      <c r="C288" s="79"/>
      <c r="D288" s="79" t="s">
        <v>646</v>
      </c>
      <c r="E288" s="80"/>
      <c r="F288" s="81"/>
      <c r="G288" s="81"/>
      <c r="H288" s="82" t="s">
        <v>554</v>
      </c>
      <c r="I288" s="83"/>
      <c r="J288" s="83"/>
      <c r="K288" s="83"/>
      <c r="L288" s="84"/>
      <c r="M288" s="85"/>
      <c r="N288" s="85"/>
      <c r="O288" s="86"/>
      <c r="P288" s="87"/>
      <c r="Q288" s="87"/>
      <c r="R288" s="89"/>
      <c r="S288" s="89"/>
      <c r="T288" s="89"/>
      <c r="U288" s="4"/>
      <c r="AL288" s="4" t="s">
        <v>583</v>
      </c>
      <c r="AM288" s="4"/>
      <c r="AN288" s="73"/>
      <c r="AO288" s="4"/>
      <c r="AP288" s="4"/>
      <c r="AQ288" s="4"/>
      <c r="AR288" s="4"/>
    </row>
    <row r="289" spans="1:44" ht="17.399999999999999">
      <c r="A289" s="4" t="str">
        <f t="shared" si="518"/>
        <v>MCR02W60 8401</v>
      </c>
      <c r="B289" s="4">
        <v>1</v>
      </c>
      <c r="C289" s="79" t="s">
        <v>864</v>
      </c>
      <c r="D289" s="79" t="s">
        <v>435</v>
      </c>
      <c r="E289" s="80">
        <f t="shared" ref="E289:E295" si="568">S289</f>
        <v>1150</v>
      </c>
      <c r="F289" s="81">
        <f>AC289</f>
        <v>8.6126376562934972</v>
      </c>
      <c r="G289" s="81">
        <f>E289/F289</f>
        <v>133.52471634048862</v>
      </c>
      <c r="H289" s="82" t="s">
        <v>554</v>
      </c>
      <c r="I289" s="83"/>
      <c r="J289" s="83" t="s">
        <v>555</v>
      </c>
      <c r="K289" s="83" t="s">
        <v>556</v>
      </c>
      <c r="L289" s="84" t="s">
        <v>557</v>
      </c>
      <c r="M289" s="85">
        <v>70</v>
      </c>
      <c r="N289" s="85">
        <v>65</v>
      </c>
      <c r="O289" s="86" t="s">
        <v>558</v>
      </c>
      <c r="P289" s="87">
        <f>MROUND(E289/0.56,100)</f>
        <v>2100</v>
      </c>
      <c r="Q289" s="87" t="s">
        <v>417</v>
      </c>
      <c r="R289" s="88">
        <f>R$64</f>
        <v>1</v>
      </c>
      <c r="S289" s="89">
        <v>1150</v>
      </c>
      <c r="T289" s="89">
        <f>MROUND(AD289*AG289*AF289/AE289,50)</f>
        <v>1150</v>
      </c>
      <c r="U289" s="4">
        <v>48</v>
      </c>
      <c r="V289" s="90">
        <v>50</v>
      </c>
      <c r="W289" s="75">
        <v>3</v>
      </c>
      <c r="X289" s="9">
        <f t="shared" ref="X289" si="569">W289*V289</f>
        <v>150</v>
      </c>
      <c r="Y289" s="91">
        <v>2.7273352578262751</v>
      </c>
      <c r="Z289" s="72">
        <f t="shared" ref="Z289:Z295" si="570">Y289*U289/W289</f>
        <v>43.637364125220394</v>
      </c>
      <c r="AA289" s="72">
        <f t="shared" ref="AA289" si="571">Z289*X289/1000</f>
        <v>6.5456046187830585</v>
      </c>
      <c r="AB289" s="92">
        <v>0.76</v>
      </c>
      <c r="AC289" s="93">
        <f t="shared" ref="AC289" si="572">AA289/AB289</f>
        <v>8.6126376562934972</v>
      </c>
      <c r="AD289" s="94">
        <v>1291</v>
      </c>
      <c r="AE289" s="72">
        <v>39</v>
      </c>
      <c r="AF289" s="72">
        <v>39</v>
      </c>
      <c r="AG289" s="92">
        <v>0.89</v>
      </c>
      <c r="AI289" s="72" t="s">
        <v>559</v>
      </c>
      <c r="AL289" s="4" t="s">
        <v>560</v>
      </c>
    </row>
    <row r="290" spans="1:44" ht="17.399999999999999">
      <c r="A290" s="4" t="str">
        <f t="shared" si="518"/>
        <v>MCR02W60 8402</v>
      </c>
      <c r="B290" s="4">
        <v>2</v>
      </c>
      <c r="C290" s="79" t="s">
        <v>864</v>
      </c>
      <c r="D290" s="79" t="s">
        <v>435</v>
      </c>
      <c r="E290" s="80">
        <f t="shared" si="568"/>
        <v>1700</v>
      </c>
      <c r="F290" s="81">
        <f t="shared" ref="F290:F295" si="573">AC290</f>
        <v>12.629526882249452</v>
      </c>
      <c r="G290" s="81">
        <f t="shared" ref="G290:G295" si="574">E290/F290</f>
        <v>134.60520064210132</v>
      </c>
      <c r="H290" s="82" t="s">
        <v>554</v>
      </c>
      <c r="I290" s="83"/>
      <c r="J290" s="83" t="s">
        <v>555</v>
      </c>
      <c r="K290" s="83" t="s">
        <v>556</v>
      </c>
      <c r="L290" s="84" t="s">
        <v>557</v>
      </c>
      <c r="M290" s="85">
        <v>70</v>
      </c>
      <c r="N290" s="85">
        <v>65</v>
      </c>
      <c r="O290" s="86" t="s">
        <v>558</v>
      </c>
      <c r="P290" s="87">
        <f t="shared" ref="P290:P295" si="575">MROUND(E290/0.56,100)</f>
        <v>3000</v>
      </c>
      <c r="Q290" s="87" t="s">
        <v>418</v>
      </c>
      <c r="R290" s="88">
        <f>R$65</f>
        <v>1</v>
      </c>
      <c r="S290" s="89">
        <f t="shared" ref="S290:S295" si="576">MROUND(T290*R290,50)</f>
        <v>1700</v>
      </c>
      <c r="T290" s="89">
        <f t="shared" ref="T290:T295" si="577">MROUND(AD290*AG290*AF290/AE290,50)</f>
        <v>1700</v>
      </c>
      <c r="U290" s="4">
        <v>48</v>
      </c>
      <c r="V290" s="95">
        <v>76.67</v>
      </c>
      <c r="W290" s="75">
        <v>3</v>
      </c>
      <c r="X290" s="9">
        <f>W290*V290</f>
        <v>230.01</v>
      </c>
      <c r="Y290" s="96">
        <v>2.7797478301546827</v>
      </c>
      <c r="Z290" s="72">
        <f t="shared" si="570"/>
        <v>44.475965282474924</v>
      </c>
      <c r="AA290" s="72">
        <f>Z290*X290/1000</f>
        <v>10.229916774622057</v>
      </c>
      <c r="AB290" s="92">
        <v>0.81</v>
      </c>
      <c r="AC290" s="93">
        <f>AA290/AB290</f>
        <v>12.629526882249452</v>
      </c>
      <c r="AD290" s="94">
        <v>1911.4842896307887</v>
      </c>
      <c r="AE290" s="72">
        <v>39</v>
      </c>
      <c r="AF290" s="72">
        <v>39</v>
      </c>
      <c r="AG290" s="92">
        <v>0.89</v>
      </c>
      <c r="AI290" s="72" t="s">
        <v>559</v>
      </c>
    </row>
    <row r="291" spans="1:44" ht="17.399999999999999">
      <c r="A291" s="4" t="str">
        <f t="shared" si="518"/>
        <v>MCR02W60 8403</v>
      </c>
      <c r="B291" s="4">
        <v>3</v>
      </c>
      <c r="C291" s="79" t="s">
        <v>864</v>
      </c>
      <c r="D291" s="79" t="s">
        <v>435</v>
      </c>
      <c r="E291" s="80">
        <f t="shared" si="568"/>
        <v>2000</v>
      </c>
      <c r="F291" s="81">
        <f t="shared" si="573"/>
        <v>14.416468844767847</v>
      </c>
      <c r="G291" s="81">
        <f t="shared" si="574"/>
        <v>138.73022732094745</v>
      </c>
      <c r="H291" s="82" t="s">
        <v>554</v>
      </c>
      <c r="I291" s="83"/>
      <c r="J291" s="83" t="s">
        <v>555</v>
      </c>
      <c r="K291" s="83" t="s">
        <v>556</v>
      </c>
      <c r="L291" s="84" t="s">
        <v>557</v>
      </c>
      <c r="M291" s="85">
        <v>70</v>
      </c>
      <c r="N291" s="85">
        <v>65</v>
      </c>
      <c r="O291" s="86" t="s">
        <v>558</v>
      </c>
      <c r="P291" s="87">
        <f t="shared" si="575"/>
        <v>3600</v>
      </c>
      <c r="Q291" s="87" t="s">
        <v>419</v>
      </c>
      <c r="R291" s="88">
        <f>R$66</f>
        <v>1.0204081632653061</v>
      </c>
      <c r="S291" s="89">
        <f t="shared" si="576"/>
        <v>2000</v>
      </c>
      <c r="T291" s="89">
        <f t="shared" si="577"/>
        <v>1950</v>
      </c>
      <c r="U291" s="4">
        <v>48</v>
      </c>
      <c r="V291" s="9">
        <v>90</v>
      </c>
      <c r="W291" s="75">
        <v>3</v>
      </c>
      <c r="X291" s="9">
        <f t="shared" ref="X291:X292" si="578">W291*V291</f>
        <v>270</v>
      </c>
      <c r="Y291" s="96">
        <v>2.8032022753715258</v>
      </c>
      <c r="Z291" s="72">
        <f t="shared" si="570"/>
        <v>44.851236405944412</v>
      </c>
      <c r="AA291" s="72">
        <f t="shared" ref="AA291:AA292" si="579">Z291*X291/1000</f>
        <v>12.109833829604991</v>
      </c>
      <c r="AB291" s="92">
        <v>0.84</v>
      </c>
      <c r="AC291" s="93">
        <f t="shared" ref="AC291:AC292" si="580">AA291/AB291</f>
        <v>14.416468844767847</v>
      </c>
      <c r="AD291" s="94">
        <v>2206.4375706946539</v>
      </c>
      <c r="AE291" s="72">
        <v>39</v>
      </c>
      <c r="AF291" s="72">
        <v>39</v>
      </c>
      <c r="AG291" s="92">
        <v>0.89</v>
      </c>
      <c r="AI291" s="72" t="s">
        <v>559</v>
      </c>
    </row>
    <row r="292" spans="1:44" ht="17.399999999999999">
      <c r="A292" s="4" t="str">
        <f t="shared" si="518"/>
        <v>MCR02W60 8404</v>
      </c>
      <c r="B292" s="4">
        <v>4</v>
      </c>
      <c r="C292" s="79" t="s">
        <v>864</v>
      </c>
      <c r="D292" s="79" t="s">
        <v>435</v>
      </c>
      <c r="E292" s="80">
        <f t="shared" si="568"/>
        <v>2500</v>
      </c>
      <c r="F292" s="81">
        <f t="shared" si="573"/>
        <v>18.5385976937092</v>
      </c>
      <c r="G292" s="81">
        <f t="shared" si="574"/>
        <v>134.85378135414948</v>
      </c>
      <c r="H292" s="82" t="s">
        <v>554</v>
      </c>
      <c r="I292" s="83"/>
      <c r="J292" s="83" t="s">
        <v>555</v>
      </c>
      <c r="K292" s="83" t="s">
        <v>556</v>
      </c>
      <c r="L292" s="84" t="s">
        <v>557</v>
      </c>
      <c r="M292" s="85">
        <v>70</v>
      </c>
      <c r="N292" s="85">
        <v>65</v>
      </c>
      <c r="O292" s="86" t="s">
        <v>558</v>
      </c>
      <c r="P292" s="87">
        <f t="shared" si="575"/>
        <v>4500</v>
      </c>
      <c r="Q292" s="87" t="s">
        <v>420</v>
      </c>
      <c r="R292" s="88">
        <f>R$67</f>
        <v>1.0162601626016261</v>
      </c>
      <c r="S292" s="89">
        <f t="shared" si="576"/>
        <v>2500</v>
      </c>
      <c r="T292" s="89">
        <f t="shared" si="577"/>
        <v>2450</v>
      </c>
      <c r="U292" s="4">
        <v>48</v>
      </c>
      <c r="V292" s="9">
        <f>350/3</f>
        <v>116.66666666666667</v>
      </c>
      <c r="W292" s="75">
        <v>3</v>
      </c>
      <c r="X292" s="9">
        <f t="shared" si="578"/>
        <v>350</v>
      </c>
      <c r="Y292" s="96">
        <v>2.8469989315339133</v>
      </c>
      <c r="Z292" s="72">
        <f t="shared" si="570"/>
        <v>45.551982904542605</v>
      </c>
      <c r="AA292" s="72">
        <f t="shared" si="579"/>
        <v>15.943194016589912</v>
      </c>
      <c r="AB292" s="92">
        <v>0.86</v>
      </c>
      <c r="AC292" s="93">
        <f t="shared" si="580"/>
        <v>18.5385976937092</v>
      </c>
      <c r="AD292" s="94">
        <v>2773.0493064005768</v>
      </c>
      <c r="AE292" s="72">
        <v>39</v>
      </c>
      <c r="AF292" s="72">
        <v>39</v>
      </c>
      <c r="AG292" s="92">
        <v>0.89</v>
      </c>
      <c r="AI292" s="72" t="s">
        <v>559</v>
      </c>
    </row>
    <row r="293" spans="1:44" ht="17.399999999999999">
      <c r="A293" s="4" t="str">
        <f t="shared" si="518"/>
        <v>MCR02W60 8405</v>
      </c>
      <c r="B293" s="4">
        <v>5</v>
      </c>
      <c r="C293" s="79" t="s">
        <v>864</v>
      </c>
      <c r="D293" s="79" t="s">
        <v>436</v>
      </c>
      <c r="E293" s="80">
        <f t="shared" si="568"/>
        <v>3250</v>
      </c>
      <c r="F293" s="81">
        <f t="shared" si="573"/>
        <v>20.785553757225436</v>
      </c>
      <c r="G293" s="81">
        <f t="shared" si="574"/>
        <v>156.35859587672718</v>
      </c>
      <c r="H293" s="82" t="s">
        <v>554</v>
      </c>
      <c r="I293" s="83"/>
      <c r="J293" s="83" t="s">
        <v>555</v>
      </c>
      <c r="K293" s="83" t="s">
        <v>556</v>
      </c>
      <c r="L293" s="84" t="s">
        <v>557</v>
      </c>
      <c r="M293" s="85">
        <v>70</v>
      </c>
      <c r="N293" s="85">
        <v>65</v>
      </c>
      <c r="O293" s="86" t="s">
        <v>558</v>
      </c>
      <c r="P293" s="87">
        <f t="shared" si="575"/>
        <v>5800</v>
      </c>
      <c r="Q293" s="87" t="s">
        <v>421</v>
      </c>
      <c r="R293" s="88">
        <f>R$68</f>
        <v>1.0062111801242235</v>
      </c>
      <c r="S293" s="89">
        <f t="shared" si="576"/>
        <v>3250</v>
      </c>
      <c r="T293" s="89">
        <f t="shared" si="577"/>
        <v>3250</v>
      </c>
      <c r="U293" s="4">
        <v>48</v>
      </c>
      <c r="V293" s="9">
        <v>133.30000000000001</v>
      </c>
      <c r="W293" s="75">
        <v>3</v>
      </c>
      <c r="X293" s="9">
        <f>W293*V293</f>
        <v>399.90000000000003</v>
      </c>
      <c r="Y293" s="72">
        <v>2.81</v>
      </c>
      <c r="Z293" s="72">
        <f t="shared" si="570"/>
        <v>44.96</v>
      </c>
      <c r="AA293" s="72">
        <f>Z293*X293/1000</f>
        <v>17.979504000000002</v>
      </c>
      <c r="AB293" s="92">
        <v>0.86499999999999999</v>
      </c>
      <c r="AC293" s="93">
        <f>AA293/AB293</f>
        <v>20.785553757225436</v>
      </c>
      <c r="AD293" s="97">
        <v>3624.9062584991862</v>
      </c>
      <c r="AE293" s="72">
        <v>39</v>
      </c>
      <c r="AF293" s="72">
        <v>39</v>
      </c>
      <c r="AG293" s="92">
        <v>0.89</v>
      </c>
      <c r="AI293" s="72" t="s">
        <v>563</v>
      </c>
    </row>
    <row r="294" spans="1:44" ht="17.399999999999999">
      <c r="A294" s="4" t="str">
        <f t="shared" si="518"/>
        <v>MCR02W60 8406</v>
      </c>
      <c r="B294" s="4">
        <v>6</v>
      </c>
      <c r="C294" s="79" t="s">
        <v>864</v>
      </c>
      <c r="D294" s="79" t="s">
        <v>436</v>
      </c>
      <c r="E294" s="80">
        <f t="shared" si="568"/>
        <v>4000</v>
      </c>
      <c r="F294" s="81">
        <f t="shared" si="573"/>
        <v>26.120165517241379</v>
      </c>
      <c r="G294" s="81">
        <f t="shared" si="574"/>
        <v>153.1383864072256</v>
      </c>
      <c r="H294" s="82" t="s">
        <v>554</v>
      </c>
      <c r="I294" s="83"/>
      <c r="J294" s="83" t="s">
        <v>555</v>
      </c>
      <c r="K294" s="83" t="s">
        <v>556</v>
      </c>
      <c r="L294" s="84" t="s">
        <v>557</v>
      </c>
      <c r="M294" s="85">
        <v>70</v>
      </c>
      <c r="N294" s="85">
        <v>65</v>
      </c>
      <c r="O294" s="86" t="s">
        <v>558</v>
      </c>
      <c r="P294" s="87">
        <f t="shared" si="575"/>
        <v>7100</v>
      </c>
      <c r="Q294" s="87" t="s">
        <v>422</v>
      </c>
      <c r="R294" s="88">
        <f>$R$69</f>
        <v>1.015228426395939</v>
      </c>
      <c r="S294" s="89">
        <f t="shared" si="576"/>
        <v>4000</v>
      </c>
      <c r="T294" s="89">
        <f t="shared" si="577"/>
        <v>3950</v>
      </c>
      <c r="U294" s="4">
        <v>48</v>
      </c>
      <c r="V294" s="95">
        <v>166.7</v>
      </c>
      <c r="W294" s="75">
        <v>3</v>
      </c>
      <c r="X294" s="9">
        <f t="shared" ref="X294:X295" si="581">W294*V294</f>
        <v>500.09999999999997</v>
      </c>
      <c r="Y294" s="72">
        <v>2.84</v>
      </c>
      <c r="Z294" s="72">
        <f t="shared" si="570"/>
        <v>45.44</v>
      </c>
      <c r="AA294" s="72">
        <f t="shared" ref="AA294:AA295" si="582">Z294*X294/1000</f>
        <v>22.724543999999998</v>
      </c>
      <c r="AB294" s="92">
        <v>0.87</v>
      </c>
      <c r="AC294" s="93">
        <f t="shared" ref="AC294:AC295" si="583">AA294/AB294</f>
        <v>26.120165517241379</v>
      </c>
      <c r="AD294" s="94">
        <v>4433.3866664767484</v>
      </c>
      <c r="AE294" s="72">
        <v>39</v>
      </c>
      <c r="AF294" s="72">
        <v>39</v>
      </c>
      <c r="AG294" s="92">
        <v>0.89</v>
      </c>
      <c r="AI294" s="72" t="s">
        <v>563</v>
      </c>
    </row>
    <row r="295" spans="1:44" s="72" customFormat="1" ht="17.399999999999999">
      <c r="A295" s="4" t="str">
        <f t="shared" si="518"/>
        <v>MCR02W60 8407</v>
      </c>
      <c r="B295" s="4">
        <v>7</v>
      </c>
      <c r="C295" s="79" t="s">
        <v>864</v>
      </c>
      <c r="D295" s="79" t="s">
        <v>436</v>
      </c>
      <c r="E295" s="80">
        <f t="shared" si="568"/>
        <v>4550</v>
      </c>
      <c r="F295" s="81">
        <f t="shared" si="573"/>
        <v>31.02372881355932</v>
      </c>
      <c r="G295" s="81">
        <f t="shared" si="574"/>
        <v>146.66193181818184</v>
      </c>
      <c r="H295" s="82" t="s">
        <v>554</v>
      </c>
      <c r="I295" s="83"/>
      <c r="J295" s="83" t="s">
        <v>565</v>
      </c>
      <c r="K295" s="83" t="s">
        <v>556</v>
      </c>
      <c r="L295" s="84" t="s">
        <v>557</v>
      </c>
      <c r="M295" s="85">
        <v>70</v>
      </c>
      <c r="N295" s="85">
        <v>65</v>
      </c>
      <c r="O295" s="86" t="s">
        <v>558</v>
      </c>
      <c r="P295" s="87">
        <f t="shared" si="575"/>
        <v>8100</v>
      </c>
      <c r="Q295" s="87" t="s">
        <v>423</v>
      </c>
      <c r="R295" s="88">
        <f>$R$70</f>
        <v>0.97413793103448276</v>
      </c>
      <c r="S295" s="89">
        <f t="shared" si="576"/>
        <v>4550</v>
      </c>
      <c r="T295" s="89">
        <f t="shared" si="577"/>
        <v>4650</v>
      </c>
      <c r="U295" s="4">
        <v>48</v>
      </c>
      <c r="V295" s="98">
        <v>200</v>
      </c>
      <c r="W295" s="75">
        <v>3</v>
      </c>
      <c r="X295" s="9">
        <f t="shared" si="581"/>
        <v>600</v>
      </c>
      <c r="Y295" s="72">
        <v>2.86</v>
      </c>
      <c r="Z295" s="72">
        <f t="shared" si="570"/>
        <v>45.76</v>
      </c>
      <c r="AA295" s="72">
        <f t="shared" si="582"/>
        <v>27.456</v>
      </c>
      <c r="AB295" s="92">
        <v>0.88500000000000001</v>
      </c>
      <c r="AC295" s="93">
        <f t="shared" si="583"/>
        <v>31.02372881355932</v>
      </c>
      <c r="AD295" s="94">
        <v>5205.8610756239341</v>
      </c>
      <c r="AE295" s="72">
        <v>39</v>
      </c>
      <c r="AF295" s="72">
        <v>39</v>
      </c>
      <c r="AG295" s="92">
        <v>0.89</v>
      </c>
      <c r="AI295" s="72" t="s">
        <v>563</v>
      </c>
      <c r="AL295" s="4"/>
      <c r="AM295" s="4"/>
      <c r="AN295" s="73"/>
      <c r="AO295" s="4"/>
      <c r="AP295" s="4"/>
      <c r="AQ295" s="4"/>
      <c r="AR295" s="4"/>
    </row>
    <row r="296" spans="1:44" s="72" customFormat="1" ht="15" thickBot="1">
      <c r="A296" s="4" t="str">
        <f t="shared" si="518"/>
        <v/>
      </c>
      <c r="B296" s="4"/>
      <c r="C296" s="79"/>
      <c r="D296" s="79" t="s">
        <v>646</v>
      </c>
      <c r="E296" s="80"/>
      <c r="F296" s="81"/>
      <c r="G296" s="81"/>
      <c r="H296" s="82" t="s">
        <v>554</v>
      </c>
      <c r="I296" s="83"/>
      <c r="J296" s="83"/>
      <c r="K296" s="83"/>
      <c r="L296" s="84"/>
      <c r="M296" s="85"/>
      <c r="N296" s="85"/>
      <c r="O296" s="86"/>
      <c r="P296" s="87"/>
      <c r="Q296" s="87"/>
      <c r="R296" s="89"/>
      <c r="S296" s="89"/>
      <c r="T296" s="89"/>
      <c r="U296" s="4"/>
      <c r="AL296" s="4"/>
      <c r="AM296" s="4"/>
      <c r="AN296" s="73"/>
      <c r="AO296" s="4"/>
      <c r="AP296" s="4"/>
      <c r="AQ296" s="4"/>
      <c r="AR296" s="4"/>
    </row>
    <row r="297" spans="1:44" ht="17.399999999999999">
      <c r="A297" s="4" t="str">
        <f t="shared" si="518"/>
        <v>MCR04W60 8401</v>
      </c>
      <c r="B297" s="4">
        <v>1</v>
      </c>
      <c r="C297" s="79" t="s">
        <v>865</v>
      </c>
      <c r="D297" s="79" t="s">
        <v>435</v>
      </c>
      <c r="E297" s="80">
        <f t="shared" ref="E297:E303" si="584">S297</f>
        <v>2300</v>
      </c>
      <c r="F297" s="81">
        <f t="shared" ref="F297:F303" si="585">AC297</f>
        <v>15.2223363227513</v>
      </c>
      <c r="G297" s="81">
        <f t="shared" ref="G297:G303" si="586">E297/F297</f>
        <v>151.09375796423711</v>
      </c>
      <c r="H297" s="82" t="s">
        <v>554</v>
      </c>
      <c r="I297" s="83"/>
      <c r="J297" s="83" t="s">
        <v>555</v>
      </c>
      <c r="K297" s="83" t="s">
        <v>556</v>
      </c>
      <c r="L297" s="84" t="s">
        <v>567</v>
      </c>
      <c r="M297" s="85">
        <v>70</v>
      </c>
      <c r="N297" s="85">
        <v>65</v>
      </c>
      <c r="O297" s="86" t="s">
        <v>568</v>
      </c>
      <c r="P297" s="87">
        <f>MROUND(E297/1.12,100)</f>
        <v>2100</v>
      </c>
      <c r="Q297" s="87" t="s">
        <v>417</v>
      </c>
      <c r="R297" s="88">
        <f>R$64</f>
        <v>1</v>
      </c>
      <c r="S297" s="89">
        <v>2300</v>
      </c>
      <c r="T297" s="89">
        <f t="shared" ref="T297:T303" si="587">MROUND(AD297*AG297*AF297/AE297,50)</f>
        <v>2300</v>
      </c>
      <c r="U297" s="4">
        <v>96</v>
      </c>
      <c r="V297" s="90">
        <v>50</v>
      </c>
      <c r="W297" s="75">
        <v>3</v>
      </c>
      <c r="X297" s="9">
        <f t="shared" ref="X297" si="588">W297*V297</f>
        <v>150</v>
      </c>
      <c r="Y297" s="91">
        <v>2.7273352578262751</v>
      </c>
      <c r="Z297" s="72">
        <f t="shared" ref="Z297:Z303" si="589">Y297*U297/W297</f>
        <v>87.274728250440788</v>
      </c>
      <c r="AA297" s="72">
        <f t="shared" ref="AA297" si="590">Z297*X297/1000</f>
        <v>13.091209237566117</v>
      </c>
      <c r="AB297" s="92">
        <v>0.86</v>
      </c>
      <c r="AC297" s="93">
        <f t="shared" ref="AC297" si="591">AA297/AB297</f>
        <v>15.2223363227513</v>
      </c>
      <c r="AD297" s="97">
        <v>2581.900954759652</v>
      </c>
      <c r="AE297" s="72">
        <v>39</v>
      </c>
      <c r="AF297" s="72">
        <v>39</v>
      </c>
      <c r="AG297" s="92">
        <v>0.89</v>
      </c>
      <c r="AI297" s="72" t="s">
        <v>569</v>
      </c>
    </row>
    <row r="298" spans="1:44" ht="17.399999999999999">
      <c r="A298" s="4" t="str">
        <f t="shared" si="518"/>
        <v>MCR04W60 8402</v>
      </c>
      <c r="B298" s="4">
        <v>2</v>
      </c>
      <c r="C298" s="79" t="s">
        <v>865</v>
      </c>
      <c r="D298" s="79" t="s">
        <v>435</v>
      </c>
      <c r="E298" s="80">
        <f t="shared" si="584"/>
        <v>3400</v>
      </c>
      <c r="F298" s="81">
        <f t="shared" si="585"/>
        <v>23.249810851413766</v>
      </c>
      <c r="G298" s="81">
        <f t="shared" si="586"/>
        <v>146.2377488457397</v>
      </c>
      <c r="H298" s="82" t="s">
        <v>554</v>
      </c>
      <c r="I298" s="83"/>
      <c r="J298" s="83" t="s">
        <v>555</v>
      </c>
      <c r="K298" s="83" t="s">
        <v>556</v>
      </c>
      <c r="L298" s="84" t="s">
        <v>567</v>
      </c>
      <c r="M298" s="85">
        <v>70</v>
      </c>
      <c r="N298" s="85">
        <v>65</v>
      </c>
      <c r="O298" s="86" t="s">
        <v>568</v>
      </c>
      <c r="P298" s="87">
        <f t="shared" ref="P298:P303" si="592">MROUND(E298/1.12,100)</f>
        <v>3000</v>
      </c>
      <c r="Q298" s="87" t="s">
        <v>418</v>
      </c>
      <c r="R298" s="88">
        <f>R$65</f>
        <v>1</v>
      </c>
      <c r="S298" s="89">
        <f t="shared" ref="S298:S303" si="593">MROUND(T298*R298,50)</f>
        <v>3400</v>
      </c>
      <c r="T298" s="89">
        <f t="shared" si="587"/>
        <v>3400</v>
      </c>
      <c r="U298" s="4">
        <v>96</v>
      </c>
      <c r="V298" s="95">
        <v>76.67</v>
      </c>
      <c r="W298" s="75">
        <v>3</v>
      </c>
      <c r="X298" s="9">
        <f>W298*V298</f>
        <v>230.01</v>
      </c>
      <c r="Y298" s="96">
        <v>2.7797478301546827</v>
      </c>
      <c r="Z298" s="72">
        <f t="shared" si="589"/>
        <v>88.951930564949848</v>
      </c>
      <c r="AA298" s="72">
        <f>Z298*X298/1000</f>
        <v>20.459833549244113</v>
      </c>
      <c r="AB298" s="92">
        <v>0.88</v>
      </c>
      <c r="AC298" s="93">
        <f>AA298/AB298</f>
        <v>23.249810851413766</v>
      </c>
      <c r="AD298" s="94">
        <v>3822.9685792615774</v>
      </c>
      <c r="AE298" s="72">
        <v>39</v>
      </c>
      <c r="AF298" s="72">
        <v>39</v>
      </c>
      <c r="AG298" s="92">
        <v>0.89</v>
      </c>
      <c r="AI298" s="72" t="s">
        <v>569</v>
      </c>
    </row>
    <row r="299" spans="1:44" ht="17.399999999999999">
      <c r="A299" s="4" t="str">
        <f t="shared" si="518"/>
        <v>MCR04W60 8403</v>
      </c>
      <c r="B299" s="4">
        <v>3</v>
      </c>
      <c r="C299" s="79" t="s">
        <v>865</v>
      </c>
      <c r="D299" s="79" t="s">
        <v>435</v>
      </c>
      <c r="E299" s="80">
        <f t="shared" si="584"/>
        <v>4050</v>
      </c>
      <c r="F299" s="81">
        <f t="shared" si="585"/>
        <v>26.910741843566647</v>
      </c>
      <c r="G299" s="81">
        <f t="shared" si="586"/>
        <v>150.49752338834924</v>
      </c>
      <c r="H299" s="82" t="s">
        <v>554</v>
      </c>
      <c r="I299" s="83"/>
      <c r="J299" s="83" t="s">
        <v>555</v>
      </c>
      <c r="K299" s="83" t="s">
        <v>556</v>
      </c>
      <c r="L299" s="84" t="s">
        <v>567</v>
      </c>
      <c r="M299" s="85">
        <v>70</v>
      </c>
      <c r="N299" s="85">
        <v>65</v>
      </c>
      <c r="O299" s="86" t="s">
        <v>568</v>
      </c>
      <c r="P299" s="87">
        <f t="shared" si="592"/>
        <v>3600</v>
      </c>
      <c r="Q299" s="87" t="s">
        <v>419</v>
      </c>
      <c r="R299" s="88">
        <f>R$66</f>
        <v>1.0204081632653061</v>
      </c>
      <c r="S299" s="89">
        <f t="shared" si="593"/>
        <v>4050</v>
      </c>
      <c r="T299" s="89">
        <f t="shared" si="587"/>
        <v>3950</v>
      </c>
      <c r="U299" s="4">
        <v>96</v>
      </c>
      <c r="V299" s="9">
        <v>90</v>
      </c>
      <c r="W299" s="75">
        <v>3</v>
      </c>
      <c r="X299" s="9">
        <f t="shared" ref="X299:X300" si="594">W299*V299</f>
        <v>270</v>
      </c>
      <c r="Y299" s="96">
        <v>2.8032022753715258</v>
      </c>
      <c r="Z299" s="72">
        <f t="shared" si="589"/>
        <v>89.702472811888825</v>
      </c>
      <c r="AA299" s="72">
        <f t="shared" ref="AA299:AA300" si="595">Z299*X299/1000</f>
        <v>24.219667659209982</v>
      </c>
      <c r="AB299" s="92">
        <v>0.9</v>
      </c>
      <c r="AC299" s="93">
        <f t="shared" ref="AC299:AC300" si="596">AA299/AB299</f>
        <v>26.910741843566647</v>
      </c>
      <c r="AD299" s="94">
        <v>4412.8751413893078</v>
      </c>
      <c r="AE299" s="72">
        <v>39</v>
      </c>
      <c r="AF299" s="72">
        <v>39</v>
      </c>
      <c r="AG299" s="92">
        <v>0.89</v>
      </c>
      <c r="AI299" s="72" t="s">
        <v>569</v>
      </c>
    </row>
    <row r="300" spans="1:44" ht="17.399999999999999">
      <c r="A300" s="4" t="str">
        <f t="shared" si="518"/>
        <v>MCR04W60 8404</v>
      </c>
      <c r="B300" s="4">
        <v>4</v>
      </c>
      <c r="C300" s="79" t="s">
        <v>865</v>
      </c>
      <c r="D300" s="79" t="s">
        <v>436</v>
      </c>
      <c r="E300" s="80">
        <f t="shared" si="584"/>
        <v>5050</v>
      </c>
      <c r="F300" s="81">
        <f t="shared" si="585"/>
        <v>34.848511511671937</v>
      </c>
      <c r="G300" s="81">
        <f t="shared" si="586"/>
        <v>144.91293260283399</v>
      </c>
      <c r="H300" s="82" t="s">
        <v>554</v>
      </c>
      <c r="I300" s="83"/>
      <c r="J300" s="83" t="s">
        <v>555</v>
      </c>
      <c r="K300" s="83" t="s">
        <v>556</v>
      </c>
      <c r="L300" s="84" t="s">
        <v>567</v>
      </c>
      <c r="M300" s="85">
        <v>70</v>
      </c>
      <c r="N300" s="85">
        <v>65</v>
      </c>
      <c r="O300" s="86" t="s">
        <v>568</v>
      </c>
      <c r="P300" s="87">
        <f t="shared" si="592"/>
        <v>4500</v>
      </c>
      <c r="Q300" s="87" t="s">
        <v>420</v>
      </c>
      <c r="R300" s="88">
        <f>R$67</f>
        <v>1.0162601626016261</v>
      </c>
      <c r="S300" s="89">
        <f t="shared" si="593"/>
        <v>5050</v>
      </c>
      <c r="T300" s="89">
        <f t="shared" si="587"/>
        <v>4950</v>
      </c>
      <c r="U300" s="4">
        <v>96</v>
      </c>
      <c r="V300" s="9">
        <f>350/3</f>
        <v>116.66666666666667</v>
      </c>
      <c r="W300" s="75">
        <v>3</v>
      </c>
      <c r="X300" s="9">
        <f t="shared" si="594"/>
        <v>350</v>
      </c>
      <c r="Y300" s="96">
        <v>2.8469989315339133</v>
      </c>
      <c r="Z300" s="72">
        <f t="shared" si="589"/>
        <v>91.10396580908521</v>
      </c>
      <c r="AA300" s="72">
        <f t="shared" si="595"/>
        <v>31.886388033179824</v>
      </c>
      <c r="AB300" s="92">
        <v>0.91500000000000004</v>
      </c>
      <c r="AC300" s="93">
        <f t="shared" si="596"/>
        <v>34.848511511671937</v>
      </c>
      <c r="AD300" s="94">
        <v>5546.0986128011536</v>
      </c>
      <c r="AE300" s="72">
        <v>39</v>
      </c>
      <c r="AF300" s="72">
        <v>39</v>
      </c>
      <c r="AG300" s="92">
        <v>0.89</v>
      </c>
      <c r="AI300" s="72" t="s">
        <v>569</v>
      </c>
    </row>
    <row r="301" spans="1:44" ht="17.399999999999999">
      <c r="A301" s="4" t="str">
        <f t="shared" si="518"/>
        <v>MCR04W60 8405</v>
      </c>
      <c r="B301" s="4">
        <v>5</v>
      </c>
      <c r="C301" s="79" t="s">
        <v>865</v>
      </c>
      <c r="D301" s="79" t="s">
        <v>436</v>
      </c>
      <c r="E301" s="80">
        <f t="shared" si="584"/>
        <v>6500</v>
      </c>
      <c r="F301" s="81">
        <f t="shared" si="585"/>
        <v>39.515393406593411</v>
      </c>
      <c r="G301" s="81">
        <f t="shared" si="586"/>
        <v>164.49285808996731</v>
      </c>
      <c r="H301" s="82" t="s">
        <v>554</v>
      </c>
      <c r="I301" s="83"/>
      <c r="J301" s="83" t="s">
        <v>555</v>
      </c>
      <c r="K301" s="83" t="s">
        <v>556</v>
      </c>
      <c r="L301" s="84" t="s">
        <v>567</v>
      </c>
      <c r="M301" s="85">
        <v>70</v>
      </c>
      <c r="N301" s="85">
        <v>65</v>
      </c>
      <c r="O301" s="86" t="s">
        <v>568</v>
      </c>
      <c r="P301" s="87">
        <f t="shared" si="592"/>
        <v>5800</v>
      </c>
      <c r="Q301" s="87" t="s">
        <v>421</v>
      </c>
      <c r="R301" s="88">
        <f>R$68</f>
        <v>1.0062111801242235</v>
      </c>
      <c r="S301" s="89">
        <f t="shared" si="593"/>
        <v>6500</v>
      </c>
      <c r="T301" s="89">
        <f t="shared" si="587"/>
        <v>6450</v>
      </c>
      <c r="U301" s="4">
        <v>96</v>
      </c>
      <c r="V301" s="9">
        <v>133.30000000000001</v>
      </c>
      <c r="W301" s="75">
        <v>3</v>
      </c>
      <c r="X301" s="9">
        <f>W301*V301</f>
        <v>399.90000000000003</v>
      </c>
      <c r="Y301" s="72">
        <v>2.81</v>
      </c>
      <c r="Z301" s="72">
        <f t="shared" si="589"/>
        <v>89.92</v>
      </c>
      <c r="AA301" s="72">
        <f>Z301*X301/1000</f>
        <v>35.959008000000004</v>
      </c>
      <c r="AB301" s="92">
        <v>0.91</v>
      </c>
      <c r="AC301" s="93">
        <f>AA301/AB301</f>
        <v>39.515393406593411</v>
      </c>
      <c r="AD301" s="94">
        <v>7249.8125169983723</v>
      </c>
      <c r="AE301" s="72">
        <v>39</v>
      </c>
      <c r="AF301" s="72">
        <v>39</v>
      </c>
      <c r="AG301" s="92">
        <v>0.89</v>
      </c>
      <c r="AI301" s="72" t="s">
        <v>570</v>
      </c>
    </row>
    <row r="302" spans="1:44" ht="17.399999999999999">
      <c r="A302" s="4" t="str">
        <f t="shared" si="518"/>
        <v>MCR04W60 8406</v>
      </c>
      <c r="B302" s="4">
        <v>6</v>
      </c>
      <c r="C302" s="79" t="s">
        <v>865</v>
      </c>
      <c r="D302" s="79" t="s">
        <v>436</v>
      </c>
      <c r="E302" s="80">
        <f t="shared" si="584"/>
        <v>8000</v>
      </c>
      <c r="F302" s="81">
        <f t="shared" si="585"/>
        <v>49.401182608695649</v>
      </c>
      <c r="G302" s="81">
        <f t="shared" si="586"/>
        <v>161.93944309729605</v>
      </c>
      <c r="H302" s="82" t="s">
        <v>554</v>
      </c>
      <c r="I302" s="83"/>
      <c r="J302" s="83" t="s">
        <v>555</v>
      </c>
      <c r="K302" s="83" t="s">
        <v>556</v>
      </c>
      <c r="L302" s="84" t="s">
        <v>567</v>
      </c>
      <c r="M302" s="85">
        <v>70</v>
      </c>
      <c r="N302" s="85">
        <v>65</v>
      </c>
      <c r="O302" s="86" t="s">
        <v>568</v>
      </c>
      <c r="P302" s="87">
        <f t="shared" si="592"/>
        <v>7100</v>
      </c>
      <c r="Q302" s="87" t="s">
        <v>422</v>
      </c>
      <c r="R302" s="88">
        <f>$R$69</f>
        <v>1.015228426395939</v>
      </c>
      <c r="S302" s="89">
        <f t="shared" si="593"/>
        <v>8000</v>
      </c>
      <c r="T302" s="89">
        <f t="shared" si="587"/>
        <v>7900</v>
      </c>
      <c r="U302" s="4">
        <v>96</v>
      </c>
      <c r="V302" s="95">
        <v>166.7</v>
      </c>
      <c r="W302" s="75">
        <v>3</v>
      </c>
      <c r="X302" s="9">
        <f t="shared" ref="X302:X303" si="597">W302*V302</f>
        <v>500.09999999999997</v>
      </c>
      <c r="Y302" s="72">
        <v>2.84</v>
      </c>
      <c r="Z302" s="72">
        <f t="shared" si="589"/>
        <v>90.88</v>
      </c>
      <c r="AA302" s="72">
        <f t="shared" ref="AA302:AA303" si="598">Z302*X302/1000</f>
        <v>45.449087999999996</v>
      </c>
      <c r="AB302" s="92">
        <v>0.92</v>
      </c>
      <c r="AC302" s="93">
        <f t="shared" ref="AC302:AC303" si="599">AA302/AB302</f>
        <v>49.401182608695649</v>
      </c>
      <c r="AD302" s="94">
        <v>8866.7733329534967</v>
      </c>
      <c r="AE302" s="72">
        <v>39</v>
      </c>
      <c r="AF302" s="72">
        <v>39</v>
      </c>
      <c r="AG302" s="92">
        <v>0.89</v>
      </c>
      <c r="AI302" s="72" t="s">
        <v>570</v>
      </c>
    </row>
    <row r="303" spans="1:44" s="72" customFormat="1" ht="18" thickBot="1">
      <c r="A303" s="4" t="str">
        <f t="shared" si="518"/>
        <v>MCR04W60 8407</v>
      </c>
      <c r="B303" s="4">
        <v>7</v>
      </c>
      <c r="C303" s="79" t="s">
        <v>865</v>
      </c>
      <c r="D303" s="79" t="s">
        <v>436</v>
      </c>
      <c r="E303" s="80">
        <f t="shared" si="584"/>
        <v>9000</v>
      </c>
      <c r="F303" s="81">
        <f t="shared" si="585"/>
        <v>58.417021276595747</v>
      </c>
      <c r="G303" s="81">
        <f t="shared" si="586"/>
        <v>154.06468531468531</v>
      </c>
      <c r="H303" s="82" t="s">
        <v>554</v>
      </c>
      <c r="I303" s="83"/>
      <c r="J303" s="83" t="s">
        <v>565</v>
      </c>
      <c r="K303" s="83" t="s">
        <v>556</v>
      </c>
      <c r="L303" s="84" t="s">
        <v>567</v>
      </c>
      <c r="M303" s="85">
        <v>70</v>
      </c>
      <c r="N303" s="85">
        <v>65</v>
      </c>
      <c r="O303" s="86" t="s">
        <v>568</v>
      </c>
      <c r="P303" s="87">
        <f t="shared" si="592"/>
        <v>8000</v>
      </c>
      <c r="Q303" s="87" t="s">
        <v>423</v>
      </c>
      <c r="R303" s="88">
        <f>$R$70</f>
        <v>0.97413793103448276</v>
      </c>
      <c r="S303" s="89">
        <f t="shared" si="593"/>
        <v>9000</v>
      </c>
      <c r="T303" s="89">
        <f t="shared" si="587"/>
        <v>9250</v>
      </c>
      <c r="U303" s="4">
        <v>96</v>
      </c>
      <c r="V303" s="98">
        <v>200</v>
      </c>
      <c r="W303" s="75">
        <v>3</v>
      </c>
      <c r="X303" s="9">
        <f t="shared" si="597"/>
        <v>600</v>
      </c>
      <c r="Y303" s="72">
        <v>2.86</v>
      </c>
      <c r="Z303" s="72">
        <f t="shared" si="589"/>
        <v>91.52</v>
      </c>
      <c r="AA303" s="72">
        <f t="shared" si="598"/>
        <v>54.911999999999999</v>
      </c>
      <c r="AB303" s="92">
        <v>0.94</v>
      </c>
      <c r="AC303" s="93">
        <f t="shared" si="599"/>
        <v>58.417021276595747</v>
      </c>
      <c r="AD303" s="99">
        <v>10411.722151247868</v>
      </c>
      <c r="AE303" s="72">
        <v>39</v>
      </c>
      <c r="AF303" s="72">
        <v>39</v>
      </c>
      <c r="AG303" s="92">
        <v>0.89</v>
      </c>
      <c r="AI303" s="72" t="s">
        <v>570</v>
      </c>
      <c r="AL303" s="4"/>
      <c r="AM303" s="4"/>
      <c r="AN303" s="73"/>
      <c r="AO303" s="4"/>
      <c r="AP303" s="4"/>
      <c r="AQ303" s="4"/>
      <c r="AR303" s="4"/>
    </row>
    <row r="304" spans="1:44" s="72" customFormat="1" ht="15" thickBot="1">
      <c r="A304" s="4" t="str">
        <f t="shared" si="518"/>
        <v/>
      </c>
      <c r="B304" s="4"/>
      <c r="C304" s="79"/>
      <c r="D304" s="79" t="s">
        <v>646</v>
      </c>
      <c r="E304" s="80"/>
      <c r="F304" s="81"/>
      <c r="G304" s="81"/>
      <c r="H304" s="82" t="s">
        <v>554</v>
      </c>
      <c r="I304" s="83"/>
      <c r="J304" s="83"/>
      <c r="K304" s="83"/>
      <c r="L304" s="84"/>
      <c r="M304" s="85"/>
      <c r="N304" s="85"/>
      <c r="O304" s="86"/>
      <c r="P304" s="87"/>
      <c r="Q304" s="87"/>
      <c r="R304" s="89"/>
      <c r="S304" s="89"/>
      <c r="T304" s="89"/>
      <c r="U304" s="4"/>
      <c r="V304" s="98"/>
      <c r="W304" s="75"/>
      <c r="X304" s="75"/>
      <c r="AC304" s="93"/>
      <c r="AL304" s="4"/>
      <c r="AM304" s="4"/>
      <c r="AN304" s="73"/>
      <c r="AO304" s="4"/>
      <c r="AP304" s="4"/>
      <c r="AQ304" s="4"/>
      <c r="AR304" s="4"/>
    </row>
    <row r="305" spans="1:44" s="72" customFormat="1" ht="17.399999999999999">
      <c r="A305" s="4" t="str">
        <f t="shared" si="518"/>
        <v>MCR05W60 8401</v>
      </c>
      <c r="B305" s="4">
        <v>1</v>
      </c>
      <c r="C305" s="79" t="s">
        <v>866</v>
      </c>
      <c r="D305" s="79" t="s">
        <v>435</v>
      </c>
      <c r="E305" s="80">
        <f>S305</f>
        <v>2850</v>
      </c>
      <c r="F305" s="81">
        <f t="shared" ref="F305:F311" si="600">AC305</f>
        <v>17.595711340814674</v>
      </c>
      <c r="G305" s="81">
        <f t="shared" ref="G305:G311" si="601">E305/F305</f>
        <v>161.97128634346228</v>
      </c>
      <c r="H305" s="82" t="s">
        <v>554</v>
      </c>
      <c r="I305" s="83"/>
      <c r="J305" s="83" t="s">
        <v>555</v>
      </c>
      <c r="K305" s="83" t="s">
        <v>556</v>
      </c>
      <c r="L305" s="84" t="s">
        <v>571</v>
      </c>
      <c r="M305" s="85">
        <v>70</v>
      </c>
      <c r="N305" s="85">
        <v>65</v>
      </c>
      <c r="O305" s="86" t="s">
        <v>572</v>
      </c>
      <c r="P305" s="87">
        <f>MROUND(E305/1.4,100)</f>
        <v>2000</v>
      </c>
      <c r="Q305" s="87" t="s">
        <v>417</v>
      </c>
      <c r="R305" s="100">
        <f t="shared" ref="R305:R308" si="602">S305/T305</f>
        <v>1</v>
      </c>
      <c r="S305" s="89">
        <v>2850</v>
      </c>
      <c r="T305" s="89">
        <f t="shared" ref="T305:T311" si="603">MROUND(AD305*AG305*AF305/AE305,50)</f>
        <v>2850</v>
      </c>
      <c r="U305" s="4">
        <v>120</v>
      </c>
      <c r="V305" s="90">
        <v>50</v>
      </c>
      <c r="W305" s="75">
        <v>3</v>
      </c>
      <c r="X305" s="9">
        <f t="shared" ref="X305" si="604">W305*V305</f>
        <v>150</v>
      </c>
      <c r="Y305" s="91">
        <v>2.7273352578262751</v>
      </c>
      <c r="Z305" s="72">
        <f t="shared" ref="Z305:Z311" si="605">Y305*U305/W305</f>
        <v>109.093410313051</v>
      </c>
      <c r="AA305" s="72">
        <f t="shared" ref="AA305" si="606">Z305*X305/1000</f>
        <v>16.364011546957649</v>
      </c>
      <c r="AB305" s="92">
        <v>0.93</v>
      </c>
      <c r="AC305" s="93">
        <f t="shared" ref="AC305" si="607">AA305/AB305</f>
        <v>17.595711340814674</v>
      </c>
      <c r="AD305" s="97">
        <v>3227.3761934495647</v>
      </c>
      <c r="AE305" s="72">
        <v>39</v>
      </c>
      <c r="AF305" s="72">
        <v>39</v>
      </c>
      <c r="AG305" s="92">
        <v>0.89</v>
      </c>
      <c r="AI305" s="72" t="s">
        <v>573</v>
      </c>
      <c r="AL305" s="4"/>
      <c r="AM305" s="4"/>
      <c r="AN305" s="73"/>
      <c r="AO305" s="4"/>
      <c r="AP305" s="4"/>
      <c r="AQ305" s="4"/>
      <c r="AR305" s="4"/>
    </row>
    <row r="306" spans="1:44" s="72" customFormat="1" ht="17.399999999999999">
      <c r="A306" s="4" t="str">
        <f t="shared" si="518"/>
        <v>MCR05W60 8402</v>
      </c>
      <c r="B306" s="4">
        <v>2</v>
      </c>
      <c r="C306" s="79" t="s">
        <v>866</v>
      </c>
      <c r="D306" s="79" t="s">
        <v>435</v>
      </c>
      <c r="E306" s="80">
        <f>S306</f>
        <v>4250</v>
      </c>
      <c r="F306" s="81">
        <f t="shared" si="600"/>
        <v>28.104166963247408</v>
      </c>
      <c r="G306" s="81">
        <f t="shared" si="601"/>
        <v>151.22312664729901</v>
      </c>
      <c r="H306" s="82" t="s">
        <v>554</v>
      </c>
      <c r="I306" s="83"/>
      <c r="J306" s="83" t="s">
        <v>555</v>
      </c>
      <c r="K306" s="83" t="s">
        <v>556</v>
      </c>
      <c r="L306" s="84" t="s">
        <v>571</v>
      </c>
      <c r="M306" s="85">
        <v>70</v>
      </c>
      <c r="N306" s="85">
        <v>65</v>
      </c>
      <c r="O306" s="86" t="s">
        <v>572</v>
      </c>
      <c r="P306" s="87">
        <f t="shared" ref="P306:P311" si="608">MROUND(E306/1.4,100)</f>
        <v>3000</v>
      </c>
      <c r="Q306" s="87" t="s">
        <v>418</v>
      </c>
      <c r="R306" s="100">
        <f t="shared" si="602"/>
        <v>1</v>
      </c>
      <c r="S306" s="89">
        <v>4250</v>
      </c>
      <c r="T306" s="89">
        <f t="shared" si="603"/>
        <v>4250</v>
      </c>
      <c r="U306" s="4">
        <v>120</v>
      </c>
      <c r="V306" s="95">
        <v>76.67</v>
      </c>
      <c r="W306" s="75">
        <v>3</v>
      </c>
      <c r="X306" s="9">
        <f>W306*V306</f>
        <v>230.01</v>
      </c>
      <c r="Y306" s="96">
        <v>2.7797478301546827</v>
      </c>
      <c r="Z306" s="72">
        <f t="shared" si="605"/>
        <v>111.18991320618731</v>
      </c>
      <c r="AA306" s="72">
        <f>Z306*X306/1000</f>
        <v>25.574791936555144</v>
      </c>
      <c r="AB306" s="92">
        <v>0.91</v>
      </c>
      <c r="AC306" s="93">
        <f>AA306/AB306</f>
        <v>28.104166963247408</v>
      </c>
      <c r="AD306" s="94">
        <v>4778.7107240769719</v>
      </c>
      <c r="AE306" s="72">
        <v>39</v>
      </c>
      <c r="AF306" s="72">
        <v>39</v>
      </c>
      <c r="AG306" s="92">
        <v>0.89</v>
      </c>
      <c r="AI306" s="72" t="s">
        <v>573</v>
      </c>
      <c r="AL306" s="4"/>
      <c r="AM306" s="4"/>
      <c r="AN306" s="73"/>
      <c r="AO306" s="4"/>
      <c r="AP306" s="4"/>
      <c r="AQ306" s="4"/>
      <c r="AR306" s="4"/>
    </row>
    <row r="307" spans="1:44" s="72" customFormat="1" ht="17.399999999999999">
      <c r="A307" s="4" t="str">
        <f t="shared" si="518"/>
        <v>MCR05W60 8403</v>
      </c>
      <c r="B307" s="4">
        <v>3</v>
      </c>
      <c r="C307" s="79" t="s">
        <v>866</v>
      </c>
      <c r="D307" s="79" t="s">
        <v>435</v>
      </c>
      <c r="E307" s="80">
        <f>S307</f>
        <v>5000</v>
      </c>
      <c r="F307" s="81">
        <f t="shared" si="600"/>
        <v>32.553316746249976</v>
      </c>
      <c r="G307" s="81">
        <f t="shared" si="601"/>
        <v>153.5941802481918</v>
      </c>
      <c r="H307" s="82" t="s">
        <v>554</v>
      </c>
      <c r="I307" s="83"/>
      <c r="J307" s="83" t="s">
        <v>555</v>
      </c>
      <c r="K307" s="83" t="s">
        <v>556</v>
      </c>
      <c r="L307" s="84" t="s">
        <v>571</v>
      </c>
      <c r="M307" s="85">
        <v>70</v>
      </c>
      <c r="N307" s="85">
        <v>65</v>
      </c>
      <c r="O307" s="86" t="s">
        <v>572</v>
      </c>
      <c r="P307" s="87">
        <f t="shared" si="608"/>
        <v>3600</v>
      </c>
      <c r="Q307" s="87" t="s">
        <v>419</v>
      </c>
      <c r="R307" s="100">
        <f t="shared" si="602"/>
        <v>1.0204081632653061</v>
      </c>
      <c r="S307" s="89">
        <v>5000</v>
      </c>
      <c r="T307" s="89">
        <f t="shared" si="603"/>
        <v>4900</v>
      </c>
      <c r="U307" s="4">
        <v>120</v>
      </c>
      <c r="V307" s="9">
        <v>90</v>
      </c>
      <c r="W307" s="75">
        <v>3</v>
      </c>
      <c r="X307" s="9">
        <f t="shared" ref="X307:X308" si="609">W307*V307</f>
        <v>270</v>
      </c>
      <c r="Y307" s="96">
        <v>2.8032022753715258</v>
      </c>
      <c r="Z307" s="72">
        <f t="shared" si="605"/>
        <v>112.12809101486103</v>
      </c>
      <c r="AA307" s="72">
        <f t="shared" ref="AA307:AA308" si="610">Z307*X307/1000</f>
        <v>30.274584574012479</v>
      </c>
      <c r="AB307" s="92">
        <v>0.93</v>
      </c>
      <c r="AC307" s="93">
        <f t="shared" ref="AC307:AC308" si="611">AA307/AB307</f>
        <v>32.553316746249976</v>
      </c>
      <c r="AD307" s="94">
        <v>5516.0939267366348</v>
      </c>
      <c r="AE307" s="72">
        <v>39</v>
      </c>
      <c r="AF307" s="72">
        <v>39</v>
      </c>
      <c r="AG307" s="92">
        <v>0.89</v>
      </c>
      <c r="AI307" s="72" t="s">
        <v>573</v>
      </c>
      <c r="AL307" s="4"/>
      <c r="AM307" s="4"/>
      <c r="AN307" s="73"/>
      <c r="AO307" s="4"/>
      <c r="AP307" s="4"/>
      <c r="AQ307" s="4"/>
      <c r="AR307" s="4"/>
    </row>
    <row r="308" spans="1:44" s="72" customFormat="1" ht="17.399999999999999">
      <c r="A308" s="4" t="str">
        <f t="shared" si="518"/>
        <v>MCR05W60 8404</v>
      </c>
      <c r="B308" s="4">
        <v>4</v>
      </c>
      <c r="C308" s="79" t="s">
        <v>866</v>
      </c>
      <c r="D308" s="79" t="s">
        <v>435</v>
      </c>
      <c r="E308" s="80">
        <f>S308</f>
        <v>6250</v>
      </c>
      <c r="F308" s="81">
        <f t="shared" si="600"/>
        <v>42.402111746249773</v>
      </c>
      <c r="G308" s="81">
        <f t="shared" si="601"/>
        <v>147.39831915453544</v>
      </c>
      <c r="H308" s="82" t="s">
        <v>554</v>
      </c>
      <c r="I308" s="83"/>
      <c r="J308" s="83" t="s">
        <v>555</v>
      </c>
      <c r="K308" s="83" t="s">
        <v>556</v>
      </c>
      <c r="L308" s="84" t="s">
        <v>571</v>
      </c>
      <c r="M308" s="85">
        <v>70</v>
      </c>
      <c r="N308" s="85">
        <v>65</v>
      </c>
      <c r="O308" s="86" t="s">
        <v>572</v>
      </c>
      <c r="P308" s="87">
        <f t="shared" si="608"/>
        <v>4500</v>
      </c>
      <c r="Q308" s="87" t="s">
        <v>420</v>
      </c>
      <c r="R308" s="100">
        <f t="shared" si="602"/>
        <v>1.0162601626016261</v>
      </c>
      <c r="S308" s="89">
        <v>6250</v>
      </c>
      <c r="T308" s="89">
        <f t="shared" si="603"/>
        <v>6150</v>
      </c>
      <c r="U308" s="4">
        <v>120</v>
      </c>
      <c r="V308" s="9">
        <f>350/3</f>
        <v>116.66666666666667</v>
      </c>
      <c r="W308" s="75">
        <v>3</v>
      </c>
      <c r="X308" s="9">
        <f t="shared" si="609"/>
        <v>350</v>
      </c>
      <c r="Y308" s="96">
        <v>2.8469989315339133</v>
      </c>
      <c r="Z308" s="72">
        <f t="shared" si="605"/>
        <v>113.87995726135654</v>
      </c>
      <c r="AA308" s="72">
        <f t="shared" si="610"/>
        <v>39.857985041474784</v>
      </c>
      <c r="AB308" s="92">
        <v>0.94</v>
      </c>
      <c r="AC308" s="93">
        <f t="shared" si="611"/>
        <v>42.402111746249773</v>
      </c>
      <c r="AD308" s="94">
        <v>6932.6232660014421</v>
      </c>
      <c r="AE308" s="72">
        <v>39</v>
      </c>
      <c r="AF308" s="72">
        <v>39</v>
      </c>
      <c r="AG308" s="92">
        <v>0.89</v>
      </c>
      <c r="AI308" s="72" t="s">
        <v>573</v>
      </c>
      <c r="AL308" s="4"/>
      <c r="AM308" s="4"/>
      <c r="AN308" s="73"/>
      <c r="AO308" s="4"/>
      <c r="AP308" s="4"/>
      <c r="AQ308" s="4"/>
      <c r="AR308" s="4"/>
    </row>
    <row r="309" spans="1:44" s="72" customFormat="1" ht="17.399999999999999">
      <c r="A309" s="4" t="str">
        <f t="shared" si="518"/>
        <v>MCR05W60 8405</v>
      </c>
      <c r="B309" s="4">
        <v>5</v>
      </c>
      <c r="C309" s="79" t="s">
        <v>866</v>
      </c>
      <c r="D309" s="79" t="s">
        <v>436</v>
      </c>
      <c r="E309" s="80">
        <f t="shared" ref="E309:E310" si="612">S309</f>
        <v>8100</v>
      </c>
      <c r="F309" s="81">
        <f t="shared" si="600"/>
        <v>49.394241758241755</v>
      </c>
      <c r="G309" s="81">
        <f t="shared" si="601"/>
        <v>163.98672621892129</v>
      </c>
      <c r="H309" s="82" t="s">
        <v>554</v>
      </c>
      <c r="I309" s="83"/>
      <c r="J309" s="83" t="s">
        <v>555</v>
      </c>
      <c r="K309" s="83" t="s">
        <v>556</v>
      </c>
      <c r="L309" s="84" t="s">
        <v>571</v>
      </c>
      <c r="M309" s="85">
        <v>70</v>
      </c>
      <c r="N309" s="85">
        <v>65</v>
      </c>
      <c r="O309" s="86" t="s">
        <v>572</v>
      </c>
      <c r="P309" s="87">
        <f t="shared" si="608"/>
        <v>5800</v>
      </c>
      <c r="Q309" s="87" t="s">
        <v>421</v>
      </c>
      <c r="R309" s="100">
        <f>S309/T309</f>
        <v>1.0062111801242235</v>
      </c>
      <c r="S309" s="89">
        <v>8100</v>
      </c>
      <c r="T309" s="89">
        <f t="shared" si="603"/>
        <v>8050</v>
      </c>
      <c r="U309" s="4">
        <v>120</v>
      </c>
      <c r="V309" s="9">
        <v>133.30000000000001</v>
      </c>
      <c r="W309" s="75">
        <v>3</v>
      </c>
      <c r="X309" s="9">
        <f>W309*V309</f>
        <v>399.90000000000003</v>
      </c>
      <c r="Y309" s="72">
        <v>2.81</v>
      </c>
      <c r="Z309" s="72">
        <f t="shared" si="605"/>
        <v>112.39999999999999</v>
      </c>
      <c r="AA309" s="72">
        <f>Z309*X309/1000</f>
        <v>44.94876</v>
      </c>
      <c r="AB309" s="92">
        <v>0.91</v>
      </c>
      <c r="AC309" s="93">
        <f>AA309/AB309</f>
        <v>49.394241758241755</v>
      </c>
      <c r="AD309" s="97">
        <v>9062.2656462479645</v>
      </c>
      <c r="AE309" s="72">
        <v>39</v>
      </c>
      <c r="AF309" s="72">
        <v>39</v>
      </c>
      <c r="AG309" s="92">
        <v>0.89</v>
      </c>
      <c r="AI309" s="72" t="s">
        <v>574</v>
      </c>
      <c r="AL309" s="4"/>
      <c r="AM309" s="4"/>
      <c r="AN309" s="73"/>
      <c r="AO309" s="4"/>
      <c r="AP309" s="4"/>
      <c r="AQ309" s="4"/>
      <c r="AR309" s="4"/>
    </row>
    <row r="310" spans="1:44" s="72" customFormat="1" ht="17.399999999999999">
      <c r="A310" s="4" t="str">
        <f t="shared" si="518"/>
        <v>MCR05W60 8406</v>
      </c>
      <c r="B310" s="4">
        <v>6</v>
      </c>
      <c r="C310" s="79" t="s">
        <v>866</v>
      </c>
      <c r="D310" s="79" t="s">
        <v>436</v>
      </c>
      <c r="E310" s="80">
        <f t="shared" si="612"/>
        <v>10000</v>
      </c>
      <c r="F310" s="81">
        <f t="shared" si="600"/>
        <v>61.087483870967723</v>
      </c>
      <c r="G310" s="81">
        <f t="shared" si="601"/>
        <v>163.69965443531018</v>
      </c>
      <c r="H310" s="82" t="s">
        <v>554</v>
      </c>
      <c r="I310" s="83"/>
      <c r="J310" s="83" t="s">
        <v>555</v>
      </c>
      <c r="K310" s="83" t="s">
        <v>556</v>
      </c>
      <c r="L310" s="84" t="s">
        <v>571</v>
      </c>
      <c r="M310" s="85">
        <v>70</v>
      </c>
      <c r="N310" s="85">
        <v>65</v>
      </c>
      <c r="O310" s="86" t="s">
        <v>572</v>
      </c>
      <c r="P310" s="87">
        <f t="shared" si="608"/>
        <v>7100</v>
      </c>
      <c r="Q310" s="87" t="s">
        <v>422</v>
      </c>
      <c r="R310" s="100">
        <f t="shared" ref="R310:R311" si="613">S310/T310</f>
        <v>1.015228426395939</v>
      </c>
      <c r="S310" s="89">
        <v>10000</v>
      </c>
      <c r="T310" s="89">
        <f t="shared" si="603"/>
        <v>9850</v>
      </c>
      <c r="U310" s="4">
        <v>120</v>
      </c>
      <c r="V310" s="95">
        <v>166.7</v>
      </c>
      <c r="W310" s="75">
        <v>3</v>
      </c>
      <c r="X310" s="9">
        <f t="shared" ref="X310:X311" si="614">W310*V310</f>
        <v>500.09999999999997</v>
      </c>
      <c r="Y310" s="72">
        <v>2.84</v>
      </c>
      <c r="Z310" s="72">
        <f t="shared" si="605"/>
        <v>113.59999999999998</v>
      </c>
      <c r="AA310" s="72">
        <f t="shared" ref="AA310:AA311" si="615">Z310*X310/1000</f>
        <v>56.811359999999986</v>
      </c>
      <c r="AB310" s="92">
        <v>0.93</v>
      </c>
      <c r="AC310" s="93">
        <f t="shared" ref="AC310:AC311" si="616">AA310/AB310</f>
        <v>61.087483870967723</v>
      </c>
      <c r="AD310" s="94">
        <v>11083.466666191873</v>
      </c>
      <c r="AE310" s="72">
        <v>39</v>
      </c>
      <c r="AF310" s="72">
        <v>39</v>
      </c>
      <c r="AG310" s="92">
        <v>0.89</v>
      </c>
      <c r="AI310" s="72" t="s">
        <v>574</v>
      </c>
      <c r="AL310" s="4"/>
      <c r="AM310" s="4"/>
      <c r="AN310" s="73"/>
      <c r="AO310" s="4"/>
      <c r="AP310" s="4"/>
      <c r="AQ310" s="4"/>
      <c r="AR310" s="4"/>
    </row>
    <row r="311" spans="1:44" s="72" customFormat="1" ht="17.399999999999999">
      <c r="A311" s="4" t="str">
        <f t="shared" si="518"/>
        <v>MCR05W60 8407</v>
      </c>
      <c r="B311" s="4">
        <v>7</v>
      </c>
      <c r="C311" s="79" t="s">
        <v>866</v>
      </c>
      <c r="D311" s="79" t="s">
        <v>436</v>
      </c>
      <c r="E311" s="80">
        <f>S311</f>
        <v>11300</v>
      </c>
      <c r="F311" s="81">
        <f t="shared" si="600"/>
        <v>73.021276595744681</v>
      </c>
      <c r="G311" s="81">
        <f t="shared" si="601"/>
        <v>154.74941724941726</v>
      </c>
      <c r="H311" s="82" t="s">
        <v>554</v>
      </c>
      <c r="I311" s="83"/>
      <c r="J311" s="83" t="s">
        <v>555</v>
      </c>
      <c r="K311" s="83" t="s">
        <v>556</v>
      </c>
      <c r="L311" s="84" t="s">
        <v>571</v>
      </c>
      <c r="M311" s="85">
        <v>70</v>
      </c>
      <c r="N311" s="85">
        <v>65</v>
      </c>
      <c r="O311" s="86" t="s">
        <v>572</v>
      </c>
      <c r="P311" s="87">
        <f t="shared" si="608"/>
        <v>8100</v>
      </c>
      <c r="Q311" s="87" t="s">
        <v>423</v>
      </c>
      <c r="R311" s="100">
        <f t="shared" si="613"/>
        <v>0.97413793103448276</v>
      </c>
      <c r="S311" s="89">
        <v>11300</v>
      </c>
      <c r="T311" s="89">
        <f t="shared" si="603"/>
        <v>11600</v>
      </c>
      <c r="U311" s="4">
        <v>120</v>
      </c>
      <c r="V311" s="98">
        <v>200</v>
      </c>
      <c r="W311" s="75">
        <v>3</v>
      </c>
      <c r="X311" s="9">
        <f t="shared" si="614"/>
        <v>600</v>
      </c>
      <c r="Y311" s="72">
        <v>2.86</v>
      </c>
      <c r="Z311" s="72">
        <f t="shared" si="605"/>
        <v>114.39999999999999</v>
      </c>
      <c r="AA311" s="72">
        <f t="shared" si="615"/>
        <v>68.64</v>
      </c>
      <c r="AB311" s="92">
        <v>0.94</v>
      </c>
      <c r="AC311" s="93">
        <f t="shared" si="616"/>
        <v>73.021276595744681</v>
      </c>
      <c r="AD311" s="94">
        <v>13014.652689059834</v>
      </c>
      <c r="AE311" s="72">
        <v>39</v>
      </c>
      <c r="AF311" s="72">
        <v>39</v>
      </c>
      <c r="AG311" s="92">
        <v>0.89</v>
      </c>
      <c r="AI311" s="72" t="s">
        <v>574</v>
      </c>
      <c r="AL311" s="4"/>
      <c r="AM311" s="4"/>
      <c r="AN311" s="73"/>
      <c r="AO311" s="4"/>
      <c r="AP311" s="4"/>
      <c r="AQ311" s="4"/>
      <c r="AR311" s="4"/>
    </row>
    <row r="312" spans="1:44" s="72" customFormat="1" ht="15" thickBot="1">
      <c r="A312" s="4" t="str">
        <f t="shared" si="518"/>
        <v/>
      </c>
      <c r="B312" s="4"/>
      <c r="C312" s="79"/>
      <c r="D312" s="79" t="s">
        <v>646</v>
      </c>
      <c r="E312" s="80"/>
      <c r="F312" s="81"/>
      <c r="G312" s="81"/>
      <c r="H312" s="82" t="s">
        <v>554</v>
      </c>
      <c r="I312" s="83"/>
      <c r="J312" s="83"/>
      <c r="K312" s="83"/>
      <c r="L312" s="84"/>
      <c r="M312" s="85"/>
      <c r="N312" s="85"/>
      <c r="O312" s="86"/>
      <c r="P312" s="87"/>
      <c r="Q312" s="87"/>
      <c r="R312" s="89"/>
      <c r="S312" s="89"/>
      <c r="T312" s="89"/>
      <c r="U312" s="4"/>
      <c r="V312" s="98"/>
      <c r="W312" s="75"/>
      <c r="X312" s="75"/>
      <c r="AL312" s="4"/>
      <c r="AM312" s="4"/>
      <c r="AN312" s="73"/>
      <c r="AO312" s="4"/>
      <c r="AP312" s="4"/>
      <c r="AQ312" s="4"/>
      <c r="AR312" s="4"/>
    </row>
    <row r="313" spans="1:44" s="72" customFormat="1" ht="17.399999999999999">
      <c r="A313" s="4" t="str">
        <f t="shared" si="518"/>
        <v>MCR06W60 8401</v>
      </c>
      <c r="B313" s="4">
        <v>1</v>
      </c>
      <c r="C313" s="79" t="s">
        <v>867</v>
      </c>
      <c r="D313" s="79" t="s">
        <v>435</v>
      </c>
      <c r="E313" s="80">
        <f t="shared" ref="E313:E319" si="617">S313</f>
        <v>3450</v>
      </c>
      <c r="F313" s="81">
        <f t="shared" ref="F313:F319" si="618">AC313</f>
        <v>22.063835793650767</v>
      </c>
      <c r="G313" s="81">
        <f t="shared" ref="G313:G319" si="619">E313/F313</f>
        <v>156.3644704513616</v>
      </c>
      <c r="H313" s="82" t="s">
        <v>554</v>
      </c>
      <c r="I313" s="83"/>
      <c r="J313" s="83" t="s">
        <v>555</v>
      </c>
      <c r="K313" s="83" t="s">
        <v>556</v>
      </c>
      <c r="L313" s="84" t="s">
        <v>575</v>
      </c>
      <c r="M313" s="85">
        <v>70</v>
      </c>
      <c r="N313" s="85">
        <v>65</v>
      </c>
      <c r="O313" s="86" t="s">
        <v>576</v>
      </c>
      <c r="P313" s="87">
        <f>MROUND(E313/1.68,100)</f>
        <v>2100</v>
      </c>
      <c r="Q313" s="87" t="s">
        <v>417</v>
      </c>
      <c r="R313" s="88">
        <f>R$64</f>
        <v>1</v>
      </c>
      <c r="S313" s="89">
        <f t="shared" ref="S313:S319" si="620">MROUND(T313*R313,50)</f>
        <v>3450</v>
      </c>
      <c r="T313" s="89">
        <f t="shared" ref="T313:T319" si="621">MROUND(AD313*AG313*AF313/AE313,50)</f>
        <v>3450</v>
      </c>
      <c r="U313" s="4">
        <v>144</v>
      </c>
      <c r="V313" s="90">
        <v>50</v>
      </c>
      <c r="W313" s="75">
        <v>3</v>
      </c>
      <c r="X313" s="9">
        <f t="shared" ref="X313" si="622">W313*V313</f>
        <v>150</v>
      </c>
      <c r="Y313" s="91">
        <v>2.7273352578262751</v>
      </c>
      <c r="Z313" s="72">
        <f t="shared" ref="Z313:Z319" si="623">Y313*U313/W313</f>
        <v>130.91209237566122</v>
      </c>
      <c r="AA313" s="72">
        <f t="shared" ref="AA313" si="624">Z313*X313/1000</f>
        <v>19.636813856349182</v>
      </c>
      <c r="AB313" s="92">
        <v>0.89</v>
      </c>
      <c r="AC313" s="93">
        <f t="shared" ref="AC313" si="625">AA313/AB313</f>
        <v>22.063835793650767</v>
      </c>
      <c r="AD313" s="97">
        <v>3872.8514321394778</v>
      </c>
      <c r="AE313" s="72">
        <v>39</v>
      </c>
      <c r="AF313" s="72">
        <v>39</v>
      </c>
      <c r="AG313" s="92">
        <v>0.89</v>
      </c>
      <c r="AI313" s="72" t="s">
        <v>577</v>
      </c>
      <c r="AL313" s="4"/>
      <c r="AM313" s="4"/>
      <c r="AN313" s="73"/>
      <c r="AO313" s="4"/>
      <c r="AP313" s="4"/>
      <c r="AQ313" s="4"/>
      <c r="AR313" s="4"/>
    </row>
    <row r="314" spans="1:44" s="72" customFormat="1" ht="17.399999999999999">
      <c r="A314" s="4" t="str">
        <f t="shared" si="518"/>
        <v>MCR06W60 8402</v>
      </c>
      <c r="B314" s="4">
        <v>2</v>
      </c>
      <c r="C314" s="79" t="s">
        <v>867</v>
      </c>
      <c r="D314" s="79" t="s">
        <v>435</v>
      </c>
      <c r="E314" s="80">
        <f t="shared" si="617"/>
        <v>5100</v>
      </c>
      <c r="F314" s="81">
        <f t="shared" si="618"/>
        <v>33.540710736465762</v>
      </c>
      <c r="G314" s="81">
        <f t="shared" si="619"/>
        <v>152.05402294755891</v>
      </c>
      <c r="H314" s="82" t="s">
        <v>554</v>
      </c>
      <c r="I314" s="83"/>
      <c r="J314" s="83" t="s">
        <v>555</v>
      </c>
      <c r="K314" s="83" t="s">
        <v>556</v>
      </c>
      <c r="L314" s="84" t="s">
        <v>575</v>
      </c>
      <c r="M314" s="85">
        <v>70</v>
      </c>
      <c r="N314" s="85">
        <v>65</v>
      </c>
      <c r="O314" s="86" t="s">
        <v>576</v>
      </c>
      <c r="P314" s="87">
        <f t="shared" ref="P314:P319" si="626">MROUND(E314/1.68,100)</f>
        <v>3000</v>
      </c>
      <c r="Q314" s="87" t="s">
        <v>418</v>
      </c>
      <c r="R314" s="88">
        <f>R$65</f>
        <v>1</v>
      </c>
      <c r="S314" s="89">
        <f t="shared" si="620"/>
        <v>5100</v>
      </c>
      <c r="T314" s="89">
        <f t="shared" si="621"/>
        <v>5100</v>
      </c>
      <c r="U314" s="4">
        <v>144</v>
      </c>
      <c r="V314" s="95">
        <v>76.67</v>
      </c>
      <c r="W314" s="75">
        <v>3</v>
      </c>
      <c r="X314" s="9">
        <f>W314*V314</f>
        <v>230.01</v>
      </c>
      <c r="Y314" s="96">
        <v>2.7797478301546827</v>
      </c>
      <c r="Z314" s="72">
        <f t="shared" si="623"/>
        <v>133.42789584742476</v>
      </c>
      <c r="AA314" s="72">
        <f>Z314*X314/1000</f>
        <v>30.689750323866171</v>
      </c>
      <c r="AB314" s="92">
        <v>0.91500000000000004</v>
      </c>
      <c r="AC314" s="93">
        <f>AA314/AB314</f>
        <v>33.540710736465762</v>
      </c>
      <c r="AD314" s="94">
        <v>5734.4528688923656</v>
      </c>
      <c r="AE314" s="72">
        <v>39</v>
      </c>
      <c r="AF314" s="72">
        <v>39</v>
      </c>
      <c r="AG314" s="92">
        <v>0.89</v>
      </c>
      <c r="AI314" s="72" t="s">
        <v>577</v>
      </c>
      <c r="AL314" s="4"/>
      <c r="AM314" s="4"/>
      <c r="AN314" s="73"/>
      <c r="AO314" s="4"/>
      <c r="AP314" s="4"/>
      <c r="AQ314" s="4"/>
      <c r="AR314" s="4"/>
    </row>
    <row r="315" spans="1:44" s="72" customFormat="1" ht="17.399999999999999">
      <c r="A315" s="4" t="str">
        <f t="shared" si="518"/>
        <v>MCR06W60 8403</v>
      </c>
      <c r="B315" s="4">
        <v>3</v>
      </c>
      <c r="C315" s="79" t="s">
        <v>867</v>
      </c>
      <c r="D315" s="79" t="s">
        <v>435</v>
      </c>
      <c r="E315" s="80">
        <f t="shared" si="617"/>
        <v>6000</v>
      </c>
      <c r="F315" s="81">
        <f t="shared" si="618"/>
        <v>39.488588574798882</v>
      </c>
      <c r="G315" s="81">
        <f t="shared" si="619"/>
        <v>151.94262992294244</v>
      </c>
      <c r="H315" s="82" t="s">
        <v>554</v>
      </c>
      <c r="I315" s="83"/>
      <c r="J315" s="83" t="s">
        <v>555</v>
      </c>
      <c r="K315" s="83" t="s">
        <v>556</v>
      </c>
      <c r="L315" s="84" t="s">
        <v>575</v>
      </c>
      <c r="M315" s="85">
        <v>70</v>
      </c>
      <c r="N315" s="85">
        <v>65</v>
      </c>
      <c r="O315" s="86" t="s">
        <v>576</v>
      </c>
      <c r="P315" s="87">
        <f t="shared" si="626"/>
        <v>3600</v>
      </c>
      <c r="Q315" s="87" t="s">
        <v>419</v>
      </c>
      <c r="R315" s="88">
        <f>R$66</f>
        <v>1.0204081632653061</v>
      </c>
      <c r="S315" s="89">
        <f t="shared" si="620"/>
        <v>6000</v>
      </c>
      <c r="T315" s="89">
        <f t="shared" si="621"/>
        <v>5900</v>
      </c>
      <c r="U315" s="4">
        <v>144</v>
      </c>
      <c r="V315" s="9">
        <v>90</v>
      </c>
      <c r="W315" s="75">
        <v>3</v>
      </c>
      <c r="X315" s="9">
        <f t="shared" ref="X315:X316" si="627">W315*V315</f>
        <v>270</v>
      </c>
      <c r="Y315" s="96">
        <v>2.8032022753715258</v>
      </c>
      <c r="Z315" s="72">
        <f t="shared" si="623"/>
        <v>134.55370921783324</v>
      </c>
      <c r="AA315" s="72">
        <f t="shared" ref="AA315:AA319" si="628">Z315*X315/1000</f>
        <v>36.329501488814977</v>
      </c>
      <c r="AB315" s="92">
        <v>0.92</v>
      </c>
      <c r="AC315" s="93">
        <f t="shared" ref="AC315:AC316" si="629">AA315/AB315</f>
        <v>39.488588574798882</v>
      </c>
      <c r="AD315" s="94">
        <v>6619.3127120839617</v>
      </c>
      <c r="AE315" s="72">
        <v>39</v>
      </c>
      <c r="AF315" s="72">
        <v>39</v>
      </c>
      <c r="AG315" s="92">
        <v>0.89</v>
      </c>
      <c r="AI315" s="72" t="s">
        <v>577</v>
      </c>
      <c r="AL315" s="4"/>
      <c r="AM315" s="4"/>
      <c r="AN315" s="73"/>
      <c r="AO315" s="4"/>
      <c r="AP315" s="4"/>
      <c r="AQ315" s="4"/>
      <c r="AR315" s="4"/>
    </row>
    <row r="316" spans="1:44" s="72" customFormat="1" ht="17.399999999999999">
      <c r="A316" s="4" t="str">
        <f t="shared" si="518"/>
        <v>MCR06W60 8404</v>
      </c>
      <c r="B316" s="4">
        <v>4</v>
      </c>
      <c r="C316" s="79" t="s">
        <v>867</v>
      </c>
      <c r="D316" s="79" t="s">
        <v>435</v>
      </c>
      <c r="E316" s="80">
        <f t="shared" si="617"/>
        <v>7500</v>
      </c>
      <c r="F316" s="81">
        <f t="shared" si="618"/>
        <v>51.319294044817326</v>
      </c>
      <c r="G316" s="81">
        <f t="shared" si="619"/>
        <v>146.14386537449684</v>
      </c>
      <c r="H316" s="82" t="s">
        <v>554</v>
      </c>
      <c r="I316" s="83"/>
      <c r="J316" s="83" t="s">
        <v>555</v>
      </c>
      <c r="K316" s="83" t="s">
        <v>556</v>
      </c>
      <c r="L316" s="84" t="s">
        <v>575</v>
      </c>
      <c r="M316" s="85">
        <v>70</v>
      </c>
      <c r="N316" s="85">
        <v>65</v>
      </c>
      <c r="O316" s="86" t="s">
        <v>576</v>
      </c>
      <c r="P316" s="87">
        <f t="shared" si="626"/>
        <v>4500</v>
      </c>
      <c r="Q316" s="87" t="s">
        <v>420</v>
      </c>
      <c r="R316" s="88">
        <f>R$67</f>
        <v>1.0162601626016261</v>
      </c>
      <c r="S316" s="89">
        <f t="shared" si="620"/>
        <v>7500</v>
      </c>
      <c r="T316" s="89">
        <f t="shared" si="621"/>
        <v>7400</v>
      </c>
      <c r="U316" s="4">
        <v>144</v>
      </c>
      <c r="V316" s="9">
        <f>350/3</f>
        <v>116.66666666666667</v>
      </c>
      <c r="W316" s="75">
        <v>3</v>
      </c>
      <c r="X316" s="9">
        <f t="shared" si="627"/>
        <v>350</v>
      </c>
      <c r="Y316" s="96">
        <v>2.8469989315339133</v>
      </c>
      <c r="Z316" s="72">
        <f t="shared" si="623"/>
        <v>136.65594871362785</v>
      </c>
      <c r="AA316" s="72">
        <f t="shared" si="628"/>
        <v>47.829582049769748</v>
      </c>
      <c r="AB316" s="92">
        <v>0.93200000000000005</v>
      </c>
      <c r="AC316" s="93">
        <f t="shared" si="629"/>
        <v>51.319294044817326</v>
      </c>
      <c r="AD316" s="94">
        <v>8319.1479192017305</v>
      </c>
      <c r="AE316" s="72">
        <v>39</v>
      </c>
      <c r="AF316" s="72">
        <v>39</v>
      </c>
      <c r="AG316" s="92">
        <v>0.89</v>
      </c>
      <c r="AI316" s="72" t="s">
        <v>577</v>
      </c>
      <c r="AL316" s="4"/>
      <c r="AM316" s="4"/>
      <c r="AN316" s="73"/>
      <c r="AO316" s="4"/>
      <c r="AP316" s="4"/>
      <c r="AQ316" s="4"/>
      <c r="AR316" s="4"/>
    </row>
    <row r="317" spans="1:44" s="72" customFormat="1" ht="17.399999999999999">
      <c r="A317" s="4" t="str">
        <f t="shared" si="518"/>
        <v>MCR06W60 8405</v>
      </c>
      <c r="B317" s="4">
        <v>5</v>
      </c>
      <c r="C317" s="79" t="s">
        <v>867</v>
      </c>
      <c r="D317" s="79" t="s">
        <v>436</v>
      </c>
      <c r="E317" s="80">
        <f t="shared" si="617"/>
        <v>9750</v>
      </c>
      <c r="F317" s="81">
        <f t="shared" si="618"/>
        <v>58.311904864864864</v>
      </c>
      <c r="G317" s="81">
        <f t="shared" si="619"/>
        <v>167.20427882771403</v>
      </c>
      <c r="H317" s="82" t="s">
        <v>554</v>
      </c>
      <c r="I317" s="83"/>
      <c r="J317" s="83" t="s">
        <v>555</v>
      </c>
      <c r="K317" s="83" t="s">
        <v>556</v>
      </c>
      <c r="L317" s="84" t="s">
        <v>575</v>
      </c>
      <c r="M317" s="85">
        <v>70</v>
      </c>
      <c r="N317" s="85">
        <v>65</v>
      </c>
      <c r="O317" s="86" t="s">
        <v>576</v>
      </c>
      <c r="P317" s="87">
        <f t="shared" si="626"/>
        <v>5800</v>
      </c>
      <c r="Q317" s="87" t="s">
        <v>421</v>
      </c>
      <c r="R317" s="88">
        <f>R$68</f>
        <v>1.0062111801242235</v>
      </c>
      <c r="S317" s="89">
        <f t="shared" si="620"/>
        <v>9750</v>
      </c>
      <c r="T317" s="89">
        <f t="shared" si="621"/>
        <v>9700</v>
      </c>
      <c r="U317" s="4">
        <v>144</v>
      </c>
      <c r="V317" s="9">
        <v>133.30000000000001</v>
      </c>
      <c r="W317" s="75">
        <v>3</v>
      </c>
      <c r="X317" s="9">
        <f>W317*V317</f>
        <v>399.90000000000003</v>
      </c>
      <c r="Y317" s="72">
        <v>2.81</v>
      </c>
      <c r="Z317" s="72">
        <f t="shared" si="623"/>
        <v>134.88</v>
      </c>
      <c r="AA317" s="72">
        <f t="shared" si="628"/>
        <v>53.938512000000003</v>
      </c>
      <c r="AB317" s="92">
        <v>0.92500000000000004</v>
      </c>
      <c r="AC317" s="93">
        <f>AA317/AB317</f>
        <v>58.311904864864864</v>
      </c>
      <c r="AD317" s="94">
        <v>10874.718775497558</v>
      </c>
      <c r="AE317" s="72">
        <v>39</v>
      </c>
      <c r="AF317" s="72">
        <v>39</v>
      </c>
      <c r="AG317" s="92">
        <v>0.89</v>
      </c>
      <c r="AI317" s="72" t="s">
        <v>578</v>
      </c>
      <c r="AL317" s="4"/>
      <c r="AM317" s="4"/>
      <c r="AN317" s="73"/>
      <c r="AO317" s="4"/>
      <c r="AP317" s="4"/>
      <c r="AQ317" s="4"/>
      <c r="AR317" s="4"/>
    </row>
    <row r="318" spans="1:44" s="72" customFormat="1" ht="17.399999999999999">
      <c r="A318" s="4" t="str">
        <f t="shared" si="518"/>
        <v>MCR06W60 8406</v>
      </c>
      <c r="B318" s="4">
        <v>6</v>
      </c>
      <c r="C318" s="79" t="s">
        <v>867</v>
      </c>
      <c r="D318" s="79" t="s">
        <v>436</v>
      </c>
      <c r="E318" s="80">
        <f t="shared" si="617"/>
        <v>12050</v>
      </c>
      <c r="F318" s="81">
        <f t="shared" si="618"/>
        <v>72.912975401069517</v>
      </c>
      <c r="G318" s="81">
        <f t="shared" si="619"/>
        <v>165.26550910475183</v>
      </c>
      <c r="H318" s="82" t="s">
        <v>554</v>
      </c>
      <c r="I318" s="83"/>
      <c r="J318" s="83" t="s">
        <v>555</v>
      </c>
      <c r="K318" s="83" t="s">
        <v>556</v>
      </c>
      <c r="L318" s="84" t="s">
        <v>575</v>
      </c>
      <c r="M318" s="85">
        <v>70</v>
      </c>
      <c r="N318" s="85">
        <v>65</v>
      </c>
      <c r="O318" s="86" t="s">
        <v>576</v>
      </c>
      <c r="P318" s="87">
        <f t="shared" si="626"/>
        <v>7200</v>
      </c>
      <c r="Q318" s="87" t="s">
        <v>422</v>
      </c>
      <c r="R318" s="88">
        <f>$R$69</f>
        <v>1.015228426395939</v>
      </c>
      <c r="S318" s="89">
        <f t="shared" si="620"/>
        <v>12050</v>
      </c>
      <c r="T318" s="89">
        <f t="shared" si="621"/>
        <v>11850</v>
      </c>
      <c r="U318" s="4">
        <v>144</v>
      </c>
      <c r="V318" s="95">
        <v>166.7</v>
      </c>
      <c r="W318" s="75">
        <v>3</v>
      </c>
      <c r="X318" s="9">
        <f t="shared" ref="X318:X319" si="630">W318*V318</f>
        <v>500.09999999999997</v>
      </c>
      <c r="Y318" s="72">
        <v>2.84</v>
      </c>
      <c r="Z318" s="72">
        <f t="shared" si="623"/>
        <v>136.32</v>
      </c>
      <c r="AA318" s="72">
        <f t="shared" si="628"/>
        <v>68.173631999999998</v>
      </c>
      <c r="AB318" s="92">
        <v>0.93500000000000005</v>
      </c>
      <c r="AC318" s="93">
        <f t="shared" ref="AC318:AC319" si="631">AA318/AB318</f>
        <v>72.912975401069517</v>
      </c>
      <c r="AD318" s="94">
        <v>13300.159999430247</v>
      </c>
      <c r="AE318" s="72">
        <v>39</v>
      </c>
      <c r="AF318" s="72">
        <v>39</v>
      </c>
      <c r="AG318" s="92">
        <v>0.89</v>
      </c>
      <c r="AI318" s="72" t="s">
        <v>578</v>
      </c>
      <c r="AL318" s="4"/>
      <c r="AM318" s="4"/>
      <c r="AN318" s="73"/>
      <c r="AO318" s="4"/>
      <c r="AP318" s="4"/>
      <c r="AQ318" s="4"/>
      <c r="AR318" s="4"/>
    </row>
    <row r="319" spans="1:44" s="72" customFormat="1" ht="18" thickBot="1">
      <c r="A319" s="4" t="str">
        <f t="shared" si="518"/>
        <v>MCR06W60 8407</v>
      </c>
      <c r="B319" s="4">
        <v>7</v>
      </c>
      <c r="C319" s="79" t="s">
        <v>867</v>
      </c>
      <c r="D319" s="79" t="s">
        <v>436</v>
      </c>
      <c r="E319" s="80">
        <f t="shared" si="617"/>
        <v>13550</v>
      </c>
      <c r="F319" s="81">
        <f t="shared" si="618"/>
        <v>87.812366737739879</v>
      </c>
      <c r="G319" s="81">
        <f t="shared" si="619"/>
        <v>154.30628399378398</v>
      </c>
      <c r="H319" s="82" t="s">
        <v>554</v>
      </c>
      <c r="I319" s="83"/>
      <c r="J319" s="83" t="s">
        <v>555</v>
      </c>
      <c r="K319" s="83" t="s">
        <v>556</v>
      </c>
      <c r="L319" s="84" t="s">
        <v>575</v>
      </c>
      <c r="M319" s="85">
        <v>70</v>
      </c>
      <c r="N319" s="85">
        <v>65</v>
      </c>
      <c r="O319" s="86" t="s">
        <v>576</v>
      </c>
      <c r="P319" s="87">
        <f t="shared" si="626"/>
        <v>8100</v>
      </c>
      <c r="Q319" s="87" t="s">
        <v>423</v>
      </c>
      <c r="R319" s="88">
        <f>$R$70</f>
        <v>0.97413793103448276</v>
      </c>
      <c r="S319" s="89">
        <f t="shared" si="620"/>
        <v>13550</v>
      </c>
      <c r="T319" s="89">
        <f t="shared" si="621"/>
        <v>13900</v>
      </c>
      <c r="U319" s="4">
        <v>144</v>
      </c>
      <c r="V319" s="98">
        <v>200</v>
      </c>
      <c r="W319" s="75">
        <v>3</v>
      </c>
      <c r="X319" s="9">
        <f t="shared" si="630"/>
        <v>600</v>
      </c>
      <c r="Y319" s="72">
        <v>2.86</v>
      </c>
      <c r="Z319" s="72">
        <f t="shared" si="623"/>
        <v>137.28</v>
      </c>
      <c r="AA319" s="72">
        <f t="shared" si="628"/>
        <v>82.367999999999995</v>
      </c>
      <c r="AB319" s="92">
        <v>0.93799999999999994</v>
      </c>
      <c r="AC319" s="93">
        <f t="shared" si="631"/>
        <v>87.812366737739879</v>
      </c>
      <c r="AD319" s="99">
        <v>15617.5832268718</v>
      </c>
      <c r="AE319" s="72">
        <v>39</v>
      </c>
      <c r="AF319" s="72">
        <v>39</v>
      </c>
      <c r="AG319" s="92">
        <v>0.89</v>
      </c>
      <c r="AI319" s="72" t="s">
        <v>578</v>
      </c>
      <c r="AL319" s="4"/>
      <c r="AM319" s="4"/>
      <c r="AN319" s="73"/>
      <c r="AO319" s="4"/>
      <c r="AP319" s="4"/>
      <c r="AQ319" s="4"/>
      <c r="AR319" s="4"/>
    </row>
    <row r="320" spans="1:44" s="72" customFormat="1" ht="15" thickBot="1">
      <c r="A320" s="4" t="str">
        <f t="shared" si="518"/>
        <v/>
      </c>
      <c r="B320" s="4"/>
      <c r="C320" s="79"/>
      <c r="D320" s="79" t="s">
        <v>646</v>
      </c>
      <c r="E320" s="80"/>
      <c r="F320" s="81"/>
      <c r="G320" s="81"/>
      <c r="H320" s="82" t="s">
        <v>554</v>
      </c>
      <c r="I320" s="83"/>
      <c r="J320" s="83"/>
      <c r="K320" s="83"/>
      <c r="L320" s="84"/>
      <c r="M320" s="85"/>
      <c r="N320" s="85"/>
      <c r="O320" s="86"/>
      <c r="P320" s="87"/>
      <c r="Q320" s="87"/>
      <c r="R320" s="89"/>
      <c r="S320" s="89"/>
      <c r="T320" s="89"/>
      <c r="U320" s="4"/>
      <c r="AL320" s="4"/>
      <c r="AM320" s="4"/>
      <c r="AN320" s="73"/>
      <c r="AO320" s="4"/>
      <c r="AP320" s="4"/>
      <c r="AQ320" s="4"/>
      <c r="AR320" s="4"/>
    </row>
    <row r="321" spans="1:44" s="72" customFormat="1" ht="17.399999999999999">
      <c r="A321" s="4" t="str">
        <f t="shared" si="518"/>
        <v>MCR08W60 8401</v>
      </c>
      <c r="B321" s="4">
        <v>1</v>
      </c>
      <c r="C321" s="79" t="s">
        <v>868</v>
      </c>
      <c r="D321" s="79" t="s">
        <v>435</v>
      </c>
      <c r="E321" s="80">
        <f t="shared" ref="E321:E327" si="632">S321</f>
        <v>4600</v>
      </c>
      <c r="F321" s="81">
        <f t="shared" ref="F321:F327" si="633">AC321</f>
        <v>29.254098854896352</v>
      </c>
      <c r="G321" s="81">
        <f t="shared" ref="G321:G327" si="634">E321/F321</f>
        <v>157.24292253254907</v>
      </c>
      <c r="H321" s="82" t="s">
        <v>554</v>
      </c>
      <c r="I321" s="83"/>
      <c r="J321" s="83" t="s">
        <v>555</v>
      </c>
      <c r="K321" s="83" t="s">
        <v>556</v>
      </c>
      <c r="L321" s="84" t="s">
        <v>579</v>
      </c>
      <c r="M321" s="85">
        <v>70</v>
      </c>
      <c r="N321" s="85">
        <v>65</v>
      </c>
      <c r="O321" s="86" t="s">
        <v>580</v>
      </c>
      <c r="P321" s="87">
        <f>MROUND(E321/2.24,100)</f>
        <v>2100</v>
      </c>
      <c r="Q321" s="87" t="s">
        <v>417</v>
      </c>
      <c r="R321" s="88">
        <f>R$64</f>
        <v>1</v>
      </c>
      <c r="S321" s="89">
        <f t="shared" ref="S321:S327" si="635">MROUND(T321*R321,50)</f>
        <v>4600</v>
      </c>
      <c r="T321" s="89">
        <f t="shared" ref="T321:T327" si="636">MROUND(AD321*AG321*AF321/AE321,50)</f>
        <v>4600</v>
      </c>
      <c r="U321" s="4">
        <f t="shared" ref="U321:U324" si="637">24*8</f>
        <v>192</v>
      </c>
      <c r="V321" s="90">
        <v>50</v>
      </c>
      <c r="W321" s="75">
        <v>3</v>
      </c>
      <c r="X321" s="9">
        <f t="shared" ref="X321" si="638">W321*V321</f>
        <v>150</v>
      </c>
      <c r="Y321" s="91">
        <v>2.7273352578262751</v>
      </c>
      <c r="Z321" s="72">
        <f t="shared" ref="Z321:Z327" si="639">Y321*U321/W321</f>
        <v>174.54945650088158</v>
      </c>
      <c r="AA321" s="72">
        <f t="shared" ref="AA321" si="640">Z321*X321/1000</f>
        <v>26.182418475132234</v>
      </c>
      <c r="AB321" s="92">
        <v>0.89500000000000002</v>
      </c>
      <c r="AC321" s="93">
        <f t="shared" ref="AC321" si="641">AA321/AB321</f>
        <v>29.254098854896352</v>
      </c>
      <c r="AD321" s="97">
        <v>5163.801909519304</v>
      </c>
      <c r="AE321" s="72">
        <v>39</v>
      </c>
      <c r="AF321" s="72">
        <v>39</v>
      </c>
      <c r="AG321" s="92">
        <v>0.89</v>
      </c>
      <c r="AI321" s="72" t="s">
        <v>581</v>
      </c>
      <c r="AL321" s="4"/>
      <c r="AM321" s="4"/>
      <c r="AN321" s="73"/>
      <c r="AO321" s="4"/>
      <c r="AP321" s="4"/>
      <c r="AQ321" s="4"/>
      <c r="AR321" s="4"/>
    </row>
    <row r="322" spans="1:44" s="72" customFormat="1" ht="17.399999999999999">
      <c r="A322" s="4" t="str">
        <f t="shared" si="518"/>
        <v>MCR08W60 8402</v>
      </c>
      <c r="B322" s="4">
        <v>2</v>
      </c>
      <c r="C322" s="79" t="s">
        <v>868</v>
      </c>
      <c r="D322" s="79" t="s">
        <v>435</v>
      </c>
      <c r="E322" s="80">
        <f t="shared" si="632"/>
        <v>6800</v>
      </c>
      <c r="F322" s="81">
        <f t="shared" si="633"/>
        <v>44.189705289944087</v>
      </c>
      <c r="G322" s="81">
        <f t="shared" si="634"/>
        <v>153.88199480813066</v>
      </c>
      <c r="H322" s="82" t="s">
        <v>554</v>
      </c>
      <c r="I322" s="83"/>
      <c r="J322" s="83" t="s">
        <v>555</v>
      </c>
      <c r="K322" s="83" t="s">
        <v>556</v>
      </c>
      <c r="L322" s="84" t="s">
        <v>579</v>
      </c>
      <c r="M322" s="85">
        <v>70</v>
      </c>
      <c r="N322" s="85">
        <v>65</v>
      </c>
      <c r="O322" s="86" t="s">
        <v>580</v>
      </c>
      <c r="P322" s="87">
        <f t="shared" ref="P322:P327" si="642">MROUND(E322/2.24,100)</f>
        <v>3000</v>
      </c>
      <c r="Q322" s="87" t="s">
        <v>418</v>
      </c>
      <c r="R322" s="88">
        <f>R$65</f>
        <v>1</v>
      </c>
      <c r="S322" s="89">
        <f t="shared" si="635"/>
        <v>6800</v>
      </c>
      <c r="T322" s="89">
        <f t="shared" si="636"/>
        <v>6800</v>
      </c>
      <c r="U322" s="4">
        <f t="shared" si="637"/>
        <v>192</v>
      </c>
      <c r="V322" s="95">
        <v>76.67</v>
      </c>
      <c r="W322" s="75">
        <v>3</v>
      </c>
      <c r="X322" s="9">
        <f>W322*V322</f>
        <v>230.01</v>
      </c>
      <c r="Y322" s="96">
        <v>2.7797478301546827</v>
      </c>
      <c r="Z322" s="72">
        <f t="shared" si="639"/>
        <v>177.9038611298997</v>
      </c>
      <c r="AA322" s="72">
        <f>Z322*X322/1000</f>
        <v>40.919667098488226</v>
      </c>
      <c r="AB322" s="92">
        <v>0.92600000000000005</v>
      </c>
      <c r="AC322" s="93">
        <f>AA322/AB322</f>
        <v>44.189705289944087</v>
      </c>
      <c r="AD322" s="94">
        <v>7645.9371585231547</v>
      </c>
      <c r="AE322" s="72">
        <v>39</v>
      </c>
      <c r="AF322" s="72">
        <v>39</v>
      </c>
      <c r="AG322" s="92">
        <v>0.89</v>
      </c>
      <c r="AI322" s="72" t="s">
        <v>581</v>
      </c>
      <c r="AL322" s="4"/>
      <c r="AM322" s="4"/>
      <c r="AN322" s="73"/>
      <c r="AO322" s="4"/>
      <c r="AP322" s="4"/>
      <c r="AQ322" s="4"/>
      <c r="AR322" s="4"/>
    </row>
    <row r="323" spans="1:44" s="72" customFormat="1" ht="17.399999999999999">
      <c r="A323" s="4" t="str">
        <f t="shared" si="518"/>
        <v>MCR08W60 8403</v>
      </c>
      <c r="B323" s="4">
        <v>3</v>
      </c>
      <c r="C323" s="79" t="s">
        <v>868</v>
      </c>
      <c r="D323" s="79" t="s">
        <v>435</v>
      </c>
      <c r="E323" s="80">
        <f t="shared" si="632"/>
        <v>8000</v>
      </c>
      <c r="F323" s="81">
        <f t="shared" si="633"/>
        <v>51.862243381605957</v>
      </c>
      <c r="G323" s="81">
        <f t="shared" si="634"/>
        <v>154.25480037829158</v>
      </c>
      <c r="H323" s="82" t="s">
        <v>554</v>
      </c>
      <c r="I323" s="83"/>
      <c r="J323" s="83" t="s">
        <v>555</v>
      </c>
      <c r="K323" s="83" t="s">
        <v>556</v>
      </c>
      <c r="L323" s="84" t="s">
        <v>579</v>
      </c>
      <c r="M323" s="85">
        <v>70</v>
      </c>
      <c r="N323" s="85">
        <v>65</v>
      </c>
      <c r="O323" s="86" t="s">
        <v>580</v>
      </c>
      <c r="P323" s="87">
        <f t="shared" si="642"/>
        <v>3600</v>
      </c>
      <c r="Q323" s="87" t="s">
        <v>419</v>
      </c>
      <c r="R323" s="88">
        <f>R$66</f>
        <v>1.0204081632653061</v>
      </c>
      <c r="S323" s="89">
        <f t="shared" si="635"/>
        <v>8000</v>
      </c>
      <c r="T323" s="89">
        <f t="shared" si="636"/>
        <v>7850</v>
      </c>
      <c r="U323" s="4">
        <f t="shared" si="637"/>
        <v>192</v>
      </c>
      <c r="V323" s="9">
        <v>90</v>
      </c>
      <c r="W323" s="75">
        <v>3</v>
      </c>
      <c r="X323" s="9">
        <f t="shared" ref="X323:X324" si="643">W323*V323</f>
        <v>270</v>
      </c>
      <c r="Y323" s="96">
        <v>2.8032022753715258</v>
      </c>
      <c r="Z323" s="72">
        <f t="shared" si="639"/>
        <v>179.40494562377765</v>
      </c>
      <c r="AA323" s="72">
        <f t="shared" ref="AA323:AA324" si="644">Z323*X323/1000</f>
        <v>48.439335318419964</v>
      </c>
      <c r="AB323" s="92">
        <v>0.93400000000000005</v>
      </c>
      <c r="AC323" s="93">
        <f t="shared" ref="AC323:AC324" si="645">AA323/AB323</f>
        <v>51.862243381605957</v>
      </c>
      <c r="AD323" s="94">
        <v>8825.7502827786157</v>
      </c>
      <c r="AE323" s="72">
        <v>39</v>
      </c>
      <c r="AF323" s="72">
        <v>39</v>
      </c>
      <c r="AG323" s="92">
        <v>0.89</v>
      </c>
      <c r="AI323" s="72" t="s">
        <v>581</v>
      </c>
      <c r="AL323" s="4"/>
      <c r="AM323" s="4"/>
      <c r="AN323" s="73"/>
      <c r="AO323" s="4"/>
      <c r="AP323" s="4"/>
      <c r="AQ323" s="4"/>
      <c r="AR323" s="4"/>
    </row>
    <row r="324" spans="1:44" s="72" customFormat="1" ht="17.399999999999999">
      <c r="A324" s="4" t="str">
        <f t="shared" si="518"/>
        <v>MCR08W60 8404</v>
      </c>
      <c r="B324" s="4">
        <v>4</v>
      </c>
      <c r="C324" s="79" t="s">
        <v>868</v>
      </c>
      <c r="D324" s="79" t="s">
        <v>435</v>
      </c>
      <c r="E324" s="80">
        <f t="shared" si="632"/>
        <v>10000</v>
      </c>
      <c r="F324" s="81">
        <f t="shared" si="633"/>
        <v>67.699337650063327</v>
      </c>
      <c r="G324" s="81">
        <f t="shared" si="634"/>
        <v>147.71193259954509</v>
      </c>
      <c r="H324" s="82" t="s">
        <v>554</v>
      </c>
      <c r="I324" s="83"/>
      <c r="J324" s="83" t="s">
        <v>555</v>
      </c>
      <c r="K324" s="83" t="s">
        <v>556</v>
      </c>
      <c r="L324" s="84" t="s">
        <v>579</v>
      </c>
      <c r="M324" s="85">
        <v>70</v>
      </c>
      <c r="N324" s="85">
        <v>65</v>
      </c>
      <c r="O324" s="86" t="s">
        <v>580</v>
      </c>
      <c r="P324" s="87">
        <f t="shared" si="642"/>
        <v>4500</v>
      </c>
      <c r="Q324" s="87" t="s">
        <v>420</v>
      </c>
      <c r="R324" s="88">
        <f>R$67</f>
        <v>1.0162601626016261</v>
      </c>
      <c r="S324" s="89">
        <f t="shared" si="635"/>
        <v>10000</v>
      </c>
      <c r="T324" s="89">
        <f t="shared" si="636"/>
        <v>9850</v>
      </c>
      <c r="U324" s="4">
        <f t="shared" si="637"/>
        <v>192</v>
      </c>
      <c r="V324" s="9">
        <f>350/3</f>
        <v>116.66666666666667</v>
      </c>
      <c r="W324" s="75">
        <v>3</v>
      </c>
      <c r="X324" s="9">
        <f t="shared" si="643"/>
        <v>350</v>
      </c>
      <c r="Y324" s="96">
        <v>2.8469989315339133</v>
      </c>
      <c r="Z324" s="72">
        <f t="shared" si="639"/>
        <v>182.20793161817042</v>
      </c>
      <c r="AA324" s="72">
        <f t="shared" si="644"/>
        <v>63.772776066359647</v>
      </c>
      <c r="AB324" s="92">
        <v>0.94199999999999995</v>
      </c>
      <c r="AC324" s="93">
        <f t="shared" si="645"/>
        <v>67.699337650063327</v>
      </c>
      <c r="AD324" s="94">
        <v>11092.197225602307</v>
      </c>
      <c r="AE324" s="72">
        <v>39</v>
      </c>
      <c r="AF324" s="72">
        <v>39</v>
      </c>
      <c r="AG324" s="92">
        <v>0.89</v>
      </c>
      <c r="AI324" s="72" t="s">
        <v>581</v>
      </c>
      <c r="AL324" s="4"/>
      <c r="AM324" s="4"/>
      <c r="AN324" s="73"/>
      <c r="AO324" s="4"/>
      <c r="AP324" s="4"/>
      <c r="AQ324" s="4"/>
      <c r="AR324" s="4"/>
    </row>
    <row r="325" spans="1:44" s="72" customFormat="1" ht="17.399999999999999">
      <c r="A325" s="4" t="str">
        <f t="shared" si="518"/>
        <v>MCR08W60 84015</v>
      </c>
      <c r="B325" s="4">
        <v>5</v>
      </c>
      <c r="C325" s="79" t="s">
        <v>869</v>
      </c>
      <c r="D325" s="79" t="s">
        <v>647</v>
      </c>
      <c r="E325" s="80">
        <f t="shared" si="632"/>
        <v>13000</v>
      </c>
      <c r="F325" s="81">
        <f t="shared" si="633"/>
        <v>76.835487179487188</v>
      </c>
      <c r="G325" s="81">
        <f t="shared" si="634"/>
        <v>169.19265403539495</v>
      </c>
      <c r="H325" s="82" t="s">
        <v>554</v>
      </c>
      <c r="I325" s="83"/>
      <c r="J325" s="83" t="s">
        <v>555</v>
      </c>
      <c r="K325" s="83" t="s">
        <v>556</v>
      </c>
      <c r="L325" s="84" t="s">
        <v>579</v>
      </c>
      <c r="M325" s="85">
        <v>70</v>
      </c>
      <c r="N325" s="85">
        <v>65</v>
      </c>
      <c r="O325" s="86" t="s">
        <v>580</v>
      </c>
      <c r="P325" s="87">
        <f t="shared" si="642"/>
        <v>5800</v>
      </c>
      <c r="Q325" s="87" t="s">
        <v>421</v>
      </c>
      <c r="R325" s="88">
        <f>R$68</f>
        <v>1.0062111801242235</v>
      </c>
      <c r="S325" s="89">
        <f t="shared" si="635"/>
        <v>13000</v>
      </c>
      <c r="T325" s="89">
        <f t="shared" si="636"/>
        <v>12900</v>
      </c>
      <c r="U325" s="4">
        <f>24*8</f>
        <v>192</v>
      </c>
      <c r="V325" s="9">
        <v>133.30000000000001</v>
      </c>
      <c r="W325" s="75">
        <v>3</v>
      </c>
      <c r="X325" s="9">
        <f>W325*V325</f>
        <v>399.90000000000003</v>
      </c>
      <c r="Y325" s="72">
        <v>2.81</v>
      </c>
      <c r="Z325" s="72">
        <f t="shared" si="639"/>
        <v>179.84</v>
      </c>
      <c r="AA325" s="72">
        <f>Z325*X325/1000</f>
        <v>71.918016000000009</v>
      </c>
      <c r="AB325" s="92">
        <v>0.93600000000000005</v>
      </c>
      <c r="AC325" s="93">
        <f>AA325/AB325</f>
        <v>76.835487179487188</v>
      </c>
      <c r="AD325" s="97">
        <v>14499.625033996745</v>
      </c>
      <c r="AE325" s="72">
        <v>39</v>
      </c>
      <c r="AF325" s="72">
        <v>39</v>
      </c>
      <c r="AG325" s="92">
        <v>0.89</v>
      </c>
      <c r="AI325" s="72" t="s">
        <v>582</v>
      </c>
      <c r="AL325" s="4"/>
      <c r="AM325" s="4"/>
      <c r="AN325" s="73"/>
      <c r="AO325" s="4"/>
      <c r="AP325" s="4"/>
      <c r="AQ325" s="4"/>
      <c r="AR325" s="4"/>
    </row>
    <row r="326" spans="1:44" s="72" customFormat="1" ht="17.399999999999999">
      <c r="A326" s="4" t="str">
        <f t="shared" si="518"/>
        <v>MCR08W60 84016</v>
      </c>
      <c r="B326" s="4">
        <v>6</v>
      </c>
      <c r="C326" s="79" t="s">
        <v>869</v>
      </c>
      <c r="D326" s="79" t="s">
        <v>647</v>
      </c>
      <c r="E326" s="80">
        <f t="shared" si="632"/>
        <v>16050</v>
      </c>
      <c r="F326" s="81">
        <f t="shared" si="633"/>
        <v>96.188546031746029</v>
      </c>
      <c r="G326" s="81">
        <f t="shared" si="634"/>
        <v>166.85978385308854</v>
      </c>
      <c r="H326" s="82" t="s">
        <v>554</v>
      </c>
      <c r="I326" s="83"/>
      <c r="J326" s="83" t="s">
        <v>555</v>
      </c>
      <c r="K326" s="83" t="s">
        <v>556</v>
      </c>
      <c r="L326" s="84" t="s">
        <v>579</v>
      </c>
      <c r="M326" s="85">
        <v>70</v>
      </c>
      <c r="N326" s="85">
        <v>65</v>
      </c>
      <c r="O326" s="86" t="s">
        <v>580</v>
      </c>
      <c r="P326" s="87">
        <f t="shared" si="642"/>
        <v>7200</v>
      </c>
      <c r="Q326" s="87" t="s">
        <v>422</v>
      </c>
      <c r="R326" s="88">
        <f>$R$69</f>
        <v>1.015228426395939</v>
      </c>
      <c r="S326" s="89">
        <f t="shared" si="635"/>
        <v>16050</v>
      </c>
      <c r="T326" s="89">
        <f t="shared" si="636"/>
        <v>15800</v>
      </c>
      <c r="U326" s="4">
        <f t="shared" ref="U326:U327" si="646">24*8</f>
        <v>192</v>
      </c>
      <c r="V326" s="95">
        <v>166.7</v>
      </c>
      <c r="W326" s="75">
        <v>3</v>
      </c>
      <c r="X326" s="9">
        <f t="shared" ref="X326:X327" si="647">W326*V326</f>
        <v>500.09999999999997</v>
      </c>
      <c r="Y326" s="72">
        <v>2.84</v>
      </c>
      <c r="Z326" s="72">
        <f t="shared" si="639"/>
        <v>181.76</v>
      </c>
      <c r="AA326" s="72">
        <f t="shared" ref="AA326:AA327" si="648">Z326*X326/1000</f>
        <v>90.898175999999992</v>
      </c>
      <c r="AB326" s="92">
        <v>0.94499999999999995</v>
      </c>
      <c r="AC326" s="93">
        <f t="shared" ref="AC326:AC327" si="649">AA326/AB326</f>
        <v>96.188546031746029</v>
      </c>
      <c r="AD326" s="94">
        <v>17733.546665906993</v>
      </c>
      <c r="AE326" s="72">
        <v>39</v>
      </c>
      <c r="AF326" s="72">
        <v>39</v>
      </c>
      <c r="AG326" s="92">
        <v>0.89</v>
      </c>
      <c r="AI326" s="72" t="s">
        <v>582</v>
      </c>
      <c r="AL326" s="4"/>
      <c r="AM326" s="4"/>
      <c r="AN326" s="73"/>
      <c r="AO326" s="4"/>
      <c r="AP326" s="4"/>
      <c r="AQ326" s="4"/>
      <c r="AR326" s="4"/>
    </row>
    <row r="327" spans="1:44" s="72" customFormat="1" ht="17.399999999999999">
      <c r="A327" s="4" t="str">
        <f t="shared" si="518"/>
        <v>MCR08W60 84027</v>
      </c>
      <c r="B327" s="4">
        <v>7</v>
      </c>
      <c r="C327" s="79" t="s">
        <v>870</v>
      </c>
      <c r="D327" s="79" t="s">
        <v>648</v>
      </c>
      <c r="E327" s="80">
        <f t="shared" si="632"/>
        <v>18050</v>
      </c>
      <c r="F327" s="81">
        <f t="shared" si="633"/>
        <v>115.97043294614572</v>
      </c>
      <c r="G327" s="81">
        <f t="shared" si="634"/>
        <v>155.64311990093239</v>
      </c>
      <c r="H327" s="82" t="s">
        <v>554</v>
      </c>
      <c r="I327" s="83"/>
      <c r="J327" s="83" t="s">
        <v>565</v>
      </c>
      <c r="K327" s="83" t="s">
        <v>556</v>
      </c>
      <c r="L327" s="84" t="s">
        <v>579</v>
      </c>
      <c r="M327" s="85">
        <v>70</v>
      </c>
      <c r="N327" s="85">
        <v>65</v>
      </c>
      <c r="O327" s="86" t="s">
        <v>580</v>
      </c>
      <c r="P327" s="87">
        <f t="shared" si="642"/>
        <v>8100</v>
      </c>
      <c r="Q327" s="87" t="s">
        <v>423</v>
      </c>
      <c r="R327" s="88">
        <f>$R$70</f>
        <v>0.97413793103448276</v>
      </c>
      <c r="S327" s="89">
        <f t="shared" si="635"/>
        <v>18050</v>
      </c>
      <c r="T327" s="89">
        <f t="shared" si="636"/>
        <v>18550</v>
      </c>
      <c r="U327" s="4">
        <f t="shared" si="646"/>
        <v>192</v>
      </c>
      <c r="V327" s="98">
        <v>200</v>
      </c>
      <c r="W327" s="75">
        <v>3</v>
      </c>
      <c r="X327" s="9">
        <f t="shared" si="647"/>
        <v>600</v>
      </c>
      <c r="Y327" s="72">
        <v>2.86</v>
      </c>
      <c r="Z327" s="72">
        <f t="shared" si="639"/>
        <v>183.04</v>
      </c>
      <c r="AA327" s="72">
        <f t="shared" si="648"/>
        <v>109.824</v>
      </c>
      <c r="AB327" s="92">
        <v>0.94699999999999995</v>
      </c>
      <c r="AC327" s="93">
        <f t="shared" si="649"/>
        <v>115.97043294614572</v>
      </c>
      <c r="AD327" s="94">
        <v>20823.444302495736</v>
      </c>
      <c r="AE327" s="72">
        <v>39</v>
      </c>
      <c r="AF327" s="72">
        <v>39</v>
      </c>
      <c r="AG327" s="92">
        <v>0.89</v>
      </c>
      <c r="AI327" s="72" t="s">
        <v>582</v>
      </c>
      <c r="AL327" s="4"/>
      <c r="AM327" s="4"/>
      <c r="AN327" s="73"/>
      <c r="AO327" s="4"/>
      <c r="AP327" s="4"/>
      <c r="AQ327" s="4"/>
      <c r="AR327" s="4"/>
    </row>
    <row r="328" spans="1:44" s="72" customFormat="1" ht="15" thickBot="1">
      <c r="A328" s="4" t="str">
        <f t="shared" si="518"/>
        <v/>
      </c>
      <c r="B328" s="4"/>
      <c r="C328" s="79"/>
      <c r="D328" s="79" t="s">
        <v>646</v>
      </c>
      <c r="E328" s="80"/>
      <c r="F328" s="81"/>
      <c r="G328" s="81"/>
      <c r="H328" s="82" t="s">
        <v>554</v>
      </c>
      <c r="I328" s="83"/>
      <c r="J328" s="83"/>
      <c r="K328" s="83"/>
      <c r="L328" s="84"/>
      <c r="M328" s="85"/>
      <c r="N328" s="85"/>
      <c r="O328" s="86"/>
      <c r="P328" s="87"/>
      <c r="Q328" s="87"/>
      <c r="R328" s="89"/>
      <c r="S328" s="89"/>
      <c r="T328" s="89"/>
      <c r="U328" s="4"/>
      <c r="AL328" s="4"/>
      <c r="AM328" s="4"/>
      <c r="AN328" s="73"/>
      <c r="AO328" s="4"/>
      <c r="AP328" s="4"/>
      <c r="AQ328" s="4"/>
      <c r="AR328" s="4"/>
    </row>
    <row r="329" spans="1:44" ht="17.399999999999999">
      <c r="A329" s="4" t="str">
        <f t="shared" ref="A329:A392" si="650">C329&amp;B329</f>
        <v>MCR02W60 8501</v>
      </c>
      <c r="B329" s="4">
        <v>1</v>
      </c>
      <c r="C329" s="79" t="s">
        <v>871</v>
      </c>
      <c r="D329" s="79" t="s">
        <v>435</v>
      </c>
      <c r="E329" s="80">
        <f t="shared" ref="E329:E335" si="651">S329</f>
        <v>1150</v>
      </c>
      <c r="F329" s="81">
        <f>AC329</f>
        <v>8.6126376562934972</v>
      </c>
      <c r="G329" s="81">
        <f>E329/F329</f>
        <v>133.52471634048862</v>
      </c>
      <c r="H329" s="82" t="s">
        <v>554</v>
      </c>
      <c r="I329" s="83"/>
      <c r="J329" s="83" t="s">
        <v>555</v>
      </c>
      <c r="K329" s="83" t="s">
        <v>556</v>
      </c>
      <c r="L329" s="84" t="s">
        <v>557</v>
      </c>
      <c r="M329" s="85">
        <v>70</v>
      </c>
      <c r="N329" s="85">
        <v>65</v>
      </c>
      <c r="O329" s="86" t="s">
        <v>558</v>
      </c>
      <c r="P329" s="87">
        <f>MROUND(E329/0.56,100)</f>
        <v>2100</v>
      </c>
      <c r="Q329" s="87" t="s">
        <v>417</v>
      </c>
      <c r="R329" s="88">
        <f>R$64</f>
        <v>1</v>
      </c>
      <c r="S329" s="89">
        <v>1150</v>
      </c>
      <c r="T329" s="89">
        <f>MROUND(AD329*AG329*AF329/AE329,50)</f>
        <v>1150</v>
      </c>
      <c r="U329" s="4">
        <v>48</v>
      </c>
      <c r="V329" s="90">
        <v>50</v>
      </c>
      <c r="W329" s="75">
        <v>3</v>
      </c>
      <c r="X329" s="9">
        <f t="shared" ref="X329" si="652">W329*V329</f>
        <v>150</v>
      </c>
      <c r="Y329" s="91">
        <v>2.7273352578262751</v>
      </c>
      <c r="Z329" s="72">
        <f t="shared" ref="Z329:Z335" si="653">Y329*U329/W329</f>
        <v>43.637364125220394</v>
      </c>
      <c r="AA329" s="72">
        <f t="shared" ref="AA329" si="654">Z329*X329/1000</f>
        <v>6.5456046187830585</v>
      </c>
      <c r="AB329" s="92">
        <v>0.76</v>
      </c>
      <c r="AC329" s="93">
        <f t="shared" ref="AC329" si="655">AA329/AB329</f>
        <v>8.6126376562934972</v>
      </c>
      <c r="AD329" s="94">
        <v>1291</v>
      </c>
      <c r="AE329" s="72">
        <v>39</v>
      </c>
      <c r="AF329" s="72">
        <v>39</v>
      </c>
      <c r="AG329" s="92">
        <v>0.89</v>
      </c>
      <c r="AI329" s="72" t="s">
        <v>559</v>
      </c>
      <c r="AL329" s="4" t="s">
        <v>560</v>
      </c>
    </row>
    <row r="330" spans="1:44" ht="17.399999999999999">
      <c r="A330" s="4" t="str">
        <f t="shared" si="650"/>
        <v>MCR02W60 8502</v>
      </c>
      <c r="B330" s="4">
        <v>2</v>
      </c>
      <c r="C330" s="79" t="s">
        <v>871</v>
      </c>
      <c r="D330" s="79" t="s">
        <v>435</v>
      </c>
      <c r="E330" s="80">
        <f t="shared" si="651"/>
        <v>1700</v>
      </c>
      <c r="F330" s="81">
        <f t="shared" ref="F330:F335" si="656">AC330</f>
        <v>12.629526882249452</v>
      </c>
      <c r="G330" s="81">
        <f t="shared" ref="G330:G335" si="657">E330/F330</f>
        <v>134.60520064210132</v>
      </c>
      <c r="H330" s="82" t="s">
        <v>554</v>
      </c>
      <c r="I330" s="83"/>
      <c r="J330" s="83" t="s">
        <v>555</v>
      </c>
      <c r="K330" s="83" t="s">
        <v>556</v>
      </c>
      <c r="L330" s="84" t="s">
        <v>557</v>
      </c>
      <c r="M330" s="85">
        <v>70</v>
      </c>
      <c r="N330" s="85">
        <v>65</v>
      </c>
      <c r="O330" s="86" t="s">
        <v>558</v>
      </c>
      <c r="P330" s="87">
        <f t="shared" ref="P330:P335" si="658">MROUND(E330/0.56,100)</f>
        <v>3000</v>
      </c>
      <c r="Q330" s="87" t="s">
        <v>418</v>
      </c>
      <c r="R330" s="88">
        <f>R$65</f>
        <v>1</v>
      </c>
      <c r="S330" s="89">
        <f t="shared" ref="S330:S335" si="659">MROUND(T330*R330,50)</f>
        <v>1700</v>
      </c>
      <c r="T330" s="89">
        <f t="shared" ref="T330:T335" si="660">MROUND(AD330*AG330*AF330/AE330,50)</f>
        <v>1700</v>
      </c>
      <c r="U330" s="4">
        <v>48</v>
      </c>
      <c r="V330" s="95">
        <v>76.67</v>
      </c>
      <c r="W330" s="75">
        <v>3</v>
      </c>
      <c r="X330" s="9">
        <f>W330*V330</f>
        <v>230.01</v>
      </c>
      <c r="Y330" s="96">
        <v>2.7797478301546827</v>
      </c>
      <c r="Z330" s="72">
        <f t="shared" si="653"/>
        <v>44.475965282474924</v>
      </c>
      <c r="AA330" s="72">
        <f>Z330*X330/1000</f>
        <v>10.229916774622057</v>
      </c>
      <c r="AB330" s="92">
        <v>0.81</v>
      </c>
      <c r="AC330" s="93">
        <f>AA330/AB330</f>
        <v>12.629526882249452</v>
      </c>
      <c r="AD330" s="94">
        <v>1911.4842896307887</v>
      </c>
      <c r="AE330" s="72">
        <v>39</v>
      </c>
      <c r="AF330" s="72">
        <v>39</v>
      </c>
      <c r="AG330" s="92">
        <v>0.89</v>
      </c>
      <c r="AI330" s="72" t="s">
        <v>559</v>
      </c>
    </row>
    <row r="331" spans="1:44" ht="17.399999999999999">
      <c r="A331" s="4" t="str">
        <f t="shared" si="650"/>
        <v>MCR02W60 8503</v>
      </c>
      <c r="B331" s="4">
        <v>3</v>
      </c>
      <c r="C331" s="79" t="s">
        <v>871</v>
      </c>
      <c r="D331" s="79" t="s">
        <v>435</v>
      </c>
      <c r="E331" s="80">
        <f t="shared" si="651"/>
        <v>2000</v>
      </c>
      <c r="F331" s="81">
        <f t="shared" si="656"/>
        <v>14.416468844767847</v>
      </c>
      <c r="G331" s="81">
        <f t="shared" si="657"/>
        <v>138.73022732094745</v>
      </c>
      <c r="H331" s="82" t="s">
        <v>554</v>
      </c>
      <c r="I331" s="83"/>
      <c r="J331" s="83" t="s">
        <v>555</v>
      </c>
      <c r="K331" s="83" t="s">
        <v>556</v>
      </c>
      <c r="L331" s="84" t="s">
        <v>557</v>
      </c>
      <c r="M331" s="85">
        <v>70</v>
      </c>
      <c r="N331" s="85">
        <v>65</v>
      </c>
      <c r="O331" s="86" t="s">
        <v>558</v>
      </c>
      <c r="P331" s="87">
        <f t="shared" si="658"/>
        <v>3600</v>
      </c>
      <c r="Q331" s="87" t="s">
        <v>419</v>
      </c>
      <c r="R331" s="88">
        <f>R$66</f>
        <v>1.0204081632653061</v>
      </c>
      <c r="S331" s="89">
        <f t="shared" si="659"/>
        <v>2000</v>
      </c>
      <c r="T331" s="89">
        <f t="shared" si="660"/>
        <v>1950</v>
      </c>
      <c r="U331" s="4">
        <v>48</v>
      </c>
      <c r="V331" s="9">
        <v>90</v>
      </c>
      <c r="W331" s="75">
        <v>3</v>
      </c>
      <c r="X331" s="9">
        <f t="shared" ref="X331:X332" si="661">W331*V331</f>
        <v>270</v>
      </c>
      <c r="Y331" s="96">
        <v>2.8032022753715258</v>
      </c>
      <c r="Z331" s="72">
        <f t="shared" si="653"/>
        <v>44.851236405944412</v>
      </c>
      <c r="AA331" s="72">
        <f t="shared" ref="AA331:AA332" si="662">Z331*X331/1000</f>
        <v>12.109833829604991</v>
      </c>
      <c r="AB331" s="92">
        <v>0.84</v>
      </c>
      <c r="AC331" s="93">
        <f t="shared" ref="AC331:AC332" si="663">AA331/AB331</f>
        <v>14.416468844767847</v>
      </c>
      <c r="AD331" s="94">
        <v>2206.4375706946539</v>
      </c>
      <c r="AE331" s="72">
        <v>39</v>
      </c>
      <c r="AF331" s="72">
        <v>39</v>
      </c>
      <c r="AG331" s="92">
        <v>0.89</v>
      </c>
      <c r="AI331" s="72" t="s">
        <v>559</v>
      </c>
    </row>
    <row r="332" spans="1:44" ht="17.399999999999999">
      <c r="A332" s="4" t="str">
        <f t="shared" si="650"/>
        <v>MCR02W60 8504</v>
      </c>
      <c r="B332" s="4">
        <v>4</v>
      </c>
      <c r="C332" s="79" t="s">
        <v>871</v>
      </c>
      <c r="D332" s="79" t="s">
        <v>435</v>
      </c>
      <c r="E332" s="80">
        <f t="shared" si="651"/>
        <v>2500</v>
      </c>
      <c r="F332" s="81">
        <f t="shared" si="656"/>
        <v>18.5385976937092</v>
      </c>
      <c r="G332" s="81">
        <f t="shared" si="657"/>
        <v>134.85378135414948</v>
      </c>
      <c r="H332" s="82" t="s">
        <v>554</v>
      </c>
      <c r="I332" s="83"/>
      <c r="J332" s="83" t="s">
        <v>555</v>
      </c>
      <c r="K332" s="83" t="s">
        <v>556</v>
      </c>
      <c r="L332" s="84" t="s">
        <v>557</v>
      </c>
      <c r="M332" s="85">
        <v>70</v>
      </c>
      <c r="N332" s="85">
        <v>65</v>
      </c>
      <c r="O332" s="86" t="s">
        <v>558</v>
      </c>
      <c r="P332" s="87">
        <f t="shared" si="658"/>
        <v>4500</v>
      </c>
      <c r="Q332" s="87" t="s">
        <v>420</v>
      </c>
      <c r="R332" s="88">
        <f>R$67</f>
        <v>1.0162601626016261</v>
      </c>
      <c r="S332" s="89">
        <f t="shared" si="659"/>
        <v>2500</v>
      </c>
      <c r="T332" s="89">
        <f t="shared" si="660"/>
        <v>2450</v>
      </c>
      <c r="U332" s="4">
        <v>48</v>
      </c>
      <c r="V332" s="9">
        <f>350/3</f>
        <v>116.66666666666667</v>
      </c>
      <c r="W332" s="75">
        <v>3</v>
      </c>
      <c r="X332" s="9">
        <f t="shared" si="661"/>
        <v>350</v>
      </c>
      <c r="Y332" s="96">
        <v>2.8469989315339133</v>
      </c>
      <c r="Z332" s="72">
        <f t="shared" si="653"/>
        <v>45.551982904542605</v>
      </c>
      <c r="AA332" s="72">
        <f t="shared" si="662"/>
        <v>15.943194016589912</v>
      </c>
      <c r="AB332" s="92">
        <v>0.86</v>
      </c>
      <c r="AC332" s="93">
        <f t="shared" si="663"/>
        <v>18.5385976937092</v>
      </c>
      <c r="AD332" s="94">
        <v>2773.0493064005768</v>
      </c>
      <c r="AE332" s="72">
        <v>39</v>
      </c>
      <c r="AF332" s="72">
        <v>39</v>
      </c>
      <c r="AG332" s="92">
        <v>0.89</v>
      </c>
      <c r="AI332" s="72" t="s">
        <v>559</v>
      </c>
    </row>
    <row r="333" spans="1:44" ht="17.399999999999999">
      <c r="A333" s="4" t="str">
        <f t="shared" si="650"/>
        <v>MCR02W60 8505</v>
      </c>
      <c r="B333" s="4">
        <v>5</v>
      </c>
      <c r="C333" s="79" t="s">
        <v>871</v>
      </c>
      <c r="D333" s="79" t="s">
        <v>436</v>
      </c>
      <c r="E333" s="80">
        <f t="shared" si="651"/>
        <v>3250</v>
      </c>
      <c r="F333" s="81">
        <f t="shared" si="656"/>
        <v>20.785553757225436</v>
      </c>
      <c r="G333" s="81">
        <f t="shared" si="657"/>
        <v>156.35859587672718</v>
      </c>
      <c r="H333" s="82" t="s">
        <v>554</v>
      </c>
      <c r="I333" s="83"/>
      <c r="J333" s="83" t="s">
        <v>555</v>
      </c>
      <c r="K333" s="83" t="s">
        <v>556</v>
      </c>
      <c r="L333" s="84" t="s">
        <v>557</v>
      </c>
      <c r="M333" s="85">
        <v>70</v>
      </c>
      <c r="N333" s="85">
        <v>65</v>
      </c>
      <c r="O333" s="86" t="s">
        <v>558</v>
      </c>
      <c r="P333" s="87">
        <f t="shared" si="658"/>
        <v>5800</v>
      </c>
      <c r="Q333" s="87" t="s">
        <v>421</v>
      </c>
      <c r="R333" s="88">
        <f>R$68</f>
        <v>1.0062111801242235</v>
      </c>
      <c r="S333" s="89">
        <f t="shared" si="659"/>
        <v>3250</v>
      </c>
      <c r="T333" s="89">
        <f t="shared" si="660"/>
        <v>3250</v>
      </c>
      <c r="U333" s="4">
        <v>48</v>
      </c>
      <c r="V333" s="9">
        <v>133.30000000000001</v>
      </c>
      <c r="W333" s="75">
        <v>3</v>
      </c>
      <c r="X333" s="9">
        <f>W333*V333</f>
        <v>399.90000000000003</v>
      </c>
      <c r="Y333" s="72">
        <v>2.81</v>
      </c>
      <c r="Z333" s="72">
        <f t="shared" si="653"/>
        <v>44.96</v>
      </c>
      <c r="AA333" s="72">
        <f>Z333*X333/1000</f>
        <v>17.979504000000002</v>
      </c>
      <c r="AB333" s="92">
        <v>0.86499999999999999</v>
      </c>
      <c r="AC333" s="93">
        <f>AA333/AB333</f>
        <v>20.785553757225436</v>
      </c>
      <c r="AD333" s="97">
        <v>3624.9062584991862</v>
      </c>
      <c r="AE333" s="72">
        <v>39</v>
      </c>
      <c r="AF333" s="72">
        <v>39</v>
      </c>
      <c r="AG333" s="92">
        <v>0.89</v>
      </c>
      <c r="AI333" s="72" t="s">
        <v>563</v>
      </c>
    </row>
    <row r="334" spans="1:44" ht="17.399999999999999">
      <c r="A334" s="4" t="str">
        <f t="shared" si="650"/>
        <v>MCR02W60 8506</v>
      </c>
      <c r="B334" s="4">
        <v>6</v>
      </c>
      <c r="C334" s="79" t="s">
        <v>871</v>
      </c>
      <c r="D334" s="79" t="s">
        <v>436</v>
      </c>
      <c r="E334" s="80">
        <f t="shared" si="651"/>
        <v>4000</v>
      </c>
      <c r="F334" s="81">
        <f t="shared" si="656"/>
        <v>26.120165517241379</v>
      </c>
      <c r="G334" s="81">
        <f t="shared" si="657"/>
        <v>153.1383864072256</v>
      </c>
      <c r="H334" s="82" t="s">
        <v>554</v>
      </c>
      <c r="I334" s="83"/>
      <c r="J334" s="83" t="s">
        <v>555</v>
      </c>
      <c r="K334" s="83" t="s">
        <v>556</v>
      </c>
      <c r="L334" s="84" t="s">
        <v>557</v>
      </c>
      <c r="M334" s="85">
        <v>70</v>
      </c>
      <c r="N334" s="85">
        <v>65</v>
      </c>
      <c r="O334" s="86" t="s">
        <v>558</v>
      </c>
      <c r="P334" s="87">
        <f t="shared" si="658"/>
        <v>7100</v>
      </c>
      <c r="Q334" s="87" t="s">
        <v>422</v>
      </c>
      <c r="R334" s="88">
        <f>$R$69</f>
        <v>1.015228426395939</v>
      </c>
      <c r="S334" s="89">
        <f t="shared" si="659"/>
        <v>4000</v>
      </c>
      <c r="T334" s="89">
        <f t="shared" si="660"/>
        <v>3950</v>
      </c>
      <c r="U334" s="4">
        <v>48</v>
      </c>
      <c r="V334" s="95">
        <v>166.7</v>
      </c>
      <c r="W334" s="75">
        <v>3</v>
      </c>
      <c r="X334" s="9">
        <f t="shared" ref="X334:X335" si="664">W334*V334</f>
        <v>500.09999999999997</v>
      </c>
      <c r="Y334" s="72">
        <v>2.84</v>
      </c>
      <c r="Z334" s="72">
        <f t="shared" si="653"/>
        <v>45.44</v>
      </c>
      <c r="AA334" s="72">
        <f t="shared" ref="AA334:AA335" si="665">Z334*X334/1000</f>
        <v>22.724543999999998</v>
      </c>
      <c r="AB334" s="92">
        <v>0.87</v>
      </c>
      <c r="AC334" s="93">
        <f t="shared" ref="AC334:AC335" si="666">AA334/AB334</f>
        <v>26.120165517241379</v>
      </c>
      <c r="AD334" s="94">
        <v>4433.3866664767484</v>
      </c>
      <c r="AE334" s="72">
        <v>39</v>
      </c>
      <c r="AF334" s="72">
        <v>39</v>
      </c>
      <c r="AG334" s="92">
        <v>0.89</v>
      </c>
      <c r="AI334" s="72" t="s">
        <v>563</v>
      </c>
    </row>
    <row r="335" spans="1:44" s="72" customFormat="1" ht="17.399999999999999">
      <c r="A335" s="4" t="str">
        <f t="shared" si="650"/>
        <v>MCR02W60 8507</v>
      </c>
      <c r="B335" s="4">
        <v>7</v>
      </c>
      <c r="C335" s="79" t="s">
        <v>871</v>
      </c>
      <c r="D335" s="79" t="s">
        <v>436</v>
      </c>
      <c r="E335" s="80">
        <f t="shared" si="651"/>
        <v>4550</v>
      </c>
      <c r="F335" s="81">
        <f t="shared" si="656"/>
        <v>31.02372881355932</v>
      </c>
      <c r="G335" s="81">
        <f t="shared" si="657"/>
        <v>146.66193181818184</v>
      </c>
      <c r="H335" s="82" t="s">
        <v>554</v>
      </c>
      <c r="I335" s="83"/>
      <c r="J335" s="83" t="s">
        <v>565</v>
      </c>
      <c r="K335" s="83" t="s">
        <v>556</v>
      </c>
      <c r="L335" s="84" t="s">
        <v>557</v>
      </c>
      <c r="M335" s="85">
        <v>70</v>
      </c>
      <c r="N335" s="85">
        <v>65</v>
      </c>
      <c r="O335" s="86" t="s">
        <v>558</v>
      </c>
      <c r="P335" s="87">
        <f t="shared" si="658"/>
        <v>8100</v>
      </c>
      <c r="Q335" s="87" t="s">
        <v>423</v>
      </c>
      <c r="R335" s="88">
        <f>$R$70</f>
        <v>0.97413793103448276</v>
      </c>
      <c r="S335" s="89">
        <f t="shared" si="659"/>
        <v>4550</v>
      </c>
      <c r="T335" s="89">
        <f t="shared" si="660"/>
        <v>4650</v>
      </c>
      <c r="U335" s="4">
        <v>48</v>
      </c>
      <c r="V335" s="98">
        <v>200</v>
      </c>
      <c r="W335" s="75">
        <v>3</v>
      </c>
      <c r="X335" s="9">
        <f t="shared" si="664"/>
        <v>600</v>
      </c>
      <c r="Y335" s="72">
        <v>2.86</v>
      </c>
      <c r="Z335" s="72">
        <f t="shared" si="653"/>
        <v>45.76</v>
      </c>
      <c r="AA335" s="72">
        <f t="shared" si="665"/>
        <v>27.456</v>
      </c>
      <c r="AB335" s="92">
        <v>0.88500000000000001</v>
      </c>
      <c r="AC335" s="93">
        <f t="shared" si="666"/>
        <v>31.02372881355932</v>
      </c>
      <c r="AD335" s="94">
        <v>5205.8610756239341</v>
      </c>
      <c r="AE335" s="72">
        <v>39</v>
      </c>
      <c r="AF335" s="72">
        <v>39</v>
      </c>
      <c r="AG335" s="92">
        <v>0.89</v>
      </c>
      <c r="AI335" s="72" t="s">
        <v>563</v>
      </c>
      <c r="AL335" s="4"/>
      <c r="AM335" s="4"/>
      <c r="AN335" s="73"/>
      <c r="AO335" s="4"/>
      <c r="AP335" s="4"/>
      <c r="AQ335" s="4"/>
      <c r="AR335" s="4"/>
    </row>
    <row r="336" spans="1:44" s="72" customFormat="1" ht="15" thickBot="1">
      <c r="A336" s="4" t="str">
        <f t="shared" si="650"/>
        <v/>
      </c>
      <c r="B336" s="4"/>
      <c r="C336" s="79"/>
      <c r="D336" s="79" t="s">
        <v>646</v>
      </c>
      <c r="E336" s="80"/>
      <c r="F336" s="81"/>
      <c r="G336" s="81"/>
      <c r="H336" s="82" t="s">
        <v>554</v>
      </c>
      <c r="I336" s="83"/>
      <c r="J336" s="83"/>
      <c r="K336" s="83"/>
      <c r="L336" s="84"/>
      <c r="M336" s="85"/>
      <c r="N336" s="85"/>
      <c r="O336" s="86"/>
      <c r="P336" s="87"/>
      <c r="Q336" s="87"/>
      <c r="R336" s="89"/>
      <c r="S336" s="89"/>
      <c r="T336" s="89"/>
      <c r="U336" s="4"/>
      <c r="AL336" s="4"/>
      <c r="AM336" s="4"/>
      <c r="AN336" s="73"/>
      <c r="AO336" s="4"/>
      <c r="AP336" s="4"/>
      <c r="AQ336" s="4"/>
      <c r="AR336" s="4"/>
    </row>
    <row r="337" spans="1:44" ht="17.399999999999999">
      <c r="A337" s="4" t="str">
        <f t="shared" si="650"/>
        <v>MCR04W60 8501</v>
      </c>
      <c r="B337" s="4">
        <v>1</v>
      </c>
      <c r="C337" s="79" t="s">
        <v>872</v>
      </c>
      <c r="D337" s="79" t="s">
        <v>435</v>
      </c>
      <c r="E337" s="80">
        <f t="shared" ref="E337:E343" si="667">S337</f>
        <v>2300</v>
      </c>
      <c r="F337" s="81">
        <f t="shared" ref="F337:F343" si="668">AC337</f>
        <v>15.2223363227513</v>
      </c>
      <c r="G337" s="81">
        <f t="shared" ref="G337:G343" si="669">E337/F337</f>
        <v>151.09375796423711</v>
      </c>
      <c r="H337" s="82" t="s">
        <v>554</v>
      </c>
      <c r="I337" s="83"/>
      <c r="J337" s="83" t="s">
        <v>555</v>
      </c>
      <c r="K337" s="83" t="s">
        <v>556</v>
      </c>
      <c r="L337" s="84" t="s">
        <v>567</v>
      </c>
      <c r="M337" s="85">
        <v>70</v>
      </c>
      <c r="N337" s="85">
        <v>65</v>
      </c>
      <c r="O337" s="86" t="s">
        <v>568</v>
      </c>
      <c r="P337" s="87">
        <f>MROUND(E337/1.12,100)</f>
        <v>2100</v>
      </c>
      <c r="Q337" s="87" t="s">
        <v>417</v>
      </c>
      <c r="R337" s="88">
        <f>R$64</f>
        <v>1</v>
      </c>
      <c r="S337" s="89">
        <v>2300</v>
      </c>
      <c r="T337" s="89">
        <f t="shared" ref="T337:T343" si="670">MROUND(AD337*AG337*AF337/AE337,50)</f>
        <v>2300</v>
      </c>
      <c r="U337" s="4">
        <v>96</v>
      </c>
      <c r="V337" s="90">
        <v>50</v>
      </c>
      <c r="W337" s="75">
        <v>3</v>
      </c>
      <c r="X337" s="9">
        <f t="shared" ref="X337" si="671">W337*V337</f>
        <v>150</v>
      </c>
      <c r="Y337" s="91">
        <v>2.7273352578262751</v>
      </c>
      <c r="Z337" s="72">
        <f t="shared" ref="Z337:Z343" si="672">Y337*U337/W337</f>
        <v>87.274728250440788</v>
      </c>
      <c r="AA337" s="72">
        <f t="shared" ref="AA337" si="673">Z337*X337/1000</f>
        <v>13.091209237566117</v>
      </c>
      <c r="AB337" s="92">
        <v>0.86</v>
      </c>
      <c r="AC337" s="93">
        <f t="shared" ref="AC337" si="674">AA337/AB337</f>
        <v>15.2223363227513</v>
      </c>
      <c r="AD337" s="97">
        <v>2581.900954759652</v>
      </c>
      <c r="AE337" s="72">
        <v>39</v>
      </c>
      <c r="AF337" s="72">
        <v>39</v>
      </c>
      <c r="AG337" s="92">
        <v>0.89</v>
      </c>
      <c r="AI337" s="72" t="s">
        <v>569</v>
      </c>
    </row>
    <row r="338" spans="1:44" ht="17.399999999999999">
      <c r="A338" s="4" t="str">
        <f t="shared" si="650"/>
        <v>MCR04W60 8502</v>
      </c>
      <c r="B338" s="4">
        <v>2</v>
      </c>
      <c r="C338" s="79" t="s">
        <v>872</v>
      </c>
      <c r="D338" s="79" t="s">
        <v>435</v>
      </c>
      <c r="E338" s="80">
        <f t="shared" si="667"/>
        <v>3400</v>
      </c>
      <c r="F338" s="81">
        <f t="shared" si="668"/>
        <v>23.249810851413766</v>
      </c>
      <c r="G338" s="81">
        <f t="shared" si="669"/>
        <v>146.2377488457397</v>
      </c>
      <c r="H338" s="82" t="s">
        <v>554</v>
      </c>
      <c r="I338" s="83"/>
      <c r="J338" s="83" t="s">
        <v>555</v>
      </c>
      <c r="K338" s="83" t="s">
        <v>556</v>
      </c>
      <c r="L338" s="84" t="s">
        <v>567</v>
      </c>
      <c r="M338" s="85">
        <v>70</v>
      </c>
      <c r="N338" s="85">
        <v>65</v>
      </c>
      <c r="O338" s="86" t="s">
        <v>568</v>
      </c>
      <c r="P338" s="87">
        <f t="shared" ref="P338:P343" si="675">MROUND(E338/1.12,100)</f>
        <v>3000</v>
      </c>
      <c r="Q338" s="87" t="s">
        <v>418</v>
      </c>
      <c r="R338" s="88">
        <f>R$65</f>
        <v>1</v>
      </c>
      <c r="S338" s="89">
        <f t="shared" ref="S338:S343" si="676">MROUND(T338*R338,50)</f>
        <v>3400</v>
      </c>
      <c r="T338" s="89">
        <f t="shared" si="670"/>
        <v>3400</v>
      </c>
      <c r="U338" s="4">
        <v>96</v>
      </c>
      <c r="V338" s="95">
        <v>76.67</v>
      </c>
      <c r="W338" s="75">
        <v>3</v>
      </c>
      <c r="X338" s="9">
        <f>W338*V338</f>
        <v>230.01</v>
      </c>
      <c r="Y338" s="96">
        <v>2.7797478301546827</v>
      </c>
      <c r="Z338" s="72">
        <f t="shared" si="672"/>
        <v>88.951930564949848</v>
      </c>
      <c r="AA338" s="72">
        <f>Z338*X338/1000</f>
        <v>20.459833549244113</v>
      </c>
      <c r="AB338" s="92">
        <v>0.88</v>
      </c>
      <c r="AC338" s="93">
        <f>AA338/AB338</f>
        <v>23.249810851413766</v>
      </c>
      <c r="AD338" s="94">
        <v>3822.9685792615774</v>
      </c>
      <c r="AE338" s="72">
        <v>39</v>
      </c>
      <c r="AF338" s="72">
        <v>39</v>
      </c>
      <c r="AG338" s="92">
        <v>0.89</v>
      </c>
      <c r="AI338" s="72" t="s">
        <v>569</v>
      </c>
    </row>
    <row r="339" spans="1:44" ht="17.399999999999999">
      <c r="A339" s="4" t="str">
        <f t="shared" si="650"/>
        <v>MCR04W60 8503</v>
      </c>
      <c r="B339" s="4">
        <v>3</v>
      </c>
      <c r="C339" s="79" t="s">
        <v>872</v>
      </c>
      <c r="D339" s="79" t="s">
        <v>435</v>
      </c>
      <c r="E339" s="80">
        <f t="shared" si="667"/>
        <v>4050</v>
      </c>
      <c r="F339" s="81">
        <f t="shared" si="668"/>
        <v>26.910741843566647</v>
      </c>
      <c r="G339" s="81">
        <f t="shared" si="669"/>
        <v>150.49752338834924</v>
      </c>
      <c r="H339" s="82" t="s">
        <v>554</v>
      </c>
      <c r="I339" s="83"/>
      <c r="J339" s="83" t="s">
        <v>555</v>
      </c>
      <c r="K339" s="83" t="s">
        <v>556</v>
      </c>
      <c r="L339" s="84" t="s">
        <v>567</v>
      </c>
      <c r="M339" s="85">
        <v>70</v>
      </c>
      <c r="N339" s="85">
        <v>65</v>
      </c>
      <c r="O339" s="86" t="s">
        <v>568</v>
      </c>
      <c r="P339" s="87">
        <f t="shared" si="675"/>
        <v>3600</v>
      </c>
      <c r="Q339" s="87" t="s">
        <v>419</v>
      </c>
      <c r="R339" s="88">
        <f>R$66</f>
        <v>1.0204081632653061</v>
      </c>
      <c r="S339" s="89">
        <f t="shared" si="676"/>
        <v>4050</v>
      </c>
      <c r="T339" s="89">
        <f t="shared" si="670"/>
        <v>3950</v>
      </c>
      <c r="U339" s="4">
        <v>96</v>
      </c>
      <c r="V339" s="9">
        <v>90</v>
      </c>
      <c r="W339" s="75">
        <v>3</v>
      </c>
      <c r="X339" s="9">
        <f t="shared" ref="X339:X340" si="677">W339*V339</f>
        <v>270</v>
      </c>
      <c r="Y339" s="96">
        <v>2.8032022753715258</v>
      </c>
      <c r="Z339" s="72">
        <f t="shared" si="672"/>
        <v>89.702472811888825</v>
      </c>
      <c r="AA339" s="72">
        <f t="shared" ref="AA339:AA340" si="678">Z339*X339/1000</f>
        <v>24.219667659209982</v>
      </c>
      <c r="AB339" s="92">
        <v>0.9</v>
      </c>
      <c r="AC339" s="93">
        <f t="shared" ref="AC339:AC340" si="679">AA339/AB339</f>
        <v>26.910741843566647</v>
      </c>
      <c r="AD339" s="94">
        <v>4412.8751413893078</v>
      </c>
      <c r="AE339" s="72">
        <v>39</v>
      </c>
      <c r="AF339" s="72">
        <v>39</v>
      </c>
      <c r="AG339" s="92">
        <v>0.89</v>
      </c>
      <c r="AI339" s="72" t="s">
        <v>569</v>
      </c>
    </row>
    <row r="340" spans="1:44" ht="17.399999999999999">
      <c r="A340" s="4" t="str">
        <f t="shared" si="650"/>
        <v>MCR04W60 8504</v>
      </c>
      <c r="B340" s="4">
        <v>4</v>
      </c>
      <c r="C340" s="79" t="s">
        <v>872</v>
      </c>
      <c r="D340" s="79" t="s">
        <v>436</v>
      </c>
      <c r="E340" s="80">
        <f t="shared" si="667"/>
        <v>5050</v>
      </c>
      <c r="F340" s="81">
        <f t="shared" si="668"/>
        <v>34.848511511671937</v>
      </c>
      <c r="G340" s="81">
        <f t="shared" si="669"/>
        <v>144.91293260283399</v>
      </c>
      <c r="H340" s="82" t="s">
        <v>554</v>
      </c>
      <c r="I340" s="83"/>
      <c r="J340" s="83" t="s">
        <v>555</v>
      </c>
      <c r="K340" s="83" t="s">
        <v>556</v>
      </c>
      <c r="L340" s="84" t="s">
        <v>567</v>
      </c>
      <c r="M340" s="85">
        <v>70</v>
      </c>
      <c r="N340" s="85">
        <v>65</v>
      </c>
      <c r="O340" s="86" t="s">
        <v>568</v>
      </c>
      <c r="P340" s="87">
        <f t="shared" si="675"/>
        <v>4500</v>
      </c>
      <c r="Q340" s="87" t="s">
        <v>420</v>
      </c>
      <c r="R340" s="88">
        <f>R$67</f>
        <v>1.0162601626016261</v>
      </c>
      <c r="S340" s="89">
        <f t="shared" si="676"/>
        <v>5050</v>
      </c>
      <c r="T340" s="89">
        <f t="shared" si="670"/>
        <v>4950</v>
      </c>
      <c r="U340" s="4">
        <v>96</v>
      </c>
      <c r="V340" s="9">
        <f>350/3</f>
        <v>116.66666666666667</v>
      </c>
      <c r="W340" s="75">
        <v>3</v>
      </c>
      <c r="X340" s="9">
        <f t="shared" si="677"/>
        <v>350</v>
      </c>
      <c r="Y340" s="96">
        <v>2.8469989315339133</v>
      </c>
      <c r="Z340" s="72">
        <f t="shared" si="672"/>
        <v>91.10396580908521</v>
      </c>
      <c r="AA340" s="72">
        <f t="shared" si="678"/>
        <v>31.886388033179824</v>
      </c>
      <c r="AB340" s="92">
        <v>0.91500000000000004</v>
      </c>
      <c r="AC340" s="93">
        <f t="shared" si="679"/>
        <v>34.848511511671937</v>
      </c>
      <c r="AD340" s="94">
        <v>5546.0986128011536</v>
      </c>
      <c r="AE340" s="72">
        <v>39</v>
      </c>
      <c r="AF340" s="72">
        <v>39</v>
      </c>
      <c r="AG340" s="92">
        <v>0.89</v>
      </c>
      <c r="AI340" s="72" t="s">
        <v>569</v>
      </c>
    </row>
    <row r="341" spans="1:44" ht="17.399999999999999">
      <c r="A341" s="4" t="str">
        <f t="shared" si="650"/>
        <v>MCR04W60 8505</v>
      </c>
      <c r="B341" s="4">
        <v>5</v>
      </c>
      <c r="C341" s="79" t="s">
        <v>872</v>
      </c>
      <c r="D341" s="79" t="s">
        <v>436</v>
      </c>
      <c r="E341" s="80">
        <f t="shared" si="667"/>
        <v>6500</v>
      </c>
      <c r="F341" s="81">
        <f t="shared" si="668"/>
        <v>39.515393406593411</v>
      </c>
      <c r="G341" s="81">
        <f t="shared" si="669"/>
        <v>164.49285808996731</v>
      </c>
      <c r="H341" s="82" t="s">
        <v>554</v>
      </c>
      <c r="I341" s="83"/>
      <c r="J341" s="83" t="s">
        <v>555</v>
      </c>
      <c r="K341" s="83" t="s">
        <v>556</v>
      </c>
      <c r="L341" s="84" t="s">
        <v>567</v>
      </c>
      <c r="M341" s="85">
        <v>70</v>
      </c>
      <c r="N341" s="85">
        <v>65</v>
      </c>
      <c r="O341" s="86" t="s">
        <v>568</v>
      </c>
      <c r="P341" s="87">
        <f t="shared" si="675"/>
        <v>5800</v>
      </c>
      <c r="Q341" s="87" t="s">
        <v>421</v>
      </c>
      <c r="R341" s="88">
        <f>R$68</f>
        <v>1.0062111801242235</v>
      </c>
      <c r="S341" s="89">
        <f t="shared" si="676"/>
        <v>6500</v>
      </c>
      <c r="T341" s="89">
        <f t="shared" si="670"/>
        <v>6450</v>
      </c>
      <c r="U341" s="4">
        <v>96</v>
      </c>
      <c r="V341" s="9">
        <v>133.30000000000001</v>
      </c>
      <c r="W341" s="75">
        <v>3</v>
      </c>
      <c r="X341" s="9">
        <f>W341*V341</f>
        <v>399.90000000000003</v>
      </c>
      <c r="Y341" s="72">
        <v>2.81</v>
      </c>
      <c r="Z341" s="72">
        <f t="shared" si="672"/>
        <v>89.92</v>
      </c>
      <c r="AA341" s="72">
        <f>Z341*X341/1000</f>
        <v>35.959008000000004</v>
      </c>
      <c r="AB341" s="92">
        <v>0.91</v>
      </c>
      <c r="AC341" s="93">
        <f>AA341/AB341</f>
        <v>39.515393406593411</v>
      </c>
      <c r="AD341" s="94">
        <v>7249.8125169983723</v>
      </c>
      <c r="AE341" s="72">
        <v>39</v>
      </c>
      <c r="AF341" s="72">
        <v>39</v>
      </c>
      <c r="AG341" s="92">
        <v>0.89</v>
      </c>
      <c r="AI341" s="72" t="s">
        <v>570</v>
      </c>
    </row>
    <row r="342" spans="1:44" ht="17.399999999999999">
      <c r="A342" s="4" t="str">
        <f t="shared" si="650"/>
        <v>MCR04W60 8506</v>
      </c>
      <c r="B342" s="4">
        <v>6</v>
      </c>
      <c r="C342" s="79" t="s">
        <v>872</v>
      </c>
      <c r="D342" s="79" t="s">
        <v>436</v>
      </c>
      <c r="E342" s="80">
        <f t="shared" si="667"/>
        <v>8000</v>
      </c>
      <c r="F342" s="81">
        <f t="shared" si="668"/>
        <v>49.401182608695649</v>
      </c>
      <c r="G342" s="81">
        <f t="shared" si="669"/>
        <v>161.93944309729605</v>
      </c>
      <c r="H342" s="82" t="s">
        <v>554</v>
      </c>
      <c r="I342" s="83"/>
      <c r="J342" s="83" t="s">
        <v>555</v>
      </c>
      <c r="K342" s="83" t="s">
        <v>556</v>
      </c>
      <c r="L342" s="84" t="s">
        <v>567</v>
      </c>
      <c r="M342" s="85">
        <v>70</v>
      </c>
      <c r="N342" s="85">
        <v>65</v>
      </c>
      <c r="O342" s="86" t="s">
        <v>568</v>
      </c>
      <c r="P342" s="87">
        <f t="shared" si="675"/>
        <v>7100</v>
      </c>
      <c r="Q342" s="87" t="s">
        <v>422</v>
      </c>
      <c r="R342" s="88">
        <f>$R$69</f>
        <v>1.015228426395939</v>
      </c>
      <c r="S342" s="89">
        <f t="shared" si="676"/>
        <v>8000</v>
      </c>
      <c r="T342" s="89">
        <f t="shared" si="670"/>
        <v>7900</v>
      </c>
      <c r="U342" s="4">
        <v>96</v>
      </c>
      <c r="V342" s="95">
        <v>166.7</v>
      </c>
      <c r="W342" s="75">
        <v>3</v>
      </c>
      <c r="X342" s="9">
        <f t="shared" ref="X342:X343" si="680">W342*V342</f>
        <v>500.09999999999997</v>
      </c>
      <c r="Y342" s="72">
        <v>2.84</v>
      </c>
      <c r="Z342" s="72">
        <f t="shared" si="672"/>
        <v>90.88</v>
      </c>
      <c r="AA342" s="72">
        <f t="shared" ref="AA342:AA343" si="681">Z342*X342/1000</f>
        <v>45.449087999999996</v>
      </c>
      <c r="AB342" s="92">
        <v>0.92</v>
      </c>
      <c r="AC342" s="93">
        <f t="shared" ref="AC342:AC343" si="682">AA342/AB342</f>
        <v>49.401182608695649</v>
      </c>
      <c r="AD342" s="94">
        <v>8866.7733329534967</v>
      </c>
      <c r="AE342" s="72">
        <v>39</v>
      </c>
      <c r="AF342" s="72">
        <v>39</v>
      </c>
      <c r="AG342" s="92">
        <v>0.89</v>
      </c>
      <c r="AI342" s="72" t="s">
        <v>570</v>
      </c>
    </row>
    <row r="343" spans="1:44" s="72" customFormat="1" ht="18" thickBot="1">
      <c r="A343" s="4" t="str">
        <f t="shared" si="650"/>
        <v>MCR04W60 8507</v>
      </c>
      <c r="B343" s="4">
        <v>7</v>
      </c>
      <c r="C343" s="79" t="s">
        <v>872</v>
      </c>
      <c r="D343" s="79" t="s">
        <v>436</v>
      </c>
      <c r="E343" s="80">
        <f t="shared" si="667"/>
        <v>9000</v>
      </c>
      <c r="F343" s="81">
        <f t="shared" si="668"/>
        <v>58.417021276595747</v>
      </c>
      <c r="G343" s="81">
        <f t="shared" si="669"/>
        <v>154.06468531468531</v>
      </c>
      <c r="H343" s="82" t="s">
        <v>554</v>
      </c>
      <c r="I343" s="83"/>
      <c r="J343" s="83" t="s">
        <v>565</v>
      </c>
      <c r="K343" s="83" t="s">
        <v>556</v>
      </c>
      <c r="L343" s="84" t="s">
        <v>567</v>
      </c>
      <c r="M343" s="85">
        <v>70</v>
      </c>
      <c r="N343" s="85">
        <v>65</v>
      </c>
      <c r="O343" s="86" t="s">
        <v>568</v>
      </c>
      <c r="P343" s="87">
        <f t="shared" si="675"/>
        <v>8000</v>
      </c>
      <c r="Q343" s="87" t="s">
        <v>423</v>
      </c>
      <c r="R343" s="88">
        <f>$R$70</f>
        <v>0.97413793103448276</v>
      </c>
      <c r="S343" s="89">
        <f t="shared" si="676"/>
        <v>9000</v>
      </c>
      <c r="T343" s="89">
        <f t="shared" si="670"/>
        <v>9250</v>
      </c>
      <c r="U343" s="4">
        <v>96</v>
      </c>
      <c r="V343" s="98">
        <v>200</v>
      </c>
      <c r="W343" s="75">
        <v>3</v>
      </c>
      <c r="X343" s="9">
        <f t="shared" si="680"/>
        <v>600</v>
      </c>
      <c r="Y343" s="72">
        <v>2.86</v>
      </c>
      <c r="Z343" s="72">
        <f t="shared" si="672"/>
        <v>91.52</v>
      </c>
      <c r="AA343" s="72">
        <f t="shared" si="681"/>
        <v>54.911999999999999</v>
      </c>
      <c r="AB343" s="92">
        <v>0.94</v>
      </c>
      <c r="AC343" s="93">
        <f t="shared" si="682"/>
        <v>58.417021276595747</v>
      </c>
      <c r="AD343" s="99">
        <v>10411.722151247868</v>
      </c>
      <c r="AE343" s="72">
        <v>39</v>
      </c>
      <c r="AF343" s="72">
        <v>39</v>
      </c>
      <c r="AG343" s="92">
        <v>0.89</v>
      </c>
      <c r="AI343" s="72" t="s">
        <v>570</v>
      </c>
      <c r="AL343" s="4"/>
      <c r="AM343" s="4"/>
      <c r="AN343" s="73"/>
      <c r="AO343" s="4"/>
      <c r="AP343" s="4"/>
      <c r="AQ343" s="4"/>
      <c r="AR343" s="4"/>
    </row>
    <row r="344" spans="1:44" s="72" customFormat="1" ht="15" thickBot="1">
      <c r="A344" s="4" t="str">
        <f t="shared" si="650"/>
        <v/>
      </c>
      <c r="B344" s="4"/>
      <c r="C344" s="79"/>
      <c r="D344" s="79" t="s">
        <v>646</v>
      </c>
      <c r="E344" s="80"/>
      <c r="F344" s="81"/>
      <c r="G344" s="81"/>
      <c r="H344" s="82" t="s">
        <v>554</v>
      </c>
      <c r="I344" s="83"/>
      <c r="J344" s="83"/>
      <c r="K344" s="83"/>
      <c r="L344" s="84"/>
      <c r="M344" s="85"/>
      <c r="N344" s="85"/>
      <c r="O344" s="86"/>
      <c r="P344" s="87"/>
      <c r="Q344" s="87"/>
      <c r="R344" s="89"/>
      <c r="S344" s="89"/>
      <c r="T344" s="89"/>
      <c r="U344" s="4"/>
      <c r="V344" s="98"/>
      <c r="W344" s="75"/>
      <c r="X344" s="75"/>
      <c r="AC344" s="93"/>
      <c r="AL344" s="4"/>
      <c r="AM344" s="4"/>
      <c r="AN344" s="73"/>
      <c r="AO344" s="4"/>
      <c r="AP344" s="4"/>
      <c r="AQ344" s="4"/>
      <c r="AR344" s="4"/>
    </row>
    <row r="345" spans="1:44" s="72" customFormat="1" ht="17.399999999999999">
      <c r="A345" s="4" t="str">
        <f t="shared" si="650"/>
        <v>MCR05W60 8501</v>
      </c>
      <c r="B345" s="4">
        <v>1</v>
      </c>
      <c r="C345" s="79" t="s">
        <v>873</v>
      </c>
      <c r="D345" s="79" t="s">
        <v>435</v>
      </c>
      <c r="E345" s="80">
        <f>S345</f>
        <v>2850</v>
      </c>
      <c r="F345" s="81">
        <f t="shared" ref="F345:F351" si="683">AC345</f>
        <v>17.595711340814674</v>
      </c>
      <c r="G345" s="81">
        <f t="shared" ref="G345:G351" si="684">E345/F345</f>
        <v>161.97128634346228</v>
      </c>
      <c r="H345" s="82" t="s">
        <v>554</v>
      </c>
      <c r="I345" s="83"/>
      <c r="J345" s="83" t="s">
        <v>555</v>
      </c>
      <c r="K345" s="83" t="s">
        <v>556</v>
      </c>
      <c r="L345" s="84" t="s">
        <v>571</v>
      </c>
      <c r="M345" s="85">
        <v>70</v>
      </c>
      <c r="N345" s="85">
        <v>65</v>
      </c>
      <c r="O345" s="86" t="s">
        <v>572</v>
      </c>
      <c r="P345" s="87">
        <f>MROUND(E345/1.4,100)</f>
        <v>2000</v>
      </c>
      <c r="Q345" s="87" t="s">
        <v>417</v>
      </c>
      <c r="R345" s="100">
        <f t="shared" ref="R345:R348" si="685">S345/T345</f>
        <v>1</v>
      </c>
      <c r="S345" s="89">
        <v>2850</v>
      </c>
      <c r="T345" s="89">
        <f t="shared" ref="T345:T351" si="686">MROUND(AD345*AG345*AF345/AE345,50)</f>
        <v>2850</v>
      </c>
      <c r="U345" s="4">
        <v>120</v>
      </c>
      <c r="V345" s="90">
        <v>50</v>
      </c>
      <c r="W345" s="75">
        <v>3</v>
      </c>
      <c r="X345" s="9">
        <f t="shared" ref="X345" si="687">W345*V345</f>
        <v>150</v>
      </c>
      <c r="Y345" s="91">
        <v>2.7273352578262751</v>
      </c>
      <c r="Z345" s="72">
        <f t="shared" ref="Z345:Z351" si="688">Y345*U345/W345</f>
        <v>109.093410313051</v>
      </c>
      <c r="AA345" s="72">
        <f t="shared" ref="AA345" si="689">Z345*X345/1000</f>
        <v>16.364011546957649</v>
      </c>
      <c r="AB345" s="92">
        <v>0.93</v>
      </c>
      <c r="AC345" s="93">
        <f t="shared" ref="AC345" si="690">AA345/AB345</f>
        <v>17.595711340814674</v>
      </c>
      <c r="AD345" s="97">
        <v>3227.3761934495647</v>
      </c>
      <c r="AE345" s="72">
        <v>39</v>
      </c>
      <c r="AF345" s="72">
        <v>39</v>
      </c>
      <c r="AG345" s="92">
        <v>0.89</v>
      </c>
      <c r="AI345" s="72" t="s">
        <v>573</v>
      </c>
      <c r="AL345" s="4"/>
      <c r="AM345" s="4"/>
      <c r="AN345" s="73"/>
      <c r="AO345" s="4"/>
      <c r="AP345" s="4"/>
      <c r="AQ345" s="4"/>
      <c r="AR345" s="4"/>
    </row>
    <row r="346" spans="1:44" s="72" customFormat="1" ht="17.399999999999999">
      <c r="A346" s="4" t="str">
        <f t="shared" si="650"/>
        <v>MCR05W60 8502</v>
      </c>
      <c r="B346" s="4">
        <v>2</v>
      </c>
      <c r="C346" s="79" t="s">
        <v>873</v>
      </c>
      <c r="D346" s="79" t="s">
        <v>435</v>
      </c>
      <c r="E346" s="80">
        <f>S346</f>
        <v>4250</v>
      </c>
      <c r="F346" s="81">
        <f t="shared" si="683"/>
        <v>28.104166963247408</v>
      </c>
      <c r="G346" s="81">
        <f t="shared" si="684"/>
        <v>151.22312664729901</v>
      </c>
      <c r="H346" s="82" t="s">
        <v>554</v>
      </c>
      <c r="I346" s="83"/>
      <c r="J346" s="83" t="s">
        <v>555</v>
      </c>
      <c r="K346" s="83" t="s">
        <v>556</v>
      </c>
      <c r="L346" s="84" t="s">
        <v>571</v>
      </c>
      <c r="M346" s="85">
        <v>70</v>
      </c>
      <c r="N346" s="85">
        <v>65</v>
      </c>
      <c r="O346" s="86" t="s">
        <v>572</v>
      </c>
      <c r="P346" s="87">
        <f t="shared" ref="P346:P351" si="691">MROUND(E346/1.4,100)</f>
        <v>3000</v>
      </c>
      <c r="Q346" s="87" t="s">
        <v>418</v>
      </c>
      <c r="R346" s="100">
        <f t="shared" si="685"/>
        <v>1</v>
      </c>
      <c r="S346" s="89">
        <v>4250</v>
      </c>
      <c r="T346" s="89">
        <f t="shared" si="686"/>
        <v>4250</v>
      </c>
      <c r="U346" s="4">
        <v>120</v>
      </c>
      <c r="V346" s="95">
        <v>76.67</v>
      </c>
      <c r="W346" s="75">
        <v>3</v>
      </c>
      <c r="X346" s="9">
        <f>W346*V346</f>
        <v>230.01</v>
      </c>
      <c r="Y346" s="96">
        <v>2.7797478301546827</v>
      </c>
      <c r="Z346" s="72">
        <f t="shared" si="688"/>
        <v>111.18991320618731</v>
      </c>
      <c r="AA346" s="72">
        <f>Z346*X346/1000</f>
        <v>25.574791936555144</v>
      </c>
      <c r="AB346" s="92">
        <v>0.91</v>
      </c>
      <c r="AC346" s="93">
        <f>AA346/AB346</f>
        <v>28.104166963247408</v>
      </c>
      <c r="AD346" s="94">
        <v>4778.7107240769719</v>
      </c>
      <c r="AE346" s="72">
        <v>39</v>
      </c>
      <c r="AF346" s="72">
        <v>39</v>
      </c>
      <c r="AG346" s="92">
        <v>0.89</v>
      </c>
      <c r="AI346" s="72" t="s">
        <v>573</v>
      </c>
      <c r="AL346" s="4"/>
      <c r="AM346" s="4"/>
      <c r="AN346" s="73"/>
      <c r="AO346" s="4"/>
      <c r="AP346" s="4"/>
      <c r="AQ346" s="4"/>
      <c r="AR346" s="4"/>
    </row>
    <row r="347" spans="1:44" s="72" customFormat="1" ht="17.399999999999999">
      <c r="A347" s="4" t="str">
        <f t="shared" si="650"/>
        <v>MCR05W60 8503</v>
      </c>
      <c r="B347" s="4">
        <v>3</v>
      </c>
      <c r="C347" s="79" t="s">
        <v>873</v>
      </c>
      <c r="D347" s="79" t="s">
        <v>435</v>
      </c>
      <c r="E347" s="80">
        <f>S347</f>
        <v>5000</v>
      </c>
      <c r="F347" s="81">
        <f t="shared" si="683"/>
        <v>32.553316746249976</v>
      </c>
      <c r="G347" s="81">
        <f t="shared" si="684"/>
        <v>153.5941802481918</v>
      </c>
      <c r="H347" s="82" t="s">
        <v>554</v>
      </c>
      <c r="I347" s="83"/>
      <c r="J347" s="83" t="s">
        <v>555</v>
      </c>
      <c r="K347" s="83" t="s">
        <v>556</v>
      </c>
      <c r="L347" s="84" t="s">
        <v>571</v>
      </c>
      <c r="M347" s="85">
        <v>70</v>
      </c>
      <c r="N347" s="85">
        <v>65</v>
      </c>
      <c r="O347" s="86" t="s">
        <v>572</v>
      </c>
      <c r="P347" s="87">
        <f t="shared" si="691"/>
        <v>3600</v>
      </c>
      <c r="Q347" s="87" t="s">
        <v>419</v>
      </c>
      <c r="R347" s="100">
        <f t="shared" si="685"/>
        <v>1.0204081632653061</v>
      </c>
      <c r="S347" s="89">
        <v>5000</v>
      </c>
      <c r="T347" s="89">
        <f t="shared" si="686"/>
        <v>4900</v>
      </c>
      <c r="U347" s="4">
        <v>120</v>
      </c>
      <c r="V347" s="9">
        <v>90</v>
      </c>
      <c r="W347" s="75">
        <v>3</v>
      </c>
      <c r="X347" s="9">
        <f t="shared" ref="X347:X348" si="692">W347*V347</f>
        <v>270</v>
      </c>
      <c r="Y347" s="96">
        <v>2.8032022753715258</v>
      </c>
      <c r="Z347" s="72">
        <f t="shared" si="688"/>
        <v>112.12809101486103</v>
      </c>
      <c r="AA347" s="72">
        <f t="shared" ref="AA347:AA348" si="693">Z347*X347/1000</f>
        <v>30.274584574012479</v>
      </c>
      <c r="AB347" s="92">
        <v>0.93</v>
      </c>
      <c r="AC347" s="93">
        <f t="shared" ref="AC347:AC348" si="694">AA347/AB347</f>
        <v>32.553316746249976</v>
      </c>
      <c r="AD347" s="94">
        <v>5516.0939267366348</v>
      </c>
      <c r="AE347" s="72">
        <v>39</v>
      </c>
      <c r="AF347" s="72">
        <v>39</v>
      </c>
      <c r="AG347" s="92">
        <v>0.89</v>
      </c>
      <c r="AI347" s="72" t="s">
        <v>573</v>
      </c>
      <c r="AL347" s="4"/>
      <c r="AM347" s="4"/>
      <c r="AN347" s="73"/>
      <c r="AO347" s="4"/>
      <c r="AP347" s="4"/>
      <c r="AQ347" s="4"/>
      <c r="AR347" s="4"/>
    </row>
    <row r="348" spans="1:44" s="72" customFormat="1" ht="17.399999999999999">
      <c r="A348" s="4" t="str">
        <f t="shared" si="650"/>
        <v>MCR05W60 8504</v>
      </c>
      <c r="B348" s="4">
        <v>4</v>
      </c>
      <c r="C348" s="79" t="s">
        <v>873</v>
      </c>
      <c r="D348" s="79" t="s">
        <v>435</v>
      </c>
      <c r="E348" s="80">
        <f>S348</f>
        <v>6250</v>
      </c>
      <c r="F348" s="81">
        <f t="shared" si="683"/>
        <v>42.402111746249773</v>
      </c>
      <c r="G348" s="81">
        <f t="shared" si="684"/>
        <v>147.39831915453544</v>
      </c>
      <c r="H348" s="82" t="s">
        <v>554</v>
      </c>
      <c r="I348" s="83"/>
      <c r="J348" s="83" t="s">
        <v>555</v>
      </c>
      <c r="K348" s="83" t="s">
        <v>556</v>
      </c>
      <c r="L348" s="84" t="s">
        <v>571</v>
      </c>
      <c r="M348" s="85">
        <v>70</v>
      </c>
      <c r="N348" s="85">
        <v>65</v>
      </c>
      <c r="O348" s="86" t="s">
        <v>572</v>
      </c>
      <c r="P348" s="87">
        <f t="shared" si="691"/>
        <v>4500</v>
      </c>
      <c r="Q348" s="87" t="s">
        <v>420</v>
      </c>
      <c r="R348" s="100">
        <f t="shared" si="685"/>
        <v>1.0162601626016261</v>
      </c>
      <c r="S348" s="89">
        <v>6250</v>
      </c>
      <c r="T348" s="89">
        <f t="shared" si="686"/>
        <v>6150</v>
      </c>
      <c r="U348" s="4">
        <v>120</v>
      </c>
      <c r="V348" s="9">
        <f>350/3</f>
        <v>116.66666666666667</v>
      </c>
      <c r="W348" s="75">
        <v>3</v>
      </c>
      <c r="X348" s="9">
        <f t="shared" si="692"/>
        <v>350</v>
      </c>
      <c r="Y348" s="96">
        <v>2.8469989315339133</v>
      </c>
      <c r="Z348" s="72">
        <f t="shared" si="688"/>
        <v>113.87995726135654</v>
      </c>
      <c r="AA348" s="72">
        <f t="shared" si="693"/>
        <v>39.857985041474784</v>
      </c>
      <c r="AB348" s="92">
        <v>0.94</v>
      </c>
      <c r="AC348" s="93">
        <f t="shared" si="694"/>
        <v>42.402111746249773</v>
      </c>
      <c r="AD348" s="94">
        <v>6932.6232660014421</v>
      </c>
      <c r="AE348" s="72">
        <v>39</v>
      </c>
      <c r="AF348" s="72">
        <v>39</v>
      </c>
      <c r="AG348" s="92">
        <v>0.89</v>
      </c>
      <c r="AI348" s="72" t="s">
        <v>573</v>
      </c>
      <c r="AL348" s="4"/>
      <c r="AM348" s="4"/>
      <c r="AN348" s="73"/>
      <c r="AO348" s="4"/>
      <c r="AP348" s="4"/>
      <c r="AQ348" s="4"/>
      <c r="AR348" s="4"/>
    </row>
    <row r="349" spans="1:44" s="72" customFormat="1" ht="17.399999999999999">
      <c r="A349" s="4" t="str">
        <f t="shared" si="650"/>
        <v>MCR05W60 8505</v>
      </c>
      <c r="B349" s="4">
        <v>5</v>
      </c>
      <c r="C349" s="79" t="s">
        <v>873</v>
      </c>
      <c r="D349" s="79" t="s">
        <v>436</v>
      </c>
      <c r="E349" s="80">
        <f t="shared" ref="E349:E350" si="695">S349</f>
        <v>8100</v>
      </c>
      <c r="F349" s="81">
        <f t="shared" si="683"/>
        <v>49.394241758241755</v>
      </c>
      <c r="G349" s="81">
        <f t="shared" si="684"/>
        <v>163.98672621892129</v>
      </c>
      <c r="H349" s="82" t="s">
        <v>554</v>
      </c>
      <c r="I349" s="83"/>
      <c r="J349" s="83" t="s">
        <v>555</v>
      </c>
      <c r="K349" s="83" t="s">
        <v>556</v>
      </c>
      <c r="L349" s="84" t="s">
        <v>571</v>
      </c>
      <c r="M349" s="85">
        <v>70</v>
      </c>
      <c r="N349" s="85">
        <v>65</v>
      </c>
      <c r="O349" s="86" t="s">
        <v>572</v>
      </c>
      <c r="P349" s="87">
        <f t="shared" si="691"/>
        <v>5800</v>
      </c>
      <c r="Q349" s="87" t="s">
        <v>421</v>
      </c>
      <c r="R349" s="100">
        <f>S349/T349</f>
        <v>1.0062111801242235</v>
      </c>
      <c r="S349" s="89">
        <v>8100</v>
      </c>
      <c r="T349" s="89">
        <f t="shared" si="686"/>
        <v>8050</v>
      </c>
      <c r="U349" s="4">
        <v>120</v>
      </c>
      <c r="V349" s="9">
        <v>133.30000000000001</v>
      </c>
      <c r="W349" s="75">
        <v>3</v>
      </c>
      <c r="X349" s="9">
        <f>W349*V349</f>
        <v>399.90000000000003</v>
      </c>
      <c r="Y349" s="72">
        <v>2.81</v>
      </c>
      <c r="Z349" s="72">
        <f t="shared" si="688"/>
        <v>112.39999999999999</v>
      </c>
      <c r="AA349" s="72">
        <f>Z349*X349/1000</f>
        <v>44.94876</v>
      </c>
      <c r="AB349" s="92">
        <v>0.91</v>
      </c>
      <c r="AC349" s="93">
        <f>AA349/AB349</f>
        <v>49.394241758241755</v>
      </c>
      <c r="AD349" s="97">
        <v>9062.2656462479645</v>
      </c>
      <c r="AE349" s="72">
        <v>39</v>
      </c>
      <c r="AF349" s="72">
        <v>39</v>
      </c>
      <c r="AG349" s="92">
        <v>0.89</v>
      </c>
      <c r="AI349" s="72" t="s">
        <v>574</v>
      </c>
      <c r="AL349" s="4"/>
      <c r="AM349" s="4"/>
      <c r="AN349" s="73"/>
      <c r="AO349" s="4"/>
      <c r="AP349" s="4"/>
      <c r="AQ349" s="4"/>
      <c r="AR349" s="4"/>
    </row>
    <row r="350" spans="1:44" s="72" customFormat="1" ht="17.399999999999999">
      <c r="A350" s="4" t="str">
        <f t="shared" si="650"/>
        <v>MCR05W60 8506</v>
      </c>
      <c r="B350" s="4">
        <v>6</v>
      </c>
      <c r="C350" s="79" t="s">
        <v>873</v>
      </c>
      <c r="D350" s="79" t="s">
        <v>436</v>
      </c>
      <c r="E350" s="80">
        <f t="shared" si="695"/>
        <v>10000</v>
      </c>
      <c r="F350" s="81">
        <f t="shared" si="683"/>
        <v>61.087483870967723</v>
      </c>
      <c r="G350" s="81">
        <f t="shared" si="684"/>
        <v>163.69965443531018</v>
      </c>
      <c r="H350" s="82" t="s">
        <v>554</v>
      </c>
      <c r="I350" s="83"/>
      <c r="J350" s="83" t="s">
        <v>555</v>
      </c>
      <c r="K350" s="83" t="s">
        <v>556</v>
      </c>
      <c r="L350" s="84" t="s">
        <v>571</v>
      </c>
      <c r="M350" s="85">
        <v>70</v>
      </c>
      <c r="N350" s="85">
        <v>65</v>
      </c>
      <c r="O350" s="86" t="s">
        <v>572</v>
      </c>
      <c r="P350" s="87">
        <f t="shared" si="691"/>
        <v>7100</v>
      </c>
      <c r="Q350" s="87" t="s">
        <v>422</v>
      </c>
      <c r="R350" s="100">
        <f t="shared" ref="R350:R351" si="696">S350/T350</f>
        <v>1.015228426395939</v>
      </c>
      <c r="S350" s="89">
        <v>10000</v>
      </c>
      <c r="T350" s="89">
        <f t="shared" si="686"/>
        <v>9850</v>
      </c>
      <c r="U350" s="4">
        <v>120</v>
      </c>
      <c r="V350" s="95">
        <v>166.7</v>
      </c>
      <c r="W350" s="75">
        <v>3</v>
      </c>
      <c r="X350" s="9">
        <f t="shared" ref="X350:X351" si="697">W350*V350</f>
        <v>500.09999999999997</v>
      </c>
      <c r="Y350" s="72">
        <v>2.84</v>
      </c>
      <c r="Z350" s="72">
        <f t="shared" si="688"/>
        <v>113.59999999999998</v>
      </c>
      <c r="AA350" s="72">
        <f t="shared" ref="AA350:AA351" si="698">Z350*X350/1000</f>
        <v>56.811359999999986</v>
      </c>
      <c r="AB350" s="92">
        <v>0.93</v>
      </c>
      <c r="AC350" s="93">
        <f t="shared" ref="AC350:AC351" si="699">AA350/AB350</f>
        <v>61.087483870967723</v>
      </c>
      <c r="AD350" s="94">
        <v>11083.466666191873</v>
      </c>
      <c r="AE350" s="72">
        <v>39</v>
      </c>
      <c r="AF350" s="72">
        <v>39</v>
      </c>
      <c r="AG350" s="92">
        <v>0.89</v>
      </c>
      <c r="AI350" s="72" t="s">
        <v>574</v>
      </c>
      <c r="AL350" s="4"/>
      <c r="AM350" s="4"/>
      <c r="AN350" s="73"/>
      <c r="AO350" s="4"/>
      <c r="AP350" s="4"/>
      <c r="AQ350" s="4"/>
      <c r="AR350" s="4"/>
    </row>
    <row r="351" spans="1:44" s="72" customFormat="1" ht="17.399999999999999">
      <c r="A351" s="4" t="str">
        <f t="shared" si="650"/>
        <v>MCR05W60 8507</v>
      </c>
      <c r="B351" s="4">
        <v>7</v>
      </c>
      <c r="C351" s="79" t="s">
        <v>873</v>
      </c>
      <c r="D351" s="79" t="s">
        <v>436</v>
      </c>
      <c r="E351" s="80">
        <f>S351</f>
        <v>11300</v>
      </c>
      <c r="F351" s="81">
        <f t="shared" si="683"/>
        <v>73.021276595744681</v>
      </c>
      <c r="G351" s="81">
        <f t="shared" si="684"/>
        <v>154.74941724941726</v>
      </c>
      <c r="H351" s="82" t="s">
        <v>554</v>
      </c>
      <c r="I351" s="83"/>
      <c r="J351" s="83" t="s">
        <v>555</v>
      </c>
      <c r="K351" s="83" t="s">
        <v>556</v>
      </c>
      <c r="L351" s="84" t="s">
        <v>571</v>
      </c>
      <c r="M351" s="85">
        <v>70</v>
      </c>
      <c r="N351" s="85">
        <v>65</v>
      </c>
      <c r="O351" s="86" t="s">
        <v>572</v>
      </c>
      <c r="P351" s="87">
        <f t="shared" si="691"/>
        <v>8100</v>
      </c>
      <c r="Q351" s="87" t="s">
        <v>423</v>
      </c>
      <c r="R351" s="100">
        <f t="shared" si="696"/>
        <v>0.97413793103448276</v>
      </c>
      <c r="S351" s="89">
        <v>11300</v>
      </c>
      <c r="T351" s="89">
        <f t="shared" si="686"/>
        <v>11600</v>
      </c>
      <c r="U351" s="4">
        <v>120</v>
      </c>
      <c r="V351" s="98">
        <v>200</v>
      </c>
      <c r="W351" s="75">
        <v>3</v>
      </c>
      <c r="X351" s="9">
        <f t="shared" si="697"/>
        <v>600</v>
      </c>
      <c r="Y351" s="72">
        <v>2.86</v>
      </c>
      <c r="Z351" s="72">
        <f t="shared" si="688"/>
        <v>114.39999999999999</v>
      </c>
      <c r="AA351" s="72">
        <f t="shared" si="698"/>
        <v>68.64</v>
      </c>
      <c r="AB351" s="92">
        <v>0.94</v>
      </c>
      <c r="AC351" s="93">
        <f t="shared" si="699"/>
        <v>73.021276595744681</v>
      </c>
      <c r="AD351" s="94">
        <v>13014.652689059834</v>
      </c>
      <c r="AE351" s="72">
        <v>39</v>
      </c>
      <c r="AF351" s="72">
        <v>39</v>
      </c>
      <c r="AG351" s="92">
        <v>0.89</v>
      </c>
      <c r="AI351" s="72" t="s">
        <v>574</v>
      </c>
      <c r="AL351" s="4"/>
      <c r="AM351" s="4"/>
      <c r="AN351" s="73"/>
      <c r="AO351" s="4"/>
      <c r="AP351" s="4"/>
      <c r="AQ351" s="4"/>
      <c r="AR351" s="4"/>
    </row>
    <row r="352" spans="1:44" s="72" customFormat="1" ht="15" thickBot="1">
      <c r="A352" s="4" t="str">
        <f t="shared" si="650"/>
        <v/>
      </c>
      <c r="B352" s="4"/>
      <c r="C352" s="79"/>
      <c r="D352" s="79" t="s">
        <v>646</v>
      </c>
      <c r="E352" s="80"/>
      <c r="F352" s="81"/>
      <c r="G352" s="81"/>
      <c r="H352" s="82" t="s">
        <v>554</v>
      </c>
      <c r="I352" s="83"/>
      <c r="J352" s="83"/>
      <c r="K352" s="83"/>
      <c r="L352" s="84"/>
      <c r="M352" s="85"/>
      <c r="N352" s="85"/>
      <c r="O352" s="86"/>
      <c r="P352" s="87"/>
      <c r="Q352" s="87"/>
      <c r="R352" s="89"/>
      <c r="S352" s="89"/>
      <c r="T352" s="89"/>
      <c r="U352" s="4"/>
      <c r="V352" s="98"/>
      <c r="W352" s="75"/>
      <c r="X352" s="75"/>
      <c r="AL352" s="4"/>
      <c r="AM352" s="4"/>
      <c r="AN352" s="73"/>
      <c r="AO352" s="4"/>
      <c r="AP352" s="4"/>
      <c r="AQ352" s="4"/>
      <c r="AR352" s="4"/>
    </row>
    <row r="353" spans="1:44" s="72" customFormat="1" ht="17.399999999999999">
      <c r="A353" s="4" t="str">
        <f t="shared" si="650"/>
        <v>MCR06W60 8501</v>
      </c>
      <c r="B353" s="4">
        <v>1</v>
      </c>
      <c r="C353" s="79" t="s">
        <v>874</v>
      </c>
      <c r="D353" s="79" t="s">
        <v>435</v>
      </c>
      <c r="E353" s="80">
        <f t="shared" ref="E353:E359" si="700">S353</f>
        <v>3450</v>
      </c>
      <c r="F353" s="81">
        <f t="shared" ref="F353:F359" si="701">AC353</f>
        <v>22.063835793650767</v>
      </c>
      <c r="G353" s="81">
        <f t="shared" ref="G353:G359" si="702">E353/F353</f>
        <v>156.3644704513616</v>
      </c>
      <c r="H353" s="82" t="s">
        <v>554</v>
      </c>
      <c r="I353" s="83"/>
      <c r="J353" s="83" t="s">
        <v>555</v>
      </c>
      <c r="K353" s="83" t="s">
        <v>556</v>
      </c>
      <c r="L353" s="84" t="s">
        <v>575</v>
      </c>
      <c r="M353" s="85">
        <v>70</v>
      </c>
      <c r="N353" s="85">
        <v>65</v>
      </c>
      <c r="O353" s="86" t="s">
        <v>576</v>
      </c>
      <c r="P353" s="87">
        <f>MROUND(E353/1.68,100)</f>
        <v>2100</v>
      </c>
      <c r="Q353" s="87" t="s">
        <v>417</v>
      </c>
      <c r="R353" s="88">
        <f>R$64</f>
        <v>1</v>
      </c>
      <c r="S353" s="89">
        <f t="shared" ref="S353:S359" si="703">MROUND(T353*R353,50)</f>
        <v>3450</v>
      </c>
      <c r="T353" s="89">
        <f t="shared" ref="T353:T359" si="704">MROUND(AD353*AG353*AF353/AE353,50)</f>
        <v>3450</v>
      </c>
      <c r="U353" s="4">
        <v>144</v>
      </c>
      <c r="V353" s="90">
        <v>50</v>
      </c>
      <c r="W353" s="75">
        <v>3</v>
      </c>
      <c r="X353" s="9">
        <f t="shared" ref="X353" si="705">W353*V353</f>
        <v>150</v>
      </c>
      <c r="Y353" s="91">
        <v>2.7273352578262751</v>
      </c>
      <c r="Z353" s="72">
        <f t="shared" ref="Z353:Z359" si="706">Y353*U353/W353</f>
        <v>130.91209237566122</v>
      </c>
      <c r="AA353" s="72">
        <f t="shared" ref="AA353" si="707">Z353*X353/1000</f>
        <v>19.636813856349182</v>
      </c>
      <c r="AB353" s="92">
        <v>0.89</v>
      </c>
      <c r="AC353" s="93">
        <f t="shared" ref="AC353" si="708">AA353/AB353</f>
        <v>22.063835793650767</v>
      </c>
      <c r="AD353" s="97">
        <v>3872.8514321394778</v>
      </c>
      <c r="AE353" s="72">
        <v>39</v>
      </c>
      <c r="AF353" s="72">
        <v>39</v>
      </c>
      <c r="AG353" s="92">
        <v>0.89</v>
      </c>
      <c r="AI353" s="72" t="s">
        <v>577</v>
      </c>
      <c r="AL353" s="4"/>
      <c r="AM353" s="4"/>
      <c r="AN353" s="73"/>
      <c r="AO353" s="4"/>
      <c r="AP353" s="4"/>
      <c r="AQ353" s="4"/>
      <c r="AR353" s="4"/>
    </row>
    <row r="354" spans="1:44" s="72" customFormat="1" ht="17.399999999999999">
      <c r="A354" s="4" t="str">
        <f t="shared" si="650"/>
        <v>MCR06W60 8502</v>
      </c>
      <c r="B354" s="4">
        <v>2</v>
      </c>
      <c r="C354" s="79" t="s">
        <v>874</v>
      </c>
      <c r="D354" s="79" t="s">
        <v>435</v>
      </c>
      <c r="E354" s="80">
        <f t="shared" si="700"/>
        <v>5100</v>
      </c>
      <c r="F354" s="81">
        <f t="shared" si="701"/>
        <v>33.540710736465762</v>
      </c>
      <c r="G354" s="81">
        <f t="shared" si="702"/>
        <v>152.05402294755891</v>
      </c>
      <c r="H354" s="82" t="s">
        <v>554</v>
      </c>
      <c r="I354" s="83"/>
      <c r="J354" s="83" t="s">
        <v>555</v>
      </c>
      <c r="K354" s="83" t="s">
        <v>556</v>
      </c>
      <c r="L354" s="84" t="s">
        <v>575</v>
      </c>
      <c r="M354" s="85">
        <v>70</v>
      </c>
      <c r="N354" s="85">
        <v>65</v>
      </c>
      <c r="O354" s="86" t="s">
        <v>576</v>
      </c>
      <c r="P354" s="87">
        <f t="shared" ref="P354:P359" si="709">MROUND(E354/1.68,100)</f>
        <v>3000</v>
      </c>
      <c r="Q354" s="87" t="s">
        <v>418</v>
      </c>
      <c r="R354" s="88">
        <f>R$65</f>
        <v>1</v>
      </c>
      <c r="S354" s="89">
        <f t="shared" si="703"/>
        <v>5100</v>
      </c>
      <c r="T354" s="89">
        <f t="shared" si="704"/>
        <v>5100</v>
      </c>
      <c r="U354" s="4">
        <v>144</v>
      </c>
      <c r="V354" s="95">
        <v>76.67</v>
      </c>
      <c r="W354" s="75">
        <v>3</v>
      </c>
      <c r="X354" s="9">
        <f>W354*V354</f>
        <v>230.01</v>
      </c>
      <c r="Y354" s="96">
        <v>2.7797478301546827</v>
      </c>
      <c r="Z354" s="72">
        <f t="shared" si="706"/>
        <v>133.42789584742476</v>
      </c>
      <c r="AA354" s="72">
        <f>Z354*X354/1000</f>
        <v>30.689750323866171</v>
      </c>
      <c r="AB354" s="92">
        <v>0.91500000000000004</v>
      </c>
      <c r="AC354" s="93">
        <f>AA354/AB354</f>
        <v>33.540710736465762</v>
      </c>
      <c r="AD354" s="94">
        <v>5734.4528688923656</v>
      </c>
      <c r="AE354" s="72">
        <v>39</v>
      </c>
      <c r="AF354" s="72">
        <v>39</v>
      </c>
      <c r="AG354" s="92">
        <v>0.89</v>
      </c>
      <c r="AI354" s="72" t="s">
        <v>577</v>
      </c>
      <c r="AL354" s="4"/>
      <c r="AM354" s="4"/>
      <c r="AN354" s="73"/>
      <c r="AO354" s="4"/>
      <c r="AP354" s="4"/>
      <c r="AQ354" s="4"/>
      <c r="AR354" s="4"/>
    </row>
    <row r="355" spans="1:44" s="72" customFormat="1" ht="17.399999999999999">
      <c r="A355" s="4" t="str">
        <f t="shared" si="650"/>
        <v>MCR06W60 8503</v>
      </c>
      <c r="B355" s="4">
        <v>3</v>
      </c>
      <c r="C355" s="79" t="s">
        <v>874</v>
      </c>
      <c r="D355" s="79" t="s">
        <v>435</v>
      </c>
      <c r="E355" s="80">
        <f t="shared" si="700"/>
        <v>6000</v>
      </c>
      <c r="F355" s="81">
        <f t="shared" si="701"/>
        <v>39.488588574798882</v>
      </c>
      <c r="G355" s="81">
        <f t="shared" si="702"/>
        <v>151.94262992294244</v>
      </c>
      <c r="H355" s="82" t="s">
        <v>554</v>
      </c>
      <c r="I355" s="83"/>
      <c r="J355" s="83" t="s">
        <v>555</v>
      </c>
      <c r="K355" s="83" t="s">
        <v>556</v>
      </c>
      <c r="L355" s="84" t="s">
        <v>575</v>
      </c>
      <c r="M355" s="85">
        <v>70</v>
      </c>
      <c r="N355" s="85">
        <v>65</v>
      </c>
      <c r="O355" s="86" t="s">
        <v>576</v>
      </c>
      <c r="P355" s="87">
        <f t="shared" si="709"/>
        <v>3600</v>
      </c>
      <c r="Q355" s="87" t="s">
        <v>419</v>
      </c>
      <c r="R355" s="88">
        <f>R$66</f>
        <v>1.0204081632653061</v>
      </c>
      <c r="S355" s="89">
        <f t="shared" si="703"/>
        <v>6000</v>
      </c>
      <c r="T355" s="89">
        <f t="shared" si="704"/>
        <v>5900</v>
      </c>
      <c r="U355" s="4">
        <v>144</v>
      </c>
      <c r="V355" s="9">
        <v>90</v>
      </c>
      <c r="W355" s="75">
        <v>3</v>
      </c>
      <c r="X355" s="9">
        <f t="shared" ref="X355:X356" si="710">W355*V355</f>
        <v>270</v>
      </c>
      <c r="Y355" s="96">
        <v>2.8032022753715258</v>
      </c>
      <c r="Z355" s="72">
        <f t="shared" si="706"/>
        <v>134.55370921783324</v>
      </c>
      <c r="AA355" s="72">
        <f t="shared" ref="AA355:AA359" si="711">Z355*X355/1000</f>
        <v>36.329501488814977</v>
      </c>
      <c r="AB355" s="92">
        <v>0.92</v>
      </c>
      <c r="AC355" s="93">
        <f t="shared" ref="AC355:AC356" si="712">AA355/AB355</f>
        <v>39.488588574798882</v>
      </c>
      <c r="AD355" s="94">
        <v>6619.3127120839617</v>
      </c>
      <c r="AE355" s="72">
        <v>39</v>
      </c>
      <c r="AF355" s="72">
        <v>39</v>
      </c>
      <c r="AG355" s="92">
        <v>0.89</v>
      </c>
      <c r="AI355" s="72" t="s">
        <v>577</v>
      </c>
      <c r="AL355" s="4"/>
      <c r="AM355" s="4"/>
      <c r="AN355" s="73"/>
      <c r="AO355" s="4"/>
      <c r="AP355" s="4"/>
      <c r="AQ355" s="4"/>
      <c r="AR355" s="4"/>
    </row>
    <row r="356" spans="1:44" s="72" customFormat="1" ht="17.399999999999999">
      <c r="A356" s="4" t="str">
        <f t="shared" si="650"/>
        <v>MCR06W60 8504</v>
      </c>
      <c r="B356" s="4">
        <v>4</v>
      </c>
      <c r="C356" s="79" t="s">
        <v>874</v>
      </c>
      <c r="D356" s="79" t="s">
        <v>435</v>
      </c>
      <c r="E356" s="80">
        <f t="shared" si="700"/>
        <v>7500</v>
      </c>
      <c r="F356" s="81">
        <f t="shared" si="701"/>
        <v>51.319294044817326</v>
      </c>
      <c r="G356" s="81">
        <f t="shared" si="702"/>
        <v>146.14386537449684</v>
      </c>
      <c r="H356" s="82" t="s">
        <v>554</v>
      </c>
      <c r="I356" s="83"/>
      <c r="J356" s="83" t="s">
        <v>555</v>
      </c>
      <c r="K356" s="83" t="s">
        <v>556</v>
      </c>
      <c r="L356" s="84" t="s">
        <v>575</v>
      </c>
      <c r="M356" s="85">
        <v>70</v>
      </c>
      <c r="N356" s="85">
        <v>65</v>
      </c>
      <c r="O356" s="86" t="s">
        <v>576</v>
      </c>
      <c r="P356" s="87">
        <f t="shared" si="709"/>
        <v>4500</v>
      </c>
      <c r="Q356" s="87" t="s">
        <v>420</v>
      </c>
      <c r="R356" s="88">
        <f>R$67</f>
        <v>1.0162601626016261</v>
      </c>
      <c r="S356" s="89">
        <f t="shared" si="703"/>
        <v>7500</v>
      </c>
      <c r="T356" s="89">
        <f t="shared" si="704"/>
        <v>7400</v>
      </c>
      <c r="U356" s="4">
        <v>144</v>
      </c>
      <c r="V356" s="9">
        <f>350/3</f>
        <v>116.66666666666667</v>
      </c>
      <c r="W356" s="75">
        <v>3</v>
      </c>
      <c r="X356" s="9">
        <f t="shared" si="710"/>
        <v>350</v>
      </c>
      <c r="Y356" s="96">
        <v>2.8469989315339133</v>
      </c>
      <c r="Z356" s="72">
        <f t="shared" si="706"/>
        <v>136.65594871362785</v>
      </c>
      <c r="AA356" s="72">
        <f t="shared" si="711"/>
        <v>47.829582049769748</v>
      </c>
      <c r="AB356" s="92">
        <v>0.93200000000000005</v>
      </c>
      <c r="AC356" s="93">
        <f t="shared" si="712"/>
        <v>51.319294044817326</v>
      </c>
      <c r="AD356" s="94">
        <v>8319.1479192017305</v>
      </c>
      <c r="AE356" s="72">
        <v>39</v>
      </c>
      <c r="AF356" s="72">
        <v>39</v>
      </c>
      <c r="AG356" s="92">
        <v>0.89</v>
      </c>
      <c r="AI356" s="72" t="s">
        <v>577</v>
      </c>
      <c r="AL356" s="4"/>
      <c r="AM356" s="4"/>
      <c r="AN356" s="73"/>
      <c r="AO356" s="4"/>
      <c r="AP356" s="4"/>
      <c r="AQ356" s="4"/>
      <c r="AR356" s="4"/>
    </row>
    <row r="357" spans="1:44" s="72" customFormat="1" ht="17.399999999999999">
      <c r="A357" s="4" t="str">
        <f t="shared" si="650"/>
        <v>MCR06W60 8505</v>
      </c>
      <c r="B357" s="4">
        <v>5</v>
      </c>
      <c r="C357" s="79" t="s">
        <v>874</v>
      </c>
      <c r="D357" s="79" t="s">
        <v>436</v>
      </c>
      <c r="E357" s="80">
        <f t="shared" si="700"/>
        <v>9750</v>
      </c>
      <c r="F357" s="81">
        <f t="shared" si="701"/>
        <v>58.311904864864864</v>
      </c>
      <c r="G357" s="81">
        <f t="shared" si="702"/>
        <v>167.20427882771403</v>
      </c>
      <c r="H357" s="82" t="s">
        <v>554</v>
      </c>
      <c r="I357" s="83"/>
      <c r="J357" s="83" t="s">
        <v>555</v>
      </c>
      <c r="K357" s="83" t="s">
        <v>556</v>
      </c>
      <c r="L357" s="84" t="s">
        <v>575</v>
      </c>
      <c r="M357" s="85">
        <v>70</v>
      </c>
      <c r="N357" s="85">
        <v>65</v>
      </c>
      <c r="O357" s="86" t="s">
        <v>576</v>
      </c>
      <c r="P357" s="87">
        <f t="shared" si="709"/>
        <v>5800</v>
      </c>
      <c r="Q357" s="87" t="s">
        <v>421</v>
      </c>
      <c r="R357" s="88">
        <f>R$68</f>
        <v>1.0062111801242235</v>
      </c>
      <c r="S357" s="89">
        <f t="shared" si="703"/>
        <v>9750</v>
      </c>
      <c r="T357" s="89">
        <f t="shared" si="704"/>
        <v>9700</v>
      </c>
      <c r="U357" s="4">
        <v>144</v>
      </c>
      <c r="V357" s="9">
        <v>133.30000000000001</v>
      </c>
      <c r="W357" s="75">
        <v>3</v>
      </c>
      <c r="X357" s="9">
        <f>W357*V357</f>
        <v>399.90000000000003</v>
      </c>
      <c r="Y357" s="72">
        <v>2.81</v>
      </c>
      <c r="Z357" s="72">
        <f t="shared" si="706"/>
        <v>134.88</v>
      </c>
      <c r="AA357" s="72">
        <f t="shared" si="711"/>
        <v>53.938512000000003</v>
      </c>
      <c r="AB357" s="92">
        <v>0.92500000000000004</v>
      </c>
      <c r="AC357" s="93">
        <f>AA357/AB357</f>
        <v>58.311904864864864</v>
      </c>
      <c r="AD357" s="94">
        <v>10874.718775497558</v>
      </c>
      <c r="AE357" s="72">
        <v>39</v>
      </c>
      <c r="AF357" s="72">
        <v>39</v>
      </c>
      <c r="AG357" s="92">
        <v>0.89</v>
      </c>
      <c r="AI357" s="72" t="s">
        <v>578</v>
      </c>
      <c r="AL357" s="4"/>
      <c r="AM357" s="4"/>
      <c r="AN357" s="73"/>
      <c r="AO357" s="4"/>
      <c r="AP357" s="4"/>
      <c r="AQ357" s="4"/>
      <c r="AR357" s="4"/>
    </row>
    <row r="358" spans="1:44" s="72" customFormat="1" ht="17.399999999999999">
      <c r="A358" s="4" t="str">
        <f t="shared" si="650"/>
        <v>MCR06W60 8506</v>
      </c>
      <c r="B358" s="4">
        <v>6</v>
      </c>
      <c r="C358" s="79" t="s">
        <v>874</v>
      </c>
      <c r="D358" s="79" t="s">
        <v>436</v>
      </c>
      <c r="E358" s="80">
        <f t="shared" si="700"/>
        <v>12050</v>
      </c>
      <c r="F358" s="81">
        <f t="shared" si="701"/>
        <v>72.912975401069517</v>
      </c>
      <c r="G358" s="81">
        <f t="shared" si="702"/>
        <v>165.26550910475183</v>
      </c>
      <c r="H358" s="82" t="s">
        <v>554</v>
      </c>
      <c r="I358" s="83"/>
      <c r="J358" s="83" t="s">
        <v>555</v>
      </c>
      <c r="K358" s="83" t="s">
        <v>556</v>
      </c>
      <c r="L358" s="84" t="s">
        <v>575</v>
      </c>
      <c r="M358" s="85">
        <v>70</v>
      </c>
      <c r="N358" s="85">
        <v>65</v>
      </c>
      <c r="O358" s="86" t="s">
        <v>576</v>
      </c>
      <c r="P358" s="87">
        <f t="shared" si="709"/>
        <v>7200</v>
      </c>
      <c r="Q358" s="87" t="s">
        <v>422</v>
      </c>
      <c r="R358" s="88">
        <f>$R$69</f>
        <v>1.015228426395939</v>
      </c>
      <c r="S358" s="89">
        <f t="shared" si="703"/>
        <v>12050</v>
      </c>
      <c r="T358" s="89">
        <f t="shared" si="704"/>
        <v>11850</v>
      </c>
      <c r="U358" s="4">
        <v>144</v>
      </c>
      <c r="V358" s="95">
        <v>166.7</v>
      </c>
      <c r="W358" s="75">
        <v>3</v>
      </c>
      <c r="X358" s="9">
        <f t="shared" ref="X358:X359" si="713">W358*V358</f>
        <v>500.09999999999997</v>
      </c>
      <c r="Y358" s="72">
        <v>2.84</v>
      </c>
      <c r="Z358" s="72">
        <f t="shared" si="706"/>
        <v>136.32</v>
      </c>
      <c r="AA358" s="72">
        <f t="shared" si="711"/>
        <v>68.173631999999998</v>
      </c>
      <c r="AB358" s="92">
        <v>0.93500000000000005</v>
      </c>
      <c r="AC358" s="93">
        <f t="shared" ref="AC358:AC359" si="714">AA358/AB358</f>
        <v>72.912975401069517</v>
      </c>
      <c r="AD358" s="94">
        <v>13300.159999430247</v>
      </c>
      <c r="AE358" s="72">
        <v>39</v>
      </c>
      <c r="AF358" s="72">
        <v>39</v>
      </c>
      <c r="AG358" s="92">
        <v>0.89</v>
      </c>
      <c r="AI358" s="72" t="s">
        <v>578</v>
      </c>
      <c r="AL358" s="4"/>
      <c r="AM358" s="4"/>
      <c r="AN358" s="73"/>
      <c r="AO358" s="4"/>
      <c r="AP358" s="4"/>
      <c r="AQ358" s="4"/>
      <c r="AR358" s="4"/>
    </row>
    <row r="359" spans="1:44" s="72" customFormat="1" ht="18" thickBot="1">
      <c r="A359" s="4" t="str">
        <f t="shared" si="650"/>
        <v>MCR06W60 8507</v>
      </c>
      <c r="B359" s="4">
        <v>7</v>
      </c>
      <c r="C359" s="79" t="s">
        <v>874</v>
      </c>
      <c r="D359" s="79" t="s">
        <v>436</v>
      </c>
      <c r="E359" s="80">
        <f t="shared" si="700"/>
        <v>13550</v>
      </c>
      <c r="F359" s="81">
        <f t="shared" si="701"/>
        <v>87.812366737739879</v>
      </c>
      <c r="G359" s="81">
        <f t="shared" si="702"/>
        <v>154.30628399378398</v>
      </c>
      <c r="H359" s="82" t="s">
        <v>554</v>
      </c>
      <c r="I359" s="83"/>
      <c r="J359" s="83" t="s">
        <v>555</v>
      </c>
      <c r="K359" s="83" t="s">
        <v>556</v>
      </c>
      <c r="L359" s="84" t="s">
        <v>575</v>
      </c>
      <c r="M359" s="85">
        <v>70</v>
      </c>
      <c r="N359" s="85">
        <v>65</v>
      </c>
      <c r="O359" s="86" t="s">
        <v>576</v>
      </c>
      <c r="P359" s="87">
        <f t="shared" si="709"/>
        <v>8100</v>
      </c>
      <c r="Q359" s="87" t="s">
        <v>423</v>
      </c>
      <c r="R359" s="88">
        <f>$R$70</f>
        <v>0.97413793103448276</v>
      </c>
      <c r="S359" s="89">
        <f t="shared" si="703"/>
        <v>13550</v>
      </c>
      <c r="T359" s="89">
        <f t="shared" si="704"/>
        <v>13900</v>
      </c>
      <c r="U359" s="4">
        <v>144</v>
      </c>
      <c r="V359" s="98">
        <v>200</v>
      </c>
      <c r="W359" s="75">
        <v>3</v>
      </c>
      <c r="X359" s="9">
        <f t="shared" si="713"/>
        <v>600</v>
      </c>
      <c r="Y359" s="72">
        <v>2.86</v>
      </c>
      <c r="Z359" s="72">
        <f t="shared" si="706"/>
        <v>137.28</v>
      </c>
      <c r="AA359" s="72">
        <f t="shared" si="711"/>
        <v>82.367999999999995</v>
      </c>
      <c r="AB359" s="92">
        <v>0.93799999999999994</v>
      </c>
      <c r="AC359" s="93">
        <f t="shared" si="714"/>
        <v>87.812366737739879</v>
      </c>
      <c r="AD359" s="99">
        <v>15617.5832268718</v>
      </c>
      <c r="AE359" s="72">
        <v>39</v>
      </c>
      <c r="AF359" s="72">
        <v>39</v>
      </c>
      <c r="AG359" s="92">
        <v>0.89</v>
      </c>
      <c r="AI359" s="72" t="s">
        <v>578</v>
      </c>
      <c r="AL359" s="4"/>
      <c r="AM359" s="4"/>
      <c r="AN359" s="73"/>
      <c r="AO359" s="4"/>
      <c r="AP359" s="4"/>
      <c r="AQ359" s="4"/>
      <c r="AR359" s="4"/>
    </row>
    <row r="360" spans="1:44" s="72" customFormat="1" ht="15" thickBot="1">
      <c r="A360" s="4" t="str">
        <f t="shared" si="650"/>
        <v/>
      </c>
      <c r="B360" s="4"/>
      <c r="C360" s="79"/>
      <c r="D360" s="79" t="s">
        <v>646</v>
      </c>
      <c r="E360" s="80"/>
      <c r="F360" s="81"/>
      <c r="G360" s="81"/>
      <c r="H360" s="82" t="s">
        <v>554</v>
      </c>
      <c r="I360" s="83"/>
      <c r="J360" s="83"/>
      <c r="K360" s="83"/>
      <c r="L360" s="84"/>
      <c r="M360" s="85"/>
      <c r="N360" s="85"/>
      <c r="O360" s="86"/>
      <c r="P360" s="87"/>
      <c r="Q360" s="87"/>
      <c r="R360" s="89"/>
      <c r="S360" s="89"/>
      <c r="T360" s="89"/>
      <c r="U360" s="4"/>
      <c r="AL360" s="4"/>
      <c r="AM360" s="4"/>
      <c r="AN360" s="73"/>
      <c r="AO360" s="4"/>
      <c r="AP360" s="4"/>
      <c r="AQ360" s="4"/>
      <c r="AR360" s="4"/>
    </row>
    <row r="361" spans="1:44" s="72" customFormat="1" ht="17.399999999999999">
      <c r="A361" s="4" t="str">
        <f t="shared" si="650"/>
        <v>MCR08W60 8501</v>
      </c>
      <c r="B361" s="4">
        <v>1</v>
      </c>
      <c r="C361" s="79" t="s">
        <v>875</v>
      </c>
      <c r="D361" s="79" t="s">
        <v>435</v>
      </c>
      <c r="E361" s="80">
        <f t="shared" ref="E361:E367" si="715">S361</f>
        <v>4600</v>
      </c>
      <c r="F361" s="81">
        <f t="shared" ref="F361:F367" si="716">AC361</f>
        <v>29.254098854896352</v>
      </c>
      <c r="G361" s="81">
        <f t="shared" ref="G361:G367" si="717">E361/F361</f>
        <v>157.24292253254907</v>
      </c>
      <c r="H361" s="82" t="s">
        <v>554</v>
      </c>
      <c r="I361" s="83"/>
      <c r="J361" s="83" t="s">
        <v>555</v>
      </c>
      <c r="K361" s="83" t="s">
        <v>556</v>
      </c>
      <c r="L361" s="84" t="s">
        <v>579</v>
      </c>
      <c r="M361" s="85">
        <v>70</v>
      </c>
      <c r="N361" s="85">
        <v>65</v>
      </c>
      <c r="O361" s="86" t="s">
        <v>580</v>
      </c>
      <c r="P361" s="87">
        <f>MROUND(E361/2.24,100)</f>
        <v>2100</v>
      </c>
      <c r="Q361" s="87" t="s">
        <v>417</v>
      </c>
      <c r="R361" s="88">
        <f>R$64</f>
        <v>1</v>
      </c>
      <c r="S361" s="89">
        <f t="shared" ref="S361:S367" si="718">MROUND(T361*R361,50)</f>
        <v>4600</v>
      </c>
      <c r="T361" s="89">
        <f t="shared" ref="T361:T367" si="719">MROUND(AD361*AG361*AF361/AE361,50)</f>
        <v>4600</v>
      </c>
      <c r="U361" s="4">
        <f t="shared" ref="U361:U364" si="720">24*8</f>
        <v>192</v>
      </c>
      <c r="V361" s="90">
        <v>50</v>
      </c>
      <c r="W361" s="75">
        <v>3</v>
      </c>
      <c r="X361" s="9">
        <f t="shared" ref="X361" si="721">W361*V361</f>
        <v>150</v>
      </c>
      <c r="Y361" s="91">
        <v>2.7273352578262751</v>
      </c>
      <c r="Z361" s="72">
        <f t="shared" ref="Z361:Z367" si="722">Y361*U361/W361</f>
        <v>174.54945650088158</v>
      </c>
      <c r="AA361" s="72">
        <f t="shared" ref="AA361" si="723">Z361*X361/1000</f>
        <v>26.182418475132234</v>
      </c>
      <c r="AB361" s="92">
        <v>0.89500000000000002</v>
      </c>
      <c r="AC361" s="93">
        <f t="shared" ref="AC361" si="724">AA361/AB361</f>
        <v>29.254098854896352</v>
      </c>
      <c r="AD361" s="97">
        <v>5163.801909519304</v>
      </c>
      <c r="AE361" s="72">
        <v>39</v>
      </c>
      <c r="AF361" s="72">
        <v>39</v>
      </c>
      <c r="AG361" s="92">
        <v>0.89</v>
      </c>
      <c r="AI361" s="72" t="s">
        <v>581</v>
      </c>
      <c r="AL361" s="4"/>
      <c r="AM361" s="4"/>
      <c r="AN361" s="73"/>
      <c r="AO361" s="4"/>
      <c r="AP361" s="4"/>
      <c r="AQ361" s="4"/>
      <c r="AR361" s="4"/>
    </row>
    <row r="362" spans="1:44" s="72" customFormat="1" ht="17.399999999999999">
      <c r="A362" s="4" t="str">
        <f t="shared" si="650"/>
        <v>MCR08W60 8502</v>
      </c>
      <c r="B362" s="4">
        <v>2</v>
      </c>
      <c r="C362" s="79" t="s">
        <v>875</v>
      </c>
      <c r="D362" s="79" t="s">
        <v>435</v>
      </c>
      <c r="E362" s="80">
        <f t="shared" si="715"/>
        <v>6800</v>
      </c>
      <c r="F362" s="81">
        <f t="shared" si="716"/>
        <v>44.189705289944087</v>
      </c>
      <c r="G362" s="81">
        <f t="shared" si="717"/>
        <v>153.88199480813066</v>
      </c>
      <c r="H362" s="82" t="s">
        <v>554</v>
      </c>
      <c r="I362" s="83"/>
      <c r="J362" s="83" t="s">
        <v>555</v>
      </c>
      <c r="K362" s="83" t="s">
        <v>556</v>
      </c>
      <c r="L362" s="84" t="s">
        <v>579</v>
      </c>
      <c r="M362" s="85">
        <v>70</v>
      </c>
      <c r="N362" s="85">
        <v>65</v>
      </c>
      <c r="O362" s="86" t="s">
        <v>580</v>
      </c>
      <c r="P362" s="87">
        <f t="shared" ref="P362:P367" si="725">MROUND(E362/2.24,100)</f>
        <v>3000</v>
      </c>
      <c r="Q362" s="87" t="s">
        <v>418</v>
      </c>
      <c r="R362" s="88">
        <f>R$65</f>
        <v>1</v>
      </c>
      <c r="S362" s="89">
        <f t="shared" si="718"/>
        <v>6800</v>
      </c>
      <c r="T362" s="89">
        <f t="shared" si="719"/>
        <v>6800</v>
      </c>
      <c r="U362" s="4">
        <f t="shared" si="720"/>
        <v>192</v>
      </c>
      <c r="V362" s="95">
        <v>76.67</v>
      </c>
      <c r="W362" s="75">
        <v>3</v>
      </c>
      <c r="X362" s="9">
        <f>W362*V362</f>
        <v>230.01</v>
      </c>
      <c r="Y362" s="96">
        <v>2.7797478301546827</v>
      </c>
      <c r="Z362" s="72">
        <f t="shared" si="722"/>
        <v>177.9038611298997</v>
      </c>
      <c r="AA362" s="72">
        <f>Z362*X362/1000</f>
        <v>40.919667098488226</v>
      </c>
      <c r="AB362" s="92">
        <v>0.92600000000000005</v>
      </c>
      <c r="AC362" s="93">
        <f>AA362/AB362</f>
        <v>44.189705289944087</v>
      </c>
      <c r="AD362" s="94">
        <v>7645.9371585231547</v>
      </c>
      <c r="AE362" s="72">
        <v>39</v>
      </c>
      <c r="AF362" s="72">
        <v>39</v>
      </c>
      <c r="AG362" s="92">
        <v>0.89</v>
      </c>
      <c r="AI362" s="72" t="s">
        <v>581</v>
      </c>
      <c r="AL362" s="4"/>
      <c r="AM362" s="4"/>
      <c r="AN362" s="73"/>
      <c r="AO362" s="4"/>
      <c r="AP362" s="4"/>
      <c r="AQ362" s="4"/>
      <c r="AR362" s="4"/>
    </row>
    <row r="363" spans="1:44" s="72" customFormat="1" ht="17.399999999999999">
      <c r="A363" s="4" t="str">
        <f t="shared" si="650"/>
        <v>MCR08W60 8503</v>
      </c>
      <c r="B363" s="4">
        <v>3</v>
      </c>
      <c r="C363" s="79" t="s">
        <v>875</v>
      </c>
      <c r="D363" s="79" t="s">
        <v>435</v>
      </c>
      <c r="E363" s="80">
        <f t="shared" si="715"/>
        <v>8000</v>
      </c>
      <c r="F363" s="81">
        <f t="shared" si="716"/>
        <v>51.862243381605957</v>
      </c>
      <c r="G363" s="81">
        <f t="shared" si="717"/>
        <v>154.25480037829158</v>
      </c>
      <c r="H363" s="82" t="s">
        <v>554</v>
      </c>
      <c r="I363" s="83"/>
      <c r="J363" s="83" t="s">
        <v>555</v>
      </c>
      <c r="K363" s="83" t="s">
        <v>556</v>
      </c>
      <c r="L363" s="84" t="s">
        <v>579</v>
      </c>
      <c r="M363" s="85">
        <v>70</v>
      </c>
      <c r="N363" s="85">
        <v>65</v>
      </c>
      <c r="O363" s="86" t="s">
        <v>580</v>
      </c>
      <c r="P363" s="87">
        <f t="shared" si="725"/>
        <v>3600</v>
      </c>
      <c r="Q363" s="87" t="s">
        <v>419</v>
      </c>
      <c r="R363" s="88">
        <f>R$66</f>
        <v>1.0204081632653061</v>
      </c>
      <c r="S363" s="89">
        <f t="shared" si="718"/>
        <v>8000</v>
      </c>
      <c r="T363" s="89">
        <f t="shared" si="719"/>
        <v>7850</v>
      </c>
      <c r="U363" s="4">
        <f t="shared" si="720"/>
        <v>192</v>
      </c>
      <c r="V363" s="9">
        <v>90</v>
      </c>
      <c r="W363" s="75">
        <v>3</v>
      </c>
      <c r="X363" s="9">
        <f t="shared" ref="X363:X364" si="726">W363*V363</f>
        <v>270</v>
      </c>
      <c r="Y363" s="96">
        <v>2.8032022753715258</v>
      </c>
      <c r="Z363" s="72">
        <f t="shared" si="722"/>
        <v>179.40494562377765</v>
      </c>
      <c r="AA363" s="72">
        <f t="shared" ref="AA363:AA364" si="727">Z363*X363/1000</f>
        <v>48.439335318419964</v>
      </c>
      <c r="AB363" s="92">
        <v>0.93400000000000005</v>
      </c>
      <c r="AC363" s="93">
        <f t="shared" ref="AC363:AC364" si="728">AA363/AB363</f>
        <v>51.862243381605957</v>
      </c>
      <c r="AD363" s="94">
        <v>8825.7502827786157</v>
      </c>
      <c r="AE363" s="72">
        <v>39</v>
      </c>
      <c r="AF363" s="72">
        <v>39</v>
      </c>
      <c r="AG363" s="92">
        <v>0.89</v>
      </c>
      <c r="AI363" s="72" t="s">
        <v>581</v>
      </c>
      <c r="AL363" s="4"/>
      <c r="AM363" s="4"/>
      <c r="AN363" s="73"/>
      <c r="AO363" s="4"/>
      <c r="AP363" s="4"/>
      <c r="AQ363" s="4"/>
      <c r="AR363" s="4"/>
    </row>
    <row r="364" spans="1:44" s="72" customFormat="1" ht="17.399999999999999">
      <c r="A364" s="4" t="str">
        <f t="shared" si="650"/>
        <v>MCR08W60 8504</v>
      </c>
      <c r="B364" s="4">
        <v>4</v>
      </c>
      <c r="C364" s="79" t="s">
        <v>875</v>
      </c>
      <c r="D364" s="79" t="s">
        <v>435</v>
      </c>
      <c r="E364" s="80">
        <f t="shared" si="715"/>
        <v>10000</v>
      </c>
      <c r="F364" s="81">
        <f t="shared" si="716"/>
        <v>67.699337650063327</v>
      </c>
      <c r="G364" s="81">
        <f t="shared" si="717"/>
        <v>147.71193259954509</v>
      </c>
      <c r="H364" s="82" t="s">
        <v>554</v>
      </c>
      <c r="I364" s="83"/>
      <c r="J364" s="83" t="s">
        <v>555</v>
      </c>
      <c r="K364" s="83" t="s">
        <v>556</v>
      </c>
      <c r="L364" s="84" t="s">
        <v>579</v>
      </c>
      <c r="M364" s="85">
        <v>70</v>
      </c>
      <c r="N364" s="85">
        <v>65</v>
      </c>
      <c r="O364" s="86" t="s">
        <v>580</v>
      </c>
      <c r="P364" s="87">
        <f t="shared" si="725"/>
        <v>4500</v>
      </c>
      <c r="Q364" s="87" t="s">
        <v>420</v>
      </c>
      <c r="R364" s="88">
        <f>R$67</f>
        <v>1.0162601626016261</v>
      </c>
      <c r="S364" s="89">
        <f t="shared" si="718"/>
        <v>10000</v>
      </c>
      <c r="T364" s="89">
        <f t="shared" si="719"/>
        <v>9850</v>
      </c>
      <c r="U364" s="4">
        <f t="shared" si="720"/>
        <v>192</v>
      </c>
      <c r="V364" s="9">
        <f>350/3</f>
        <v>116.66666666666667</v>
      </c>
      <c r="W364" s="75">
        <v>3</v>
      </c>
      <c r="X364" s="9">
        <f t="shared" si="726"/>
        <v>350</v>
      </c>
      <c r="Y364" s="96">
        <v>2.8469989315339133</v>
      </c>
      <c r="Z364" s="72">
        <f t="shared" si="722"/>
        <v>182.20793161817042</v>
      </c>
      <c r="AA364" s="72">
        <f t="shared" si="727"/>
        <v>63.772776066359647</v>
      </c>
      <c r="AB364" s="92">
        <v>0.94199999999999995</v>
      </c>
      <c r="AC364" s="93">
        <f t="shared" si="728"/>
        <v>67.699337650063327</v>
      </c>
      <c r="AD364" s="94">
        <v>11092.197225602307</v>
      </c>
      <c r="AE364" s="72">
        <v>39</v>
      </c>
      <c r="AF364" s="72">
        <v>39</v>
      </c>
      <c r="AG364" s="92">
        <v>0.89</v>
      </c>
      <c r="AI364" s="72" t="s">
        <v>581</v>
      </c>
      <c r="AL364" s="4"/>
      <c r="AM364" s="4"/>
      <c r="AN364" s="73"/>
      <c r="AO364" s="4"/>
      <c r="AP364" s="4"/>
      <c r="AQ364" s="4"/>
      <c r="AR364" s="4"/>
    </row>
    <row r="365" spans="1:44" s="72" customFormat="1" ht="17.399999999999999">
      <c r="A365" s="4" t="str">
        <f t="shared" si="650"/>
        <v>MCR08W60 85015</v>
      </c>
      <c r="B365" s="4">
        <v>5</v>
      </c>
      <c r="C365" s="79" t="s">
        <v>876</v>
      </c>
      <c r="D365" s="79" t="s">
        <v>647</v>
      </c>
      <c r="E365" s="80">
        <f t="shared" si="715"/>
        <v>13000</v>
      </c>
      <c r="F365" s="81">
        <f t="shared" si="716"/>
        <v>76.835487179487188</v>
      </c>
      <c r="G365" s="81">
        <f t="shared" si="717"/>
        <v>169.19265403539495</v>
      </c>
      <c r="H365" s="82" t="s">
        <v>554</v>
      </c>
      <c r="I365" s="83"/>
      <c r="J365" s="83" t="s">
        <v>555</v>
      </c>
      <c r="K365" s="83" t="s">
        <v>556</v>
      </c>
      <c r="L365" s="84" t="s">
        <v>579</v>
      </c>
      <c r="M365" s="85">
        <v>70</v>
      </c>
      <c r="N365" s="85">
        <v>65</v>
      </c>
      <c r="O365" s="86" t="s">
        <v>580</v>
      </c>
      <c r="P365" s="87">
        <f t="shared" si="725"/>
        <v>5800</v>
      </c>
      <c r="Q365" s="87" t="s">
        <v>421</v>
      </c>
      <c r="R365" s="88">
        <f>R$68</f>
        <v>1.0062111801242235</v>
      </c>
      <c r="S365" s="89">
        <f t="shared" si="718"/>
        <v>13000</v>
      </c>
      <c r="T365" s="89">
        <f t="shared" si="719"/>
        <v>12900</v>
      </c>
      <c r="U365" s="4">
        <f>24*8</f>
        <v>192</v>
      </c>
      <c r="V365" s="9">
        <v>133.30000000000001</v>
      </c>
      <c r="W365" s="75">
        <v>3</v>
      </c>
      <c r="X365" s="9">
        <f>W365*V365</f>
        <v>399.90000000000003</v>
      </c>
      <c r="Y365" s="72">
        <v>2.81</v>
      </c>
      <c r="Z365" s="72">
        <f t="shared" si="722"/>
        <v>179.84</v>
      </c>
      <c r="AA365" s="72">
        <f>Z365*X365/1000</f>
        <v>71.918016000000009</v>
      </c>
      <c r="AB365" s="92">
        <v>0.93600000000000005</v>
      </c>
      <c r="AC365" s="93">
        <f>AA365/AB365</f>
        <v>76.835487179487188</v>
      </c>
      <c r="AD365" s="97">
        <v>14499.625033996745</v>
      </c>
      <c r="AE365" s="72">
        <v>39</v>
      </c>
      <c r="AF365" s="72">
        <v>39</v>
      </c>
      <c r="AG365" s="92">
        <v>0.89</v>
      </c>
      <c r="AI365" s="72" t="s">
        <v>582</v>
      </c>
      <c r="AL365" s="4"/>
      <c r="AM365" s="4"/>
      <c r="AN365" s="73"/>
      <c r="AO365" s="4"/>
      <c r="AP365" s="4"/>
      <c r="AQ365" s="4"/>
      <c r="AR365" s="4"/>
    </row>
    <row r="366" spans="1:44" s="72" customFormat="1" ht="17.399999999999999">
      <c r="A366" s="4" t="str">
        <f t="shared" si="650"/>
        <v>MCR08W60 85016</v>
      </c>
      <c r="B366" s="4">
        <v>6</v>
      </c>
      <c r="C366" s="79" t="s">
        <v>876</v>
      </c>
      <c r="D366" s="79" t="s">
        <v>647</v>
      </c>
      <c r="E366" s="80">
        <f t="shared" si="715"/>
        <v>16050</v>
      </c>
      <c r="F366" s="81">
        <f t="shared" si="716"/>
        <v>96.188546031746029</v>
      </c>
      <c r="G366" s="81">
        <f t="shared" si="717"/>
        <v>166.85978385308854</v>
      </c>
      <c r="H366" s="82" t="s">
        <v>554</v>
      </c>
      <c r="I366" s="83"/>
      <c r="J366" s="83" t="s">
        <v>555</v>
      </c>
      <c r="K366" s="83" t="s">
        <v>556</v>
      </c>
      <c r="L366" s="84" t="s">
        <v>579</v>
      </c>
      <c r="M366" s="85">
        <v>70</v>
      </c>
      <c r="N366" s="85">
        <v>65</v>
      </c>
      <c r="O366" s="86" t="s">
        <v>580</v>
      </c>
      <c r="P366" s="87">
        <f t="shared" si="725"/>
        <v>7200</v>
      </c>
      <c r="Q366" s="87" t="s">
        <v>422</v>
      </c>
      <c r="R366" s="88">
        <f>$R$69</f>
        <v>1.015228426395939</v>
      </c>
      <c r="S366" s="89">
        <f t="shared" si="718"/>
        <v>16050</v>
      </c>
      <c r="T366" s="89">
        <f t="shared" si="719"/>
        <v>15800</v>
      </c>
      <c r="U366" s="4">
        <f t="shared" ref="U366:U367" si="729">24*8</f>
        <v>192</v>
      </c>
      <c r="V366" s="95">
        <v>166.7</v>
      </c>
      <c r="W366" s="75">
        <v>3</v>
      </c>
      <c r="X366" s="9">
        <f t="shared" ref="X366:X367" si="730">W366*V366</f>
        <v>500.09999999999997</v>
      </c>
      <c r="Y366" s="72">
        <v>2.84</v>
      </c>
      <c r="Z366" s="72">
        <f t="shared" si="722"/>
        <v>181.76</v>
      </c>
      <c r="AA366" s="72">
        <f t="shared" ref="AA366:AA367" si="731">Z366*X366/1000</f>
        <v>90.898175999999992</v>
      </c>
      <c r="AB366" s="92">
        <v>0.94499999999999995</v>
      </c>
      <c r="AC366" s="93">
        <f t="shared" ref="AC366:AC367" si="732">AA366/AB366</f>
        <v>96.188546031746029</v>
      </c>
      <c r="AD366" s="94">
        <v>17733.546665906993</v>
      </c>
      <c r="AE366" s="72">
        <v>39</v>
      </c>
      <c r="AF366" s="72">
        <v>39</v>
      </c>
      <c r="AG366" s="92">
        <v>0.89</v>
      </c>
      <c r="AI366" s="72" t="s">
        <v>582</v>
      </c>
      <c r="AL366" s="4"/>
      <c r="AM366" s="4"/>
      <c r="AN366" s="73"/>
      <c r="AO366" s="4"/>
      <c r="AP366" s="4"/>
      <c r="AQ366" s="4"/>
      <c r="AR366" s="4"/>
    </row>
    <row r="367" spans="1:44" s="72" customFormat="1" ht="17.399999999999999">
      <c r="A367" s="4" t="str">
        <f t="shared" si="650"/>
        <v>MCR08W60 85027</v>
      </c>
      <c r="B367" s="4">
        <v>7</v>
      </c>
      <c r="C367" s="79" t="s">
        <v>877</v>
      </c>
      <c r="D367" s="79" t="s">
        <v>648</v>
      </c>
      <c r="E367" s="80">
        <f t="shared" si="715"/>
        <v>18050</v>
      </c>
      <c r="F367" s="81">
        <f t="shared" si="716"/>
        <v>115.97043294614572</v>
      </c>
      <c r="G367" s="81">
        <f t="shared" si="717"/>
        <v>155.64311990093239</v>
      </c>
      <c r="H367" s="82" t="s">
        <v>554</v>
      </c>
      <c r="I367" s="83"/>
      <c r="J367" s="83" t="s">
        <v>565</v>
      </c>
      <c r="K367" s="83" t="s">
        <v>556</v>
      </c>
      <c r="L367" s="84" t="s">
        <v>579</v>
      </c>
      <c r="M367" s="85">
        <v>70</v>
      </c>
      <c r="N367" s="85">
        <v>65</v>
      </c>
      <c r="O367" s="86" t="s">
        <v>580</v>
      </c>
      <c r="P367" s="87">
        <f t="shared" si="725"/>
        <v>8100</v>
      </c>
      <c r="Q367" s="87" t="s">
        <v>423</v>
      </c>
      <c r="R367" s="88">
        <f>$R$70</f>
        <v>0.97413793103448276</v>
      </c>
      <c r="S367" s="89">
        <f t="shared" si="718"/>
        <v>18050</v>
      </c>
      <c r="T367" s="89">
        <f t="shared" si="719"/>
        <v>18550</v>
      </c>
      <c r="U367" s="4">
        <f t="shared" si="729"/>
        <v>192</v>
      </c>
      <c r="V367" s="98">
        <v>200</v>
      </c>
      <c r="W367" s="75">
        <v>3</v>
      </c>
      <c r="X367" s="9">
        <f t="shared" si="730"/>
        <v>600</v>
      </c>
      <c r="Y367" s="72">
        <v>2.86</v>
      </c>
      <c r="Z367" s="72">
        <f t="shared" si="722"/>
        <v>183.04</v>
      </c>
      <c r="AA367" s="72">
        <f t="shared" si="731"/>
        <v>109.824</v>
      </c>
      <c r="AB367" s="92">
        <v>0.94699999999999995</v>
      </c>
      <c r="AC367" s="93">
        <f t="shared" si="732"/>
        <v>115.97043294614572</v>
      </c>
      <c r="AD367" s="94">
        <v>20823.444302495736</v>
      </c>
      <c r="AE367" s="72">
        <v>39</v>
      </c>
      <c r="AF367" s="72">
        <v>39</v>
      </c>
      <c r="AG367" s="92">
        <v>0.89</v>
      </c>
      <c r="AI367" s="72" t="s">
        <v>582</v>
      </c>
      <c r="AL367" s="4"/>
      <c r="AM367" s="4"/>
      <c r="AN367" s="73"/>
      <c r="AO367" s="4"/>
      <c r="AP367" s="4"/>
      <c r="AQ367" s="4"/>
      <c r="AR367" s="4"/>
    </row>
    <row r="368" spans="1:44" s="72" customFormat="1">
      <c r="A368" s="4" t="str">
        <f t="shared" si="650"/>
        <v/>
      </c>
      <c r="B368" s="4"/>
      <c r="C368" s="79"/>
      <c r="D368" s="79" t="s">
        <v>646</v>
      </c>
      <c r="E368" s="80"/>
      <c r="F368" s="82"/>
      <c r="G368" s="81"/>
      <c r="H368" s="82" t="s">
        <v>554</v>
      </c>
      <c r="I368" s="83"/>
      <c r="J368" s="83"/>
      <c r="K368" s="83"/>
      <c r="L368" s="84"/>
      <c r="M368" s="85"/>
      <c r="N368" s="85"/>
      <c r="O368" s="86"/>
      <c r="P368" s="87"/>
      <c r="Q368" s="87"/>
      <c r="R368" s="89"/>
      <c r="S368" s="89"/>
      <c r="T368" s="89"/>
      <c r="U368" s="4"/>
      <c r="AL368" s="4"/>
      <c r="AM368" s="4"/>
      <c r="AN368" s="73"/>
      <c r="AO368" s="4"/>
      <c r="AP368" s="4"/>
      <c r="AQ368" s="4"/>
      <c r="AR368" s="4"/>
    </row>
    <row r="369" spans="1:44" s="72" customFormat="1" ht="15" thickBot="1">
      <c r="A369" s="4" t="str">
        <f t="shared" si="650"/>
        <v/>
      </c>
      <c r="B369" s="4"/>
      <c r="C369" s="6"/>
      <c r="D369" s="79" t="s">
        <v>646</v>
      </c>
      <c r="E369" s="70"/>
      <c r="F369" s="6"/>
      <c r="G369" s="6"/>
      <c r="H369" s="82" t="s">
        <v>554</v>
      </c>
      <c r="I369" s="6"/>
      <c r="J369" s="6"/>
      <c r="K369" s="6"/>
      <c r="L369" s="111"/>
      <c r="M369" s="112"/>
      <c r="N369" s="112"/>
      <c r="O369" s="113"/>
      <c r="P369" s="87"/>
      <c r="Q369" s="87"/>
      <c r="R369" s="89"/>
      <c r="S369" s="89"/>
      <c r="T369" s="89"/>
      <c r="U369" s="4"/>
      <c r="AL369" s="4"/>
      <c r="AM369" s="4"/>
      <c r="AN369" s="73"/>
      <c r="AO369" s="4"/>
      <c r="AP369" s="4"/>
      <c r="AQ369" s="4"/>
      <c r="AR369" s="4"/>
    </row>
    <row r="370" spans="1:44" ht="17.399999999999999">
      <c r="A370" s="4" t="str">
        <f t="shared" si="650"/>
        <v>MCR02N30 8301</v>
      </c>
      <c r="B370" s="4">
        <v>1</v>
      </c>
      <c r="C370" s="79" t="s">
        <v>878</v>
      </c>
      <c r="D370" s="79" t="s">
        <v>435</v>
      </c>
      <c r="E370" s="80">
        <f t="shared" ref="E370:E376" si="733">S370</f>
        <v>1100</v>
      </c>
      <c r="F370" s="81">
        <f>AC370</f>
        <v>8.6126376562934972</v>
      </c>
      <c r="G370" s="81">
        <f>E370/F370</f>
        <v>127.71929389090216</v>
      </c>
      <c r="H370" s="82" t="s">
        <v>554</v>
      </c>
      <c r="I370" s="83"/>
      <c r="J370" s="83" t="s">
        <v>555</v>
      </c>
      <c r="K370" s="83" t="s">
        <v>556</v>
      </c>
      <c r="L370" s="84" t="s">
        <v>557</v>
      </c>
      <c r="M370" s="85">
        <v>70</v>
      </c>
      <c r="N370" s="85">
        <v>65</v>
      </c>
      <c r="O370" s="86" t="s">
        <v>558</v>
      </c>
      <c r="P370" s="87">
        <f>MROUND(E370/0.56,100)</f>
        <v>2000</v>
      </c>
      <c r="Q370" s="87" t="s">
        <v>584</v>
      </c>
      <c r="R370" s="88">
        <f>R$64</f>
        <v>1</v>
      </c>
      <c r="S370" s="89">
        <f t="shared" ref="S370:S376" si="734">MROUND(T370*R370,50)</f>
        <v>1100</v>
      </c>
      <c r="T370" s="89">
        <f t="shared" ref="T370:T376" si="735">MROUND(AD370*AG370*AF370/AE370,50)</f>
        <v>1100</v>
      </c>
      <c r="U370" s="4">
        <v>48</v>
      </c>
      <c r="V370" s="90">
        <v>50</v>
      </c>
      <c r="W370" s="75">
        <v>3</v>
      </c>
      <c r="X370" s="9">
        <f t="shared" ref="X370" si="736">W370*V370</f>
        <v>150</v>
      </c>
      <c r="Y370" s="91">
        <v>2.7273352578262751</v>
      </c>
      <c r="Z370" s="72">
        <f t="shared" ref="Z370:Z376" si="737">Y370*U370/W370</f>
        <v>43.637364125220394</v>
      </c>
      <c r="AA370" s="72">
        <f t="shared" ref="AA370" si="738">Z370*X370/1000</f>
        <v>6.5456046187830585</v>
      </c>
      <c r="AB370" s="92">
        <v>0.76</v>
      </c>
      <c r="AC370" s="93">
        <f t="shared" ref="AC370" si="739">AA370/AB370</f>
        <v>8.6126376562934972</v>
      </c>
      <c r="AD370" s="94">
        <v>1291</v>
      </c>
      <c r="AE370" s="72">
        <v>39</v>
      </c>
      <c r="AF370" s="72">
        <v>37</v>
      </c>
      <c r="AG370" s="92">
        <v>0.88</v>
      </c>
      <c r="AI370" s="72" t="s">
        <v>559</v>
      </c>
      <c r="AL370" s="4" t="s">
        <v>560</v>
      </c>
    </row>
    <row r="371" spans="1:44" ht="17.399999999999999">
      <c r="A371" s="4" t="str">
        <f t="shared" si="650"/>
        <v>MCR02N30 8302</v>
      </c>
      <c r="B371" s="4">
        <v>2</v>
      </c>
      <c r="C371" s="79" t="s">
        <v>878</v>
      </c>
      <c r="D371" s="79" t="s">
        <v>435</v>
      </c>
      <c r="E371" s="80">
        <f t="shared" si="733"/>
        <v>1600</v>
      </c>
      <c r="F371" s="81">
        <f t="shared" ref="F371:F376" si="740">AC371</f>
        <v>12.629526882249452</v>
      </c>
      <c r="G371" s="81">
        <f t="shared" ref="G371:G376" si="741">E371/F371</f>
        <v>126.6872476631542</v>
      </c>
      <c r="H371" s="82" t="s">
        <v>554</v>
      </c>
      <c r="I371" s="83"/>
      <c r="J371" s="83" t="s">
        <v>555</v>
      </c>
      <c r="K371" s="83" t="s">
        <v>556</v>
      </c>
      <c r="L371" s="84" t="s">
        <v>557</v>
      </c>
      <c r="M371" s="85">
        <v>70</v>
      </c>
      <c r="N371" s="85">
        <v>65</v>
      </c>
      <c r="O371" s="86" t="s">
        <v>558</v>
      </c>
      <c r="P371" s="87">
        <f t="shared" ref="P371:P376" si="742">MROUND(E371/0.56,100)</f>
        <v>2900</v>
      </c>
      <c r="Q371" s="87" t="s">
        <v>426</v>
      </c>
      <c r="R371" s="88">
        <f>R$65</f>
        <v>1</v>
      </c>
      <c r="S371" s="89">
        <f t="shared" si="734"/>
        <v>1600</v>
      </c>
      <c r="T371" s="89">
        <f t="shared" si="735"/>
        <v>1600</v>
      </c>
      <c r="U371" s="4">
        <v>48</v>
      </c>
      <c r="V371" s="95">
        <v>76.67</v>
      </c>
      <c r="W371" s="75">
        <v>3</v>
      </c>
      <c r="X371" s="9">
        <f>W371*V371</f>
        <v>230.01</v>
      </c>
      <c r="Y371" s="96">
        <v>2.7797478301546827</v>
      </c>
      <c r="Z371" s="72">
        <f t="shared" si="737"/>
        <v>44.475965282474924</v>
      </c>
      <c r="AA371" s="72">
        <f>Z371*X371/1000</f>
        <v>10.229916774622057</v>
      </c>
      <c r="AB371" s="92">
        <v>0.81</v>
      </c>
      <c r="AC371" s="93">
        <f>AA371/AB371</f>
        <v>12.629526882249452</v>
      </c>
      <c r="AD371" s="94">
        <v>1911.4842896307887</v>
      </c>
      <c r="AE371" s="72">
        <v>39</v>
      </c>
      <c r="AF371" s="72">
        <v>37</v>
      </c>
      <c r="AG371" s="92">
        <v>0.88</v>
      </c>
      <c r="AI371" s="72" t="s">
        <v>559</v>
      </c>
    </row>
    <row r="372" spans="1:44" ht="17.399999999999999">
      <c r="A372" s="4" t="str">
        <f t="shared" si="650"/>
        <v>MCR02N30 8303</v>
      </c>
      <c r="B372" s="4">
        <v>3</v>
      </c>
      <c r="C372" s="79" t="s">
        <v>878</v>
      </c>
      <c r="D372" s="79" t="s">
        <v>435</v>
      </c>
      <c r="E372" s="80">
        <f t="shared" si="733"/>
        <v>1900</v>
      </c>
      <c r="F372" s="81">
        <f t="shared" si="740"/>
        <v>14.416468844767847</v>
      </c>
      <c r="G372" s="81">
        <f t="shared" si="741"/>
        <v>131.79371595490008</v>
      </c>
      <c r="H372" s="82" t="s">
        <v>554</v>
      </c>
      <c r="I372" s="83"/>
      <c r="J372" s="83" t="s">
        <v>555</v>
      </c>
      <c r="K372" s="83" t="s">
        <v>556</v>
      </c>
      <c r="L372" s="84" t="s">
        <v>557</v>
      </c>
      <c r="M372" s="85">
        <v>70</v>
      </c>
      <c r="N372" s="85">
        <v>65</v>
      </c>
      <c r="O372" s="86" t="s">
        <v>558</v>
      </c>
      <c r="P372" s="87">
        <f t="shared" si="742"/>
        <v>3400</v>
      </c>
      <c r="Q372" s="87" t="s">
        <v>561</v>
      </c>
      <c r="R372" s="88">
        <f>R$66</f>
        <v>1.0204081632653061</v>
      </c>
      <c r="S372" s="89">
        <f t="shared" si="734"/>
        <v>1900</v>
      </c>
      <c r="T372" s="89">
        <f t="shared" si="735"/>
        <v>1850</v>
      </c>
      <c r="U372" s="4">
        <v>48</v>
      </c>
      <c r="V372" s="9">
        <v>90</v>
      </c>
      <c r="W372" s="75">
        <v>3</v>
      </c>
      <c r="X372" s="9">
        <f t="shared" ref="X372:X373" si="743">W372*V372</f>
        <v>270</v>
      </c>
      <c r="Y372" s="96">
        <v>2.8032022753715258</v>
      </c>
      <c r="Z372" s="72">
        <f t="shared" si="737"/>
        <v>44.851236405944412</v>
      </c>
      <c r="AA372" s="72">
        <f t="shared" ref="AA372:AA373" si="744">Z372*X372/1000</f>
        <v>12.109833829604991</v>
      </c>
      <c r="AB372" s="92">
        <v>0.84</v>
      </c>
      <c r="AC372" s="93">
        <f t="shared" ref="AC372:AC373" si="745">AA372/AB372</f>
        <v>14.416468844767847</v>
      </c>
      <c r="AD372" s="94">
        <v>2206.4375706946539</v>
      </c>
      <c r="AE372" s="72">
        <v>39</v>
      </c>
      <c r="AF372" s="72">
        <v>37</v>
      </c>
      <c r="AG372" s="92">
        <v>0.88</v>
      </c>
      <c r="AI372" s="72" t="s">
        <v>559</v>
      </c>
    </row>
    <row r="373" spans="1:44" ht="17.399999999999999">
      <c r="A373" s="4" t="str">
        <f t="shared" si="650"/>
        <v>MCR02N30 8304</v>
      </c>
      <c r="B373" s="4">
        <v>4</v>
      </c>
      <c r="C373" s="79" t="s">
        <v>878</v>
      </c>
      <c r="D373" s="79" t="s">
        <v>435</v>
      </c>
      <c r="E373" s="80">
        <f t="shared" si="733"/>
        <v>2350</v>
      </c>
      <c r="F373" s="81">
        <f t="shared" si="740"/>
        <v>18.5385976937092</v>
      </c>
      <c r="G373" s="81">
        <f t="shared" si="741"/>
        <v>126.7625544729005</v>
      </c>
      <c r="H373" s="82" t="s">
        <v>554</v>
      </c>
      <c r="I373" s="83"/>
      <c r="J373" s="83" t="s">
        <v>555</v>
      </c>
      <c r="K373" s="83" t="s">
        <v>556</v>
      </c>
      <c r="L373" s="84" t="s">
        <v>557</v>
      </c>
      <c r="M373" s="85">
        <v>70</v>
      </c>
      <c r="N373" s="85">
        <v>65</v>
      </c>
      <c r="O373" s="86" t="s">
        <v>558</v>
      </c>
      <c r="P373" s="87">
        <f t="shared" si="742"/>
        <v>4200</v>
      </c>
      <c r="Q373" s="87" t="s">
        <v>585</v>
      </c>
      <c r="R373" s="88">
        <f>R$67</f>
        <v>1.0162601626016261</v>
      </c>
      <c r="S373" s="89">
        <f t="shared" si="734"/>
        <v>2350</v>
      </c>
      <c r="T373" s="89">
        <f t="shared" si="735"/>
        <v>2300</v>
      </c>
      <c r="U373" s="4">
        <v>48</v>
      </c>
      <c r="V373" s="9">
        <f>350/3</f>
        <v>116.66666666666667</v>
      </c>
      <c r="W373" s="75">
        <v>3</v>
      </c>
      <c r="X373" s="9">
        <f t="shared" si="743"/>
        <v>350</v>
      </c>
      <c r="Y373" s="96">
        <v>2.8469989315339133</v>
      </c>
      <c r="Z373" s="72">
        <f t="shared" si="737"/>
        <v>45.551982904542605</v>
      </c>
      <c r="AA373" s="72">
        <f t="shared" si="744"/>
        <v>15.943194016589912</v>
      </c>
      <c r="AB373" s="92">
        <v>0.86</v>
      </c>
      <c r="AC373" s="93">
        <f t="shared" si="745"/>
        <v>18.5385976937092</v>
      </c>
      <c r="AD373" s="94">
        <v>2773.0493064005768</v>
      </c>
      <c r="AE373" s="72">
        <v>39</v>
      </c>
      <c r="AF373" s="72">
        <v>37</v>
      </c>
      <c r="AG373" s="92">
        <v>0.88</v>
      </c>
      <c r="AI373" s="72" t="s">
        <v>559</v>
      </c>
    </row>
    <row r="374" spans="1:44" ht="17.399999999999999">
      <c r="A374" s="4" t="str">
        <f t="shared" si="650"/>
        <v>MCR02N30 8305</v>
      </c>
      <c r="B374" s="4">
        <v>5</v>
      </c>
      <c r="C374" s="79" t="s">
        <v>878</v>
      </c>
      <c r="D374" s="79" t="s">
        <v>436</v>
      </c>
      <c r="E374" s="80">
        <f t="shared" si="733"/>
        <v>3050</v>
      </c>
      <c r="F374" s="81">
        <f t="shared" si="740"/>
        <v>20.785553757225436</v>
      </c>
      <c r="G374" s="81">
        <f t="shared" si="741"/>
        <v>146.73652843815935</v>
      </c>
      <c r="H374" s="82" t="s">
        <v>554</v>
      </c>
      <c r="I374" s="83"/>
      <c r="J374" s="83" t="s">
        <v>555</v>
      </c>
      <c r="K374" s="83" t="s">
        <v>556</v>
      </c>
      <c r="L374" s="84" t="s">
        <v>557</v>
      </c>
      <c r="M374" s="85">
        <v>70</v>
      </c>
      <c r="N374" s="85">
        <v>65</v>
      </c>
      <c r="O374" s="86" t="s">
        <v>558</v>
      </c>
      <c r="P374" s="87">
        <f t="shared" si="742"/>
        <v>5400</v>
      </c>
      <c r="Q374" s="87" t="s">
        <v>586</v>
      </c>
      <c r="R374" s="88">
        <f>R$68</f>
        <v>1.0062111801242235</v>
      </c>
      <c r="S374" s="89">
        <f t="shared" si="734"/>
        <v>3050</v>
      </c>
      <c r="T374" s="89">
        <f t="shared" si="735"/>
        <v>3050</v>
      </c>
      <c r="U374" s="4">
        <v>48</v>
      </c>
      <c r="V374" s="9">
        <v>133.30000000000001</v>
      </c>
      <c r="W374" s="75">
        <v>3</v>
      </c>
      <c r="X374" s="9">
        <f>W374*V374</f>
        <v>399.90000000000003</v>
      </c>
      <c r="Y374" s="72">
        <v>2.81</v>
      </c>
      <c r="Z374" s="72">
        <f t="shared" si="737"/>
        <v>44.96</v>
      </c>
      <c r="AA374" s="72">
        <f>Z374*X374/1000</f>
        <v>17.979504000000002</v>
      </c>
      <c r="AB374" s="92">
        <v>0.86499999999999999</v>
      </c>
      <c r="AC374" s="93">
        <f>AA374/AB374</f>
        <v>20.785553757225436</v>
      </c>
      <c r="AD374" s="97">
        <v>3624.9062584991862</v>
      </c>
      <c r="AE374" s="72">
        <v>39</v>
      </c>
      <c r="AF374" s="72">
        <v>37</v>
      </c>
      <c r="AG374" s="92">
        <v>0.88</v>
      </c>
      <c r="AI374" s="72" t="s">
        <v>563</v>
      </c>
    </row>
    <row r="375" spans="1:44" ht="17.399999999999999">
      <c r="A375" s="4" t="str">
        <f t="shared" si="650"/>
        <v>MCR02N30 8306</v>
      </c>
      <c r="B375" s="4">
        <v>6</v>
      </c>
      <c r="C375" s="79" t="s">
        <v>878</v>
      </c>
      <c r="D375" s="79" t="s">
        <v>436</v>
      </c>
      <c r="E375" s="80">
        <f t="shared" si="733"/>
        <v>3750</v>
      </c>
      <c r="F375" s="81">
        <f t="shared" si="740"/>
        <v>26.120165517241379</v>
      </c>
      <c r="G375" s="81">
        <f t="shared" si="741"/>
        <v>143.56723725677401</v>
      </c>
      <c r="H375" s="82" t="s">
        <v>554</v>
      </c>
      <c r="I375" s="83"/>
      <c r="J375" s="83" t="s">
        <v>555</v>
      </c>
      <c r="K375" s="83" t="s">
        <v>556</v>
      </c>
      <c r="L375" s="84" t="s">
        <v>557</v>
      </c>
      <c r="M375" s="85">
        <v>70</v>
      </c>
      <c r="N375" s="85">
        <v>65</v>
      </c>
      <c r="O375" s="86" t="s">
        <v>558</v>
      </c>
      <c r="P375" s="87">
        <f t="shared" si="742"/>
        <v>6700</v>
      </c>
      <c r="Q375" s="87" t="s">
        <v>587</v>
      </c>
      <c r="R375" s="88">
        <f>$R$69</f>
        <v>1.015228426395939</v>
      </c>
      <c r="S375" s="89">
        <f t="shared" si="734"/>
        <v>3750</v>
      </c>
      <c r="T375" s="89">
        <f t="shared" si="735"/>
        <v>3700</v>
      </c>
      <c r="U375" s="4">
        <v>48</v>
      </c>
      <c r="V375" s="95">
        <v>166.7</v>
      </c>
      <c r="W375" s="75">
        <v>3</v>
      </c>
      <c r="X375" s="9">
        <f t="shared" ref="X375:X376" si="746">W375*V375</f>
        <v>500.09999999999997</v>
      </c>
      <c r="Y375" s="72">
        <v>2.84</v>
      </c>
      <c r="Z375" s="72">
        <f t="shared" si="737"/>
        <v>45.44</v>
      </c>
      <c r="AA375" s="72">
        <f t="shared" ref="AA375:AA376" si="747">Z375*X375/1000</f>
        <v>22.724543999999998</v>
      </c>
      <c r="AB375" s="92">
        <v>0.87</v>
      </c>
      <c r="AC375" s="93">
        <f t="shared" ref="AC375:AC376" si="748">AA375/AB375</f>
        <v>26.120165517241379</v>
      </c>
      <c r="AD375" s="94">
        <v>4433.3866664767484</v>
      </c>
      <c r="AE375" s="72">
        <v>39</v>
      </c>
      <c r="AF375" s="72">
        <v>37</v>
      </c>
      <c r="AG375" s="92">
        <v>0.88</v>
      </c>
      <c r="AI375" s="72" t="s">
        <v>563</v>
      </c>
    </row>
    <row r="376" spans="1:44" s="72" customFormat="1" ht="17.399999999999999">
      <c r="A376" s="4" t="str">
        <f t="shared" si="650"/>
        <v>MCR02N30 8307</v>
      </c>
      <c r="B376" s="4">
        <v>7</v>
      </c>
      <c r="C376" s="79" t="s">
        <v>878</v>
      </c>
      <c r="D376" s="79" t="s">
        <v>436</v>
      </c>
      <c r="E376" s="80">
        <f t="shared" si="733"/>
        <v>4250</v>
      </c>
      <c r="F376" s="81">
        <f t="shared" si="740"/>
        <v>31.02372881355932</v>
      </c>
      <c r="G376" s="81">
        <f t="shared" si="741"/>
        <v>136.99191433566435</v>
      </c>
      <c r="H376" s="82" t="s">
        <v>554</v>
      </c>
      <c r="I376" s="83"/>
      <c r="J376" s="83" t="s">
        <v>565</v>
      </c>
      <c r="K376" s="83" t="s">
        <v>556</v>
      </c>
      <c r="L376" s="84" t="s">
        <v>557</v>
      </c>
      <c r="M376" s="85">
        <v>70</v>
      </c>
      <c r="N376" s="85">
        <v>65</v>
      </c>
      <c r="O376" s="86" t="s">
        <v>558</v>
      </c>
      <c r="P376" s="87">
        <f t="shared" si="742"/>
        <v>7600</v>
      </c>
      <c r="Q376" s="87" t="s">
        <v>507</v>
      </c>
      <c r="R376" s="88">
        <f>$R$70</f>
        <v>0.97413793103448276</v>
      </c>
      <c r="S376" s="89">
        <f t="shared" si="734"/>
        <v>4250</v>
      </c>
      <c r="T376" s="89">
        <f t="shared" si="735"/>
        <v>4350</v>
      </c>
      <c r="U376" s="4">
        <v>48</v>
      </c>
      <c r="V376" s="98">
        <v>200</v>
      </c>
      <c r="W376" s="75">
        <v>3</v>
      </c>
      <c r="X376" s="9">
        <f t="shared" si="746"/>
        <v>600</v>
      </c>
      <c r="Y376" s="72">
        <v>2.86</v>
      </c>
      <c r="Z376" s="72">
        <f t="shared" si="737"/>
        <v>45.76</v>
      </c>
      <c r="AA376" s="72">
        <f t="shared" si="747"/>
        <v>27.456</v>
      </c>
      <c r="AB376" s="92">
        <v>0.88500000000000001</v>
      </c>
      <c r="AC376" s="93">
        <f t="shared" si="748"/>
        <v>31.02372881355932</v>
      </c>
      <c r="AD376" s="94">
        <v>5205.8610756239341</v>
      </c>
      <c r="AE376" s="72">
        <v>39</v>
      </c>
      <c r="AF376" s="72">
        <v>37</v>
      </c>
      <c r="AG376" s="92">
        <v>0.88</v>
      </c>
      <c r="AI376" s="72" t="s">
        <v>563</v>
      </c>
      <c r="AL376" s="4"/>
      <c r="AM376" s="4"/>
      <c r="AN376" s="73"/>
      <c r="AO376" s="4"/>
      <c r="AP376" s="4"/>
      <c r="AQ376" s="4"/>
      <c r="AR376" s="4"/>
    </row>
    <row r="377" spans="1:44" s="72" customFormat="1" ht="15" thickBot="1">
      <c r="A377" s="4" t="str">
        <f t="shared" si="650"/>
        <v/>
      </c>
      <c r="B377" s="4"/>
      <c r="C377" s="79"/>
      <c r="D377" s="79" t="s">
        <v>646</v>
      </c>
      <c r="E377" s="80"/>
      <c r="F377" s="81"/>
      <c r="G377" s="81"/>
      <c r="H377" s="82" t="s">
        <v>554</v>
      </c>
      <c r="I377" s="83"/>
      <c r="J377" s="83"/>
      <c r="K377" s="83"/>
      <c r="L377" s="84"/>
      <c r="M377" s="85"/>
      <c r="N377" s="85"/>
      <c r="O377" s="86"/>
      <c r="P377" s="87"/>
      <c r="Q377" s="87"/>
      <c r="R377" s="89"/>
      <c r="S377" s="89"/>
      <c r="T377" s="89"/>
      <c r="U377" s="4"/>
      <c r="AF377" s="72">
        <v>37</v>
      </c>
      <c r="AG377" s="92">
        <v>0.88</v>
      </c>
      <c r="AL377" s="4"/>
      <c r="AM377" s="4"/>
      <c r="AN377" s="73"/>
      <c r="AO377" s="4"/>
      <c r="AP377" s="4"/>
      <c r="AQ377" s="4"/>
      <c r="AR377" s="4"/>
    </row>
    <row r="378" spans="1:44" ht="17.399999999999999">
      <c r="A378" s="4" t="str">
        <f t="shared" si="650"/>
        <v>MCR04N30 8301</v>
      </c>
      <c r="B378" s="4">
        <v>1</v>
      </c>
      <c r="C378" s="79" t="s">
        <v>879</v>
      </c>
      <c r="D378" s="79" t="s">
        <v>435</v>
      </c>
      <c r="E378" s="80">
        <f t="shared" ref="E378:E384" si="749">S378</f>
        <v>2150</v>
      </c>
      <c r="F378" s="81">
        <f t="shared" ref="F378:F384" si="750">AC378</f>
        <v>15.2223363227513</v>
      </c>
      <c r="G378" s="81">
        <f t="shared" ref="G378:G384" si="751">E378/F378</f>
        <v>141.23981722743903</v>
      </c>
      <c r="H378" s="82" t="s">
        <v>554</v>
      </c>
      <c r="I378" s="83"/>
      <c r="J378" s="83" t="s">
        <v>555</v>
      </c>
      <c r="K378" s="83" t="s">
        <v>556</v>
      </c>
      <c r="L378" s="84" t="s">
        <v>567</v>
      </c>
      <c r="M378" s="85">
        <v>70</v>
      </c>
      <c r="N378" s="85">
        <v>65</v>
      </c>
      <c r="O378" s="86" t="s">
        <v>568</v>
      </c>
      <c r="P378" s="87">
        <f>MROUND(E378/1.12,100)</f>
        <v>1900</v>
      </c>
      <c r="Q378" s="87" t="s">
        <v>584</v>
      </c>
      <c r="R378" s="88">
        <f>R$64</f>
        <v>1</v>
      </c>
      <c r="S378" s="89">
        <f t="shared" ref="S378:S384" si="752">MROUND(T378*R378,50)</f>
        <v>2150</v>
      </c>
      <c r="T378" s="89">
        <f t="shared" ref="T378:T384" si="753">MROUND(AD378*AG378*AF378/AE378,50)</f>
        <v>2150</v>
      </c>
      <c r="U378" s="4">
        <v>96</v>
      </c>
      <c r="V378" s="90">
        <v>50</v>
      </c>
      <c r="W378" s="75">
        <v>3</v>
      </c>
      <c r="X378" s="9">
        <f t="shared" ref="X378" si="754">W378*V378</f>
        <v>150</v>
      </c>
      <c r="Y378" s="91">
        <v>2.7273352578262751</v>
      </c>
      <c r="Z378" s="72">
        <f t="shared" ref="Z378:Z384" si="755">Y378*U378/W378</f>
        <v>87.274728250440788</v>
      </c>
      <c r="AA378" s="72">
        <f t="shared" ref="AA378" si="756">Z378*X378/1000</f>
        <v>13.091209237566117</v>
      </c>
      <c r="AB378" s="92">
        <v>0.86</v>
      </c>
      <c r="AC378" s="93">
        <f t="shared" ref="AC378" si="757">AA378/AB378</f>
        <v>15.2223363227513</v>
      </c>
      <c r="AD378" s="97">
        <v>2581.900954759652</v>
      </c>
      <c r="AE378" s="72">
        <v>39</v>
      </c>
      <c r="AF378" s="72">
        <v>37</v>
      </c>
      <c r="AG378" s="92">
        <v>0.88</v>
      </c>
      <c r="AI378" s="72" t="s">
        <v>569</v>
      </c>
    </row>
    <row r="379" spans="1:44" ht="17.399999999999999">
      <c r="A379" s="4" t="str">
        <f t="shared" si="650"/>
        <v>MCR04N30 8302</v>
      </c>
      <c r="B379" s="4">
        <v>2</v>
      </c>
      <c r="C379" s="79" t="s">
        <v>879</v>
      </c>
      <c r="D379" s="79" t="s">
        <v>435</v>
      </c>
      <c r="E379" s="80">
        <f t="shared" si="749"/>
        <v>3200</v>
      </c>
      <c r="F379" s="81">
        <f t="shared" si="750"/>
        <v>23.249810851413766</v>
      </c>
      <c r="G379" s="81">
        <f t="shared" si="751"/>
        <v>137.63552832540208</v>
      </c>
      <c r="H379" s="82" t="s">
        <v>554</v>
      </c>
      <c r="I379" s="83"/>
      <c r="J379" s="83" t="s">
        <v>555</v>
      </c>
      <c r="K379" s="83" t="s">
        <v>556</v>
      </c>
      <c r="L379" s="84" t="s">
        <v>567</v>
      </c>
      <c r="M379" s="85">
        <v>70</v>
      </c>
      <c r="N379" s="85">
        <v>65</v>
      </c>
      <c r="O379" s="86" t="s">
        <v>568</v>
      </c>
      <c r="P379" s="87">
        <f t="shared" ref="P379:P384" si="758">MROUND(E379/1.12,100)</f>
        <v>2900</v>
      </c>
      <c r="Q379" s="87" t="s">
        <v>426</v>
      </c>
      <c r="R379" s="88">
        <f>R$65</f>
        <v>1</v>
      </c>
      <c r="S379" s="89">
        <f t="shared" si="752"/>
        <v>3200</v>
      </c>
      <c r="T379" s="89">
        <f t="shared" si="753"/>
        <v>3200</v>
      </c>
      <c r="U379" s="4">
        <v>96</v>
      </c>
      <c r="V379" s="95">
        <v>76.67</v>
      </c>
      <c r="W379" s="75">
        <v>3</v>
      </c>
      <c r="X379" s="9">
        <f>W379*V379</f>
        <v>230.01</v>
      </c>
      <c r="Y379" s="96">
        <v>2.7797478301546827</v>
      </c>
      <c r="Z379" s="72">
        <f t="shared" si="755"/>
        <v>88.951930564949848</v>
      </c>
      <c r="AA379" s="72">
        <f>Z379*X379/1000</f>
        <v>20.459833549244113</v>
      </c>
      <c r="AB379" s="92">
        <v>0.88</v>
      </c>
      <c r="AC379" s="93">
        <f>AA379/AB379</f>
        <v>23.249810851413766</v>
      </c>
      <c r="AD379" s="94">
        <v>3822.9685792615774</v>
      </c>
      <c r="AE379" s="72">
        <v>39</v>
      </c>
      <c r="AF379" s="72">
        <v>37</v>
      </c>
      <c r="AG379" s="92">
        <v>0.88</v>
      </c>
      <c r="AI379" s="72" t="s">
        <v>569</v>
      </c>
    </row>
    <row r="380" spans="1:44" ht="17.399999999999999">
      <c r="A380" s="4" t="str">
        <f t="shared" si="650"/>
        <v>MCR04N30 8303</v>
      </c>
      <c r="B380" s="4">
        <v>3</v>
      </c>
      <c r="C380" s="79" t="s">
        <v>879</v>
      </c>
      <c r="D380" s="79" t="s">
        <v>435</v>
      </c>
      <c r="E380" s="80">
        <f t="shared" si="749"/>
        <v>3800</v>
      </c>
      <c r="F380" s="81">
        <f t="shared" si="750"/>
        <v>26.910741843566647</v>
      </c>
      <c r="G380" s="81">
        <f t="shared" si="751"/>
        <v>141.2075528088215</v>
      </c>
      <c r="H380" s="82" t="s">
        <v>554</v>
      </c>
      <c r="I380" s="83"/>
      <c r="J380" s="83" t="s">
        <v>555</v>
      </c>
      <c r="K380" s="83" t="s">
        <v>556</v>
      </c>
      <c r="L380" s="84" t="s">
        <v>567</v>
      </c>
      <c r="M380" s="85">
        <v>70</v>
      </c>
      <c r="N380" s="85">
        <v>65</v>
      </c>
      <c r="O380" s="86" t="s">
        <v>568</v>
      </c>
      <c r="P380" s="87">
        <f t="shared" si="758"/>
        <v>3400</v>
      </c>
      <c r="Q380" s="87" t="s">
        <v>561</v>
      </c>
      <c r="R380" s="88">
        <f>R$66</f>
        <v>1.0204081632653061</v>
      </c>
      <c r="S380" s="89">
        <f t="shared" si="752"/>
        <v>3800</v>
      </c>
      <c r="T380" s="89">
        <f t="shared" si="753"/>
        <v>3700</v>
      </c>
      <c r="U380" s="4">
        <v>96</v>
      </c>
      <c r="V380" s="9">
        <v>90</v>
      </c>
      <c r="W380" s="75">
        <v>3</v>
      </c>
      <c r="X380" s="9">
        <f t="shared" ref="X380:X381" si="759">W380*V380</f>
        <v>270</v>
      </c>
      <c r="Y380" s="96">
        <v>2.8032022753715258</v>
      </c>
      <c r="Z380" s="72">
        <f t="shared" si="755"/>
        <v>89.702472811888825</v>
      </c>
      <c r="AA380" s="72">
        <f t="shared" ref="AA380:AA381" si="760">Z380*X380/1000</f>
        <v>24.219667659209982</v>
      </c>
      <c r="AB380" s="92">
        <v>0.9</v>
      </c>
      <c r="AC380" s="93">
        <f t="shared" ref="AC380:AC381" si="761">AA380/AB380</f>
        <v>26.910741843566647</v>
      </c>
      <c r="AD380" s="94">
        <v>4412.8751413893078</v>
      </c>
      <c r="AE380" s="72">
        <v>39</v>
      </c>
      <c r="AF380" s="72">
        <v>37</v>
      </c>
      <c r="AG380" s="92">
        <v>0.88</v>
      </c>
      <c r="AI380" s="72" t="s">
        <v>569</v>
      </c>
    </row>
    <row r="381" spans="1:44" ht="17.399999999999999">
      <c r="A381" s="4" t="str">
        <f t="shared" si="650"/>
        <v>MCR04N30 8304</v>
      </c>
      <c r="B381" s="4">
        <v>4</v>
      </c>
      <c r="C381" s="79" t="s">
        <v>879</v>
      </c>
      <c r="D381" s="79" t="s">
        <v>436</v>
      </c>
      <c r="E381" s="80">
        <f t="shared" si="749"/>
        <v>4750</v>
      </c>
      <c r="F381" s="81">
        <f t="shared" si="750"/>
        <v>34.848511511671937</v>
      </c>
      <c r="G381" s="81">
        <f t="shared" si="751"/>
        <v>136.30424353731911</v>
      </c>
      <c r="H381" s="82" t="s">
        <v>554</v>
      </c>
      <c r="I381" s="83"/>
      <c r="J381" s="83" t="s">
        <v>555</v>
      </c>
      <c r="K381" s="83" t="s">
        <v>556</v>
      </c>
      <c r="L381" s="84" t="s">
        <v>567</v>
      </c>
      <c r="M381" s="85">
        <v>70</v>
      </c>
      <c r="N381" s="85">
        <v>65</v>
      </c>
      <c r="O381" s="86" t="s">
        <v>568</v>
      </c>
      <c r="P381" s="87">
        <f t="shared" si="758"/>
        <v>4200</v>
      </c>
      <c r="Q381" s="87" t="s">
        <v>585</v>
      </c>
      <c r="R381" s="88">
        <f>R$67</f>
        <v>1.0162601626016261</v>
      </c>
      <c r="S381" s="89">
        <f t="shared" si="752"/>
        <v>4750</v>
      </c>
      <c r="T381" s="89">
        <f t="shared" si="753"/>
        <v>4650</v>
      </c>
      <c r="U381" s="4">
        <v>96</v>
      </c>
      <c r="V381" s="9">
        <f>350/3</f>
        <v>116.66666666666667</v>
      </c>
      <c r="W381" s="75">
        <v>3</v>
      </c>
      <c r="X381" s="9">
        <f t="shared" si="759"/>
        <v>350</v>
      </c>
      <c r="Y381" s="96">
        <v>2.8469989315339133</v>
      </c>
      <c r="Z381" s="72">
        <f t="shared" si="755"/>
        <v>91.10396580908521</v>
      </c>
      <c r="AA381" s="72">
        <f t="shared" si="760"/>
        <v>31.886388033179824</v>
      </c>
      <c r="AB381" s="92">
        <v>0.91500000000000004</v>
      </c>
      <c r="AC381" s="93">
        <f t="shared" si="761"/>
        <v>34.848511511671937</v>
      </c>
      <c r="AD381" s="94">
        <v>5546.0986128011536</v>
      </c>
      <c r="AE381" s="72">
        <v>39</v>
      </c>
      <c r="AF381" s="72">
        <v>37</v>
      </c>
      <c r="AG381" s="92">
        <v>0.88</v>
      </c>
      <c r="AI381" s="72" t="s">
        <v>569</v>
      </c>
    </row>
    <row r="382" spans="1:44" ht="17.399999999999999">
      <c r="A382" s="4" t="str">
        <f t="shared" si="650"/>
        <v>MCR04N30 8305</v>
      </c>
      <c r="B382" s="4">
        <v>5</v>
      </c>
      <c r="C382" s="79" t="s">
        <v>879</v>
      </c>
      <c r="D382" s="79" t="s">
        <v>436</v>
      </c>
      <c r="E382" s="80">
        <f t="shared" si="749"/>
        <v>6100</v>
      </c>
      <c r="F382" s="81">
        <f t="shared" si="750"/>
        <v>39.515393406593411</v>
      </c>
      <c r="G382" s="81">
        <f t="shared" si="751"/>
        <v>154.37022066904626</v>
      </c>
      <c r="H382" s="82" t="s">
        <v>554</v>
      </c>
      <c r="I382" s="83"/>
      <c r="J382" s="83" t="s">
        <v>555</v>
      </c>
      <c r="K382" s="83" t="s">
        <v>556</v>
      </c>
      <c r="L382" s="84" t="s">
        <v>567</v>
      </c>
      <c r="M382" s="85">
        <v>70</v>
      </c>
      <c r="N382" s="85">
        <v>65</v>
      </c>
      <c r="O382" s="86" t="s">
        <v>568</v>
      </c>
      <c r="P382" s="87">
        <f t="shared" si="758"/>
        <v>5400</v>
      </c>
      <c r="Q382" s="87" t="s">
        <v>586</v>
      </c>
      <c r="R382" s="88">
        <f>R$68</f>
        <v>1.0062111801242235</v>
      </c>
      <c r="S382" s="89">
        <f t="shared" si="752"/>
        <v>6100</v>
      </c>
      <c r="T382" s="89">
        <f t="shared" si="753"/>
        <v>6050</v>
      </c>
      <c r="U382" s="4">
        <v>96</v>
      </c>
      <c r="V382" s="9">
        <v>133.30000000000001</v>
      </c>
      <c r="W382" s="75">
        <v>3</v>
      </c>
      <c r="X382" s="9">
        <f>W382*V382</f>
        <v>399.90000000000003</v>
      </c>
      <c r="Y382" s="72">
        <v>2.81</v>
      </c>
      <c r="Z382" s="72">
        <f t="shared" si="755"/>
        <v>89.92</v>
      </c>
      <c r="AA382" s="72">
        <f>Z382*X382/1000</f>
        <v>35.959008000000004</v>
      </c>
      <c r="AB382" s="92">
        <v>0.91</v>
      </c>
      <c r="AC382" s="93">
        <f>AA382/AB382</f>
        <v>39.515393406593411</v>
      </c>
      <c r="AD382" s="94">
        <v>7249.8125169983723</v>
      </c>
      <c r="AE382" s="72">
        <v>39</v>
      </c>
      <c r="AF382" s="72">
        <v>37</v>
      </c>
      <c r="AG382" s="92">
        <v>0.88</v>
      </c>
      <c r="AI382" s="72" t="s">
        <v>570</v>
      </c>
    </row>
    <row r="383" spans="1:44" ht="17.399999999999999">
      <c r="A383" s="4" t="str">
        <f t="shared" si="650"/>
        <v>MCR04N30 8306</v>
      </c>
      <c r="B383" s="4">
        <v>6</v>
      </c>
      <c r="C383" s="79" t="s">
        <v>879</v>
      </c>
      <c r="D383" s="79" t="s">
        <v>436</v>
      </c>
      <c r="E383" s="80">
        <f t="shared" si="749"/>
        <v>7500</v>
      </c>
      <c r="F383" s="81">
        <f t="shared" si="750"/>
        <v>49.401182608695649</v>
      </c>
      <c r="G383" s="81">
        <f t="shared" si="751"/>
        <v>151.81822790371504</v>
      </c>
      <c r="H383" s="82" t="s">
        <v>554</v>
      </c>
      <c r="I383" s="83"/>
      <c r="J383" s="83" t="s">
        <v>555</v>
      </c>
      <c r="K383" s="83" t="s">
        <v>556</v>
      </c>
      <c r="L383" s="84" t="s">
        <v>567</v>
      </c>
      <c r="M383" s="85">
        <v>70</v>
      </c>
      <c r="N383" s="85">
        <v>65</v>
      </c>
      <c r="O383" s="86" t="s">
        <v>568</v>
      </c>
      <c r="P383" s="87">
        <f t="shared" si="758"/>
        <v>6700</v>
      </c>
      <c r="Q383" s="87" t="s">
        <v>587</v>
      </c>
      <c r="R383" s="88">
        <f>$R$69</f>
        <v>1.015228426395939</v>
      </c>
      <c r="S383" s="89">
        <f t="shared" si="752"/>
        <v>7500</v>
      </c>
      <c r="T383" s="89">
        <f t="shared" si="753"/>
        <v>7400</v>
      </c>
      <c r="U383" s="4">
        <v>96</v>
      </c>
      <c r="V383" s="95">
        <v>166.7</v>
      </c>
      <c r="W383" s="75">
        <v>3</v>
      </c>
      <c r="X383" s="9">
        <f t="shared" ref="X383:X384" si="762">W383*V383</f>
        <v>500.09999999999997</v>
      </c>
      <c r="Y383" s="72">
        <v>2.84</v>
      </c>
      <c r="Z383" s="72">
        <f t="shared" si="755"/>
        <v>90.88</v>
      </c>
      <c r="AA383" s="72">
        <f t="shared" ref="AA383:AA384" si="763">Z383*X383/1000</f>
        <v>45.449087999999996</v>
      </c>
      <c r="AB383" s="92">
        <v>0.92</v>
      </c>
      <c r="AC383" s="93">
        <f t="shared" ref="AC383:AC384" si="764">AA383/AB383</f>
        <v>49.401182608695649</v>
      </c>
      <c r="AD383" s="94">
        <v>8866.7733329534967</v>
      </c>
      <c r="AE383" s="72">
        <v>39</v>
      </c>
      <c r="AF383" s="72">
        <v>37</v>
      </c>
      <c r="AG383" s="92">
        <v>0.88</v>
      </c>
      <c r="AI383" s="72" t="s">
        <v>570</v>
      </c>
    </row>
    <row r="384" spans="1:44" s="72" customFormat="1" ht="18" thickBot="1">
      <c r="A384" s="4" t="str">
        <f t="shared" si="650"/>
        <v>MCR04N30 8307</v>
      </c>
      <c r="B384" s="4">
        <v>7</v>
      </c>
      <c r="C384" s="79" t="s">
        <v>879</v>
      </c>
      <c r="D384" s="79" t="s">
        <v>436</v>
      </c>
      <c r="E384" s="80">
        <f t="shared" si="749"/>
        <v>8500</v>
      </c>
      <c r="F384" s="81">
        <f t="shared" si="750"/>
        <v>58.417021276595747</v>
      </c>
      <c r="G384" s="81">
        <f t="shared" si="751"/>
        <v>145.50553613053611</v>
      </c>
      <c r="H384" s="82" t="s">
        <v>554</v>
      </c>
      <c r="I384" s="83"/>
      <c r="J384" s="83" t="s">
        <v>565</v>
      </c>
      <c r="K384" s="83" t="s">
        <v>556</v>
      </c>
      <c r="L384" s="84" t="s">
        <v>567</v>
      </c>
      <c r="M384" s="85">
        <v>70</v>
      </c>
      <c r="N384" s="85">
        <v>65</v>
      </c>
      <c r="O384" s="86" t="s">
        <v>568</v>
      </c>
      <c r="P384" s="87">
        <f t="shared" si="758"/>
        <v>7600</v>
      </c>
      <c r="Q384" s="87" t="s">
        <v>507</v>
      </c>
      <c r="R384" s="88">
        <f>$R$70</f>
        <v>0.97413793103448276</v>
      </c>
      <c r="S384" s="89">
        <f t="shared" si="752"/>
        <v>8500</v>
      </c>
      <c r="T384" s="89">
        <f t="shared" si="753"/>
        <v>8700</v>
      </c>
      <c r="U384" s="4">
        <v>96</v>
      </c>
      <c r="V384" s="98">
        <v>200</v>
      </c>
      <c r="W384" s="75">
        <v>3</v>
      </c>
      <c r="X384" s="9">
        <f t="shared" si="762"/>
        <v>600</v>
      </c>
      <c r="Y384" s="72">
        <v>2.86</v>
      </c>
      <c r="Z384" s="72">
        <f t="shared" si="755"/>
        <v>91.52</v>
      </c>
      <c r="AA384" s="72">
        <f t="shared" si="763"/>
        <v>54.911999999999999</v>
      </c>
      <c r="AB384" s="92">
        <v>0.94</v>
      </c>
      <c r="AC384" s="93">
        <f t="shared" si="764"/>
        <v>58.417021276595747</v>
      </c>
      <c r="AD384" s="99">
        <v>10411.722151247868</v>
      </c>
      <c r="AE384" s="72">
        <v>39</v>
      </c>
      <c r="AF384" s="72">
        <v>37</v>
      </c>
      <c r="AG384" s="92">
        <v>0.88</v>
      </c>
      <c r="AI384" s="72" t="s">
        <v>570</v>
      </c>
      <c r="AL384" s="4"/>
      <c r="AM384" s="4"/>
      <c r="AN384" s="73"/>
      <c r="AO384" s="4"/>
      <c r="AP384" s="4"/>
      <c r="AQ384" s="4"/>
      <c r="AR384" s="4"/>
    </row>
    <row r="385" spans="1:44" s="72" customFormat="1" ht="15" thickBot="1">
      <c r="A385" s="4" t="str">
        <f t="shared" si="650"/>
        <v/>
      </c>
      <c r="B385" s="4"/>
      <c r="C385" s="79"/>
      <c r="D385" s="79" t="s">
        <v>646</v>
      </c>
      <c r="E385" s="80"/>
      <c r="F385" s="81"/>
      <c r="G385" s="81"/>
      <c r="H385" s="82" t="s">
        <v>554</v>
      </c>
      <c r="I385" s="83"/>
      <c r="J385" s="83"/>
      <c r="K385" s="83"/>
      <c r="L385" s="84"/>
      <c r="M385" s="85"/>
      <c r="N385" s="85"/>
      <c r="O385" s="86"/>
      <c r="P385" s="87"/>
      <c r="Q385" s="87"/>
      <c r="R385" s="89"/>
      <c r="S385" s="89"/>
      <c r="T385" s="89"/>
      <c r="U385" s="4"/>
      <c r="V385" s="98"/>
      <c r="W385" s="75"/>
      <c r="X385" s="75"/>
      <c r="AC385" s="93"/>
      <c r="AF385" s="72">
        <v>37</v>
      </c>
      <c r="AG385" s="92">
        <v>0.88</v>
      </c>
      <c r="AL385" s="4"/>
      <c r="AM385" s="4"/>
      <c r="AN385" s="73"/>
      <c r="AO385" s="4"/>
      <c r="AP385" s="4"/>
      <c r="AQ385" s="4"/>
      <c r="AR385" s="4"/>
    </row>
    <row r="386" spans="1:44" s="72" customFormat="1" ht="17.399999999999999">
      <c r="A386" s="4" t="str">
        <f t="shared" si="650"/>
        <v>MCR05N30 8301</v>
      </c>
      <c r="B386" s="4">
        <v>1</v>
      </c>
      <c r="C386" s="79" t="s">
        <v>880</v>
      </c>
      <c r="D386" s="79" t="s">
        <v>435</v>
      </c>
      <c r="E386" s="80">
        <f>S386</f>
        <v>2700</v>
      </c>
      <c r="F386" s="81">
        <f t="shared" ref="F386:F392" si="765">AC386</f>
        <v>17.595711340814674</v>
      </c>
      <c r="G386" s="81">
        <f t="shared" ref="G386:G392" si="766">E386/F386</f>
        <v>153.44648179906952</v>
      </c>
      <c r="H386" s="82" t="s">
        <v>554</v>
      </c>
      <c r="I386" s="83"/>
      <c r="J386" s="83" t="s">
        <v>555</v>
      </c>
      <c r="K386" s="83" t="s">
        <v>556</v>
      </c>
      <c r="L386" s="84" t="s">
        <v>571</v>
      </c>
      <c r="M386" s="85">
        <v>70</v>
      </c>
      <c r="N386" s="85">
        <v>65</v>
      </c>
      <c r="O386" s="86" t="s">
        <v>572</v>
      </c>
      <c r="P386" s="87">
        <f>MROUND(E386/1.4,100)</f>
        <v>1900</v>
      </c>
      <c r="Q386" s="87" t="s">
        <v>584</v>
      </c>
      <c r="R386" s="88">
        <f>R$64</f>
        <v>1</v>
      </c>
      <c r="S386" s="89">
        <f t="shared" ref="S386:S392" si="767">MROUND(T386*R386,50)</f>
        <v>2700</v>
      </c>
      <c r="T386" s="89">
        <f t="shared" ref="T386:T392" si="768">MROUND(AD386*AG386*AF386/AE386,50)</f>
        <v>2700</v>
      </c>
      <c r="U386" s="4">
        <v>120</v>
      </c>
      <c r="V386" s="90">
        <v>50</v>
      </c>
      <c r="W386" s="75">
        <v>3</v>
      </c>
      <c r="X386" s="9">
        <f t="shared" ref="X386" si="769">W386*V386</f>
        <v>150</v>
      </c>
      <c r="Y386" s="91">
        <v>2.7273352578262751</v>
      </c>
      <c r="Z386" s="72">
        <f t="shared" ref="Z386:Z392" si="770">Y386*U386/W386</f>
        <v>109.093410313051</v>
      </c>
      <c r="AA386" s="72">
        <f t="shared" ref="AA386" si="771">Z386*X386/1000</f>
        <v>16.364011546957649</v>
      </c>
      <c r="AB386" s="92">
        <v>0.93</v>
      </c>
      <c r="AC386" s="93">
        <f t="shared" ref="AC386" si="772">AA386/AB386</f>
        <v>17.595711340814674</v>
      </c>
      <c r="AD386" s="97">
        <v>3227.3761934495647</v>
      </c>
      <c r="AE386" s="72">
        <v>39</v>
      </c>
      <c r="AF386" s="72">
        <v>37</v>
      </c>
      <c r="AG386" s="92">
        <v>0.88</v>
      </c>
      <c r="AI386" s="72" t="s">
        <v>573</v>
      </c>
      <c r="AL386" s="4"/>
      <c r="AM386" s="4"/>
      <c r="AN386" s="73"/>
      <c r="AO386" s="4"/>
      <c r="AP386" s="4"/>
      <c r="AQ386" s="4"/>
      <c r="AR386" s="4"/>
    </row>
    <row r="387" spans="1:44" s="72" customFormat="1" ht="17.399999999999999">
      <c r="A387" s="4" t="str">
        <f t="shared" si="650"/>
        <v>MCR05N30 8302</v>
      </c>
      <c r="B387" s="4">
        <v>2</v>
      </c>
      <c r="C387" s="79" t="s">
        <v>880</v>
      </c>
      <c r="D387" s="79" t="s">
        <v>435</v>
      </c>
      <c r="E387" s="80">
        <f>S387</f>
        <v>4000</v>
      </c>
      <c r="F387" s="81">
        <f t="shared" si="765"/>
        <v>28.104166963247408</v>
      </c>
      <c r="G387" s="81">
        <f t="shared" si="766"/>
        <v>142.32764860922262</v>
      </c>
      <c r="H387" s="82" t="s">
        <v>554</v>
      </c>
      <c r="I387" s="83"/>
      <c r="J387" s="83" t="s">
        <v>555</v>
      </c>
      <c r="K387" s="83" t="s">
        <v>556</v>
      </c>
      <c r="L387" s="84" t="s">
        <v>571</v>
      </c>
      <c r="M387" s="85">
        <v>70</v>
      </c>
      <c r="N387" s="85">
        <v>65</v>
      </c>
      <c r="O387" s="86" t="s">
        <v>572</v>
      </c>
      <c r="P387" s="87">
        <f t="shared" ref="P387:P392" si="773">MROUND(E387/1.4,100)</f>
        <v>2900</v>
      </c>
      <c r="Q387" s="87" t="s">
        <v>426</v>
      </c>
      <c r="R387" s="88">
        <f>R$65</f>
        <v>1</v>
      </c>
      <c r="S387" s="89">
        <f t="shared" si="767"/>
        <v>4000</v>
      </c>
      <c r="T387" s="89">
        <f t="shared" si="768"/>
        <v>4000</v>
      </c>
      <c r="U387" s="4">
        <v>120</v>
      </c>
      <c r="V387" s="95">
        <v>76.67</v>
      </c>
      <c r="W387" s="75">
        <v>3</v>
      </c>
      <c r="X387" s="9">
        <f>W387*V387</f>
        <v>230.01</v>
      </c>
      <c r="Y387" s="96">
        <v>2.7797478301546827</v>
      </c>
      <c r="Z387" s="72">
        <f t="shared" si="770"/>
        <v>111.18991320618731</v>
      </c>
      <c r="AA387" s="72">
        <f>Z387*X387/1000</f>
        <v>25.574791936555144</v>
      </c>
      <c r="AB387" s="92">
        <v>0.91</v>
      </c>
      <c r="AC387" s="93">
        <f>AA387/AB387</f>
        <v>28.104166963247408</v>
      </c>
      <c r="AD387" s="94">
        <v>4778.7107240769719</v>
      </c>
      <c r="AE387" s="72">
        <v>39</v>
      </c>
      <c r="AF387" s="72">
        <v>37</v>
      </c>
      <c r="AG387" s="92">
        <v>0.88</v>
      </c>
      <c r="AI387" s="72" t="s">
        <v>573</v>
      </c>
      <c r="AL387" s="4"/>
      <c r="AM387" s="4"/>
      <c r="AN387" s="73"/>
      <c r="AO387" s="4"/>
      <c r="AP387" s="4"/>
      <c r="AQ387" s="4"/>
      <c r="AR387" s="4"/>
    </row>
    <row r="388" spans="1:44" s="72" customFormat="1" ht="17.399999999999999">
      <c r="A388" s="4" t="str">
        <f t="shared" si="650"/>
        <v>MCR05N30 8303</v>
      </c>
      <c r="B388" s="4">
        <v>3</v>
      </c>
      <c r="C388" s="79" t="s">
        <v>880</v>
      </c>
      <c r="D388" s="79" t="s">
        <v>435</v>
      </c>
      <c r="E388" s="80">
        <f>S388</f>
        <v>4700</v>
      </c>
      <c r="F388" s="81">
        <f t="shared" si="765"/>
        <v>32.553316746249976</v>
      </c>
      <c r="G388" s="81">
        <f t="shared" si="766"/>
        <v>144.37852943330032</v>
      </c>
      <c r="H388" s="82" t="s">
        <v>554</v>
      </c>
      <c r="I388" s="83"/>
      <c r="J388" s="83" t="s">
        <v>555</v>
      </c>
      <c r="K388" s="83" t="s">
        <v>556</v>
      </c>
      <c r="L388" s="84" t="s">
        <v>571</v>
      </c>
      <c r="M388" s="85">
        <v>70</v>
      </c>
      <c r="N388" s="85">
        <v>65</v>
      </c>
      <c r="O388" s="86" t="s">
        <v>572</v>
      </c>
      <c r="P388" s="87">
        <f t="shared" si="773"/>
        <v>3400</v>
      </c>
      <c r="Q388" s="87" t="s">
        <v>561</v>
      </c>
      <c r="R388" s="88">
        <f>R$66</f>
        <v>1.0204081632653061</v>
      </c>
      <c r="S388" s="89">
        <f t="shared" si="767"/>
        <v>4700</v>
      </c>
      <c r="T388" s="89">
        <f t="shared" si="768"/>
        <v>4600</v>
      </c>
      <c r="U388" s="4">
        <v>120</v>
      </c>
      <c r="V388" s="9">
        <v>90</v>
      </c>
      <c r="W388" s="75">
        <v>3</v>
      </c>
      <c r="X388" s="9">
        <f t="shared" ref="X388:X389" si="774">W388*V388</f>
        <v>270</v>
      </c>
      <c r="Y388" s="96">
        <v>2.8032022753715258</v>
      </c>
      <c r="Z388" s="72">
        <f t="shared" si="770"/>
        <v>112.12809101486103</v>
      </c>
      <c r="AA388" s="72">
        <f t="shared" ref="AA388:AA389" si="775">Z388*X388/1000</f>
        <v>30.274584574012479</v>
      </c>
      <c r="AB388" s="92">
        <v>0.93</v>
      </c>
      <c r="AC388" s="93">
        <f t="shared" ref="AC388:AC389" si="776">AA388/AB388</f>
        <v>32.553316746249976</v>
      </c>
      <c r="AD388" s="94">
        <v>5516.0939267366348</v>
      </c>
      <c r="AE388" s="72">
        <v>39</v>
      </c>
      <c r="AF388" s="72">
        <v>37</v>
      </c>
      <c r="AG388" s="92">
        <v>0.88</v>
      </c>
      <c r="AI388" s="72" t="s">
        <v>573</v>
      </c>
      <c r="AL388" s="4"/>
      <c r="AM388" s="4"/>
      <c r="AN388" s="73"/>
      <c r="AO388" s="4"/>
      <c r="AP388" s="4"/>
      <c r="AQ388" s="4"/>
      <c r="AR388" s="4"/>
    </row>
    <row r="389" spans="1:44" s="72" customFormat="1" ht="17.399999999999999">
      <c r="A389" s="4" t="str">
        <f t="shared" si="650"/>
        <v>MCR05N30 8304</v>
      </c>
      <c r="B389" s="4">
        <v>4</v>
      </c>
      <c r="C389" s="79" t="s">
        <v>880</v>
      </c>
      <c r="D389" s="79" t="s">
        <v>435</v>
      </c>
      <c r="E389" s="80">
        <f>S389</f>
        <v>5900</v>
      </c>
      <c r="F389" s="81">
        <f t="shared" si="765"/>
        <v>42.402111746249773</v>
      </c>
      <c r="G389" s="81">
        <f t="shared" si="766"/>
        <v>139.14401328188146</v>
      </c>
      <c r="H389" s="82" t="s">
        <v>554</v>
      </c>
      <c r="I389" s="83"/>
      <c r="J389" s="83" t="s">
        <v>555</v>
      </c>
      <c r="K389" s="83" t="s">
        <v>556</v>
      </c>
      <c r="L389" s="84" t="s">
        <v>571</v>
      </c>
      <c r="M389" s="85">
        <v>70</v>
      </c>
      <c r="N389" s="85">
        <v>65</v>
      </c>
      <c r="O389" s="86" t="s">
        <v>572</v>
      </c>
      <c r="P389" s="87">
        <f t="shared" si="773"/>
        <v>4200</v>
      </c>
      <c r="Q389" s="87" t="s">
        <v>585</v>
      </c>
      <c r="R389" s="88">
        <f>R$67</f>
        <v>1.0162601626016261</v>
      </c>
      <c r="S389" s="89">
        <f t="shared" si="767"/>
        <v>5900</v>
      </c>
      <c r="T389" s="89">
        <f t="shared" si="768"/>
        <v>5800</v>
      </c>
      <c r="U389" s="4">
        <v>120</v>
      </c>
      <c r="V389" s="9">
        <f>350/3</f>
        <v>116.66666666666667</v>
      </c>
      <c r="W389" s="75">
        <v>3</v>
      </c>
      <c r="X389" s="9">
        <f t="shared" si="774"/>
        <v>350</v>
      </c>
      <c r="Y389" s="96">
        <v>2.8469989315339133</v>
      </c>
      <c r="Z389" s="72">
        <f t="shared" si="770"/>
        <v>113.87995726135654</v>
      </c>
      <c r="AA389" s="72">
        <f t="shared" si="775"/>
        <v>39.857985041474784</v>
      </c>
      <c r="AB389" s="92">
        <v>0.94</v>
      </c>
      <c r="AC389" s="93">
        <f t="shared" si="776"/>
        <v>42.402111746249773</v>
      </c>
      <c r="AD389" s="94">
        <v>6932.6232660014421</v>
      </c>
      <c r="AE389" s="72">
        <v>39</v>
      </c>
      <c r="AF389" s="72">
        <v>37</v>
      </c>
      <c r="AG389" s="92">
        <v>0.88</v>
      </c>
      <c r="AI389" s="72" t="s">
        <v>573</v>
      </c>
      <c r="AL389" s="4"/>
      <c r="AM389" s="4"/>
      <c r="AN389" s="73"/>
      <c r="AO389" s="4"/>
      <c r="AP389" s="4"/>
      <c r="AQ389" s="4"/>
      <c r="AR389" s="4"/>
    </row>
    <row r="390" spans="1:44" s="72" customFormat="1" ht="17.399999999999999">
      <c r="A390" s="4" t="str">
        <f t="shared" si="650"/>
        <v>MCR05N30 8305</v>
      </c>
      <c r="B390" s="4">
        <v>5</v>
      </c>
      <c r="C390" s="79" t="s">
        <v>880</v>
      </c>
      <c r="D390" s="79" t="s">
        <v>436</v>
      </c>
      <c r="E390" s="80">
        <f t="shared" ref="E390:E391" si="777">S390</f>
        <v>7600</v>
      </c>
      <c r="F390" s="81">
        <f t="shared" si="765"/>
        <v>49.394241758241755</v>
      </c>
      <c r="G390" s="81">
        <f t="shared" si="766"/>
        <v>153.86408879800021</v>
      </c>
      <c r="H390" s="82" t="s">
        <v>554</v>
      </c>
      <c r="I390" s="83"/>
      <c r="J390" s="83" t="s">
        <v>555</v>
      </c>
      <c r="K390" s="83" t="s">
        <v>556</v>
      </c>
      <c r="L390" s="84" t="s">
        <v>571</v>
      </c>
      <c r="M390" s="85">
        <v>70</v>
      </c>
      <c r="N390" s="85">
        <v>65</v>
      </c>
      <c r="O390" s="86" t="s">
        <v>572</v>
      </c>
      <c r="P390" s="87">
        <f t="shared" si="773"/>
        <v>5400</v>
      </c>
      <c r="Q390" s="87" t="s">
        <v>586</v>
      </c>
      <c r="R390" s="88">
        <f>R$68</f>
        <v>1.0062111801242235</v>
      </c>
      <c r="S390" s="89">
        <f t="shared" si="767"/>
        <v>7600</v>
      </c>
      <c r="T390" s="89">
        <f t="shared" si="768"/>
        <v>7550</v>
      </c>
      <c r="U390" s="4">
        <v>120</v>
      </c>
      <c r="V390" s="9">
        <v>133.30000000000001</v>
      </c>
      <c r="W390" s="75">
        <v>3</v>
      </c>
      <c r="X390" s="9">
        <f>W390*V390</f>
        <v>399.90000000000003</v>
      </c>
      <c r="Y390" s="72">
        <v>2.81</v>
      </c>
      <c r="Z390" s="72">
        <f t="shared" si="770"/>
        <v>112.39999999999999</v>
      </c>
      <c r="AA390" s="72">
        <f>Z390*X390/1000</f>
        <v>44.94876</v>
      </c>
      <c r="AB390" s="92">
        <v>0.91</v>
      </c>
      <c r="AC390" s="93">
        <f>AA390/AB390</f>
        <v>49.394241758241755</v>
      </c>
      <c r="AD390" s="97">
        <v>9062.2656462479645</v>
      </c>
      <c r="AE390" s="72">
        <v>39</v>
      </c>
      <c r="AF390" s="72">
        <v>37</v>
      </c>
      <c r="AG390" s="92">
        <v>0.88</v>
      </c>
      <c r="AI390" s="72" t="s">
        <v>574</v>
      </c>
      <c r="AL390" s="4"/>
      <c r="AM390" s="4"/>
      <c r="AN390" s="73"/>
      <c r="AO390" s="4"/>
      <c r="AP390" s="4"/>
      <c r="AQ390" s="4"/>
      <c r="AR390" s="4"/>
    </row>
    <row r="391" spans="1:44" s="72" customFormat="1" ht="17.399999999999999">
      <c r="A391" s="4" t="str">
        <f t="shared" si="650"/>
        <v>MCR05N30 8306</v>
      </c>
      <c r="B391" s="4">
        <v>6</v>
      </c>
      <c r="C391" s="79" t="s">
        <v>880</v>
      </c>
      <c r="D391" s="79" t="s">
        <v>436</v>
      </c>
      <c r="E391" s="80">
        <f t="shared" si="777"/>
        <v>9400</v>
      </c>
      <c r="F391" s="81">
        <f t="shared" si="765"/>
        <v>61.087483870967723</v>
      </c>
      <c r="G391" s="81">
        <f t="shared" si="766"/>
        <v>153.87767516919155</v>
      </c>
      <c r="H391" s="82" t="s">
        <v>554</v>
      </c>
      <c r="I391" s="83"/>
      <c r="J391" s="83" t="s">
        <v>555</v>
      </c>
      <c r="K391" s="83" t="s">
        <v>556</v>
      </c>
      <c r="L391" s="84" t="s">
        <v>571</v>
      </c>
      <c r="M391" s="85">
        <v>70</v>
      </c>
      <c r="N391" s="85">
        <v>65</v>
      </c>
      <c r="O391" s="86" t="s">
        <v>572</v>
      </c>
      <c r="P391" s="87">
        <f t="shared" si="773"/>
        <v>6700</v>
      </c>
      <c r="Q391" s="87" t="s">
        <v>587</v>
      </c>
      <c r="R391" s="88">
        <f>$R$69</f>
        <v>1.015228426395939</v>
      </c>
      <c r="S391" s="89">
        <f t="shared" si="767"/>
        <v>9400</v>
      </c>
      <c r="T391" s="89">
        <f t="shared" si="768"/>
        <v>9250</v>
      </c>
      <c r="U391" s="4">
        <v>120</v>
      </c>
      <c r="V391" s="95">
        <v>166.7</v>
      </c>
      <c r="W391" s="75">
        <v>3</v>
      </c>
      <c r="X391" s="9">
        <f t="shared" ref="X391:X392" si="778">W391*V391</f>
        <v>500.09999999999997</v>
      </c>
      <c r="Y391" s="72">
        <v>2.84</v>
      </c>
      <c r="Z391" s="72">
        <f t="shared" si="770"/>
        <v>113.59999999999998</v>
      </c>
      <c r="AA391" s="72">
        <f t="shared" ref="AA391:AA392" si="779">Z391*X391/1000</f>
        <v>56.811359999999986</v>
      </c>
      <c r="AB391" s="92">
        <v>0.93</v>
      </c>
      <c r="AC391" s="93">
        <f t="shared" ref="AC391:AC392" si="780">AA391/AB391</f>
        <v>61.087483870967723</v>
      </c>
      <c r="AD391" s="94">
        <v>11083.466666191873</v>
      </c>
      <c r="AE391" s="72">
        <v>39</v>
      </c>
      <c r="AF391" s="72">
        <v>37</v>
      </c>
      <c r="AG391" s="92">
        <v>0.88</v>
      </c>
      <c r="AI391" s="72" t="s">
        <v>574</v>
      </c>
      <c r="AL391" s="4"/>
      <c r="AM391" s="4"/>
      <c r="AN391" s="73"/>
      <c r="AO391" s="4"/>
      <c r="AP391" s="4"/>
      <c r="AQ391" s="4"/>
      <c r="AR391" s="4"/>
    </row>
    <row r="392" spans="1:44" s="72" customFormat="1" ht="17.399999999999999">
      <c r="A392" s="4" t="str">
        <f t="shared" si="650"/>
        <v>MCR05N30 8307</v>
      </c>
      <c r="B392" s="4">
        <v>7</v>
      </c>
      <c r="C392" s="79" t="s">
        <v>880</v>
      </c>
      <c r="D392" s="79" t="s">
        <v>436</v>
      </c>
      <c r="E392" s="80">
        <f>S392</f>
        <v>10550</v>
      </c>
      <c r="F392" s="81">
        <f t="shared" si="765"/>
        <v>73.021276595744681</v>
      </c>
      <c r="G392" s="81">
        <f t="shared" si="766"/>
        <v>144.47843822843822</v>
      </c>
      <c r="H392" s="82" t="s">
        <v>554</v>
      </c>
      <c r="I392" s="83"/>
      <c r="J392" s="83" t="s">
        <v>555</v>
      </c>
      <c r="K392" s="83" t="s">
        <v>556</v>
      </c>
      <c r="L392" s="84" t="s">
        <v>571</v>
      </c>
      <c r="M392" s="85">
        <v>70</v>
      </c>
      <c r="N392" s="85">
        <v>65</v>
      </c>
      <c r="O392" s="86" t="s">
        <v>572</v>
      </c>
      <c r="P392" s="87">
        <f t="shared" si="773"/>
        <v>7500</v>
      </c>
      <c r="Q392" s="87" t="s">
        <v>507</v>
      </c>
      <c r="R392" s="88">
        <f>$R$70</f>
        <v>0.97413793103448276</v>
      </c>
      <c r="S392" s="89">
        <f t="shared" si="767"/>
        <v>10550</v>
      </c>
      <c r="T392" s="89">
        <f t="shared" si="768"/>
        <v>10850</v>
      </c>
      <c r="U392" s="4">
        <v>120</v>
      </c>
      <c r="V392" s="98">
        <v>200</v>
      </c>
      <c r="W392" s="75">
        <v>3</v>
      </c>
      <c r="X392" s="9">
        <f t="shared" si="778"/>
        <v>600</v>
      </c>
      <c r="Y392" s="72">
        <v>2.86</v>
      </c>
      <c r="Z392" s="72">
        <f t="shared" si="770"/>
        <v>114.39999999999999</v>
      </c>
      <c r="AA392" s="72">
        <f t="shared" si="779"/>
        <v>68.64</v>
      </c>
      <c r="AB392" s="92">
        <v>0.94</v>
      </c>
      <c r="AC392" s="93">
        <f t="shared" si="780"/>
        <v>73.021276595744681</v>
      </c>
      <c r="AD392" s="94">
        <v>13014.652689059834</v>
      </c>
      <c r="AE392" s="72">
        <v>39</v>
      </c>
      <c r="AF392" s="72">
        <v>37</v>
      </c>
      <c r="AG392" s="92">
        <v>0.88</v>
      </c>
      <c r="AI392" s="72" t="s">
        <v>574</v>
      </c>
      <c r="AL392" s="4"/>
      <c r="AM392" s="4"/>
      <c r="AN392" s="73"/>
      <c r="AO392" s="4"/>
      <c r="AP392" s="4"/>
      <c r="AQ392" s="4"/>
      <c r="AR392" s="4"/>
    </row>
    <row r="393" spans="1:44" s="72" customFormat="1" ht="15" thickBot="1">
      <c r="A393" s="4" t="str">
        <f t="shared" ref="A393:A456" si="781">C393&amp;B393</f>
        <v/>
      </c>
      <c r="B393" s="4"/>
      <c r="C393" s="79"/>
      <c r="D393" s="79" t="s">
        <v>646</v>
      </c>
      <c r="E393" s="80"/>
      <c r="F393" s="81"/>
      <c r="G393" s="81"/>
      <c r="H393" s="82" t="s">
        <v>554</v>
      </c>
      <c r="I393" s="83"/>
      <c r="J393" s="83"/>
      <c r="K393" s="83"/>
      <c r="L393" s="84"/>
      <c r="M393" s="85"/>
      <c r="N393" s="85"/>
      <c r="O393" s="86"/>
      <c r="P393" s="87"/>
      <c r="Q393" s="87"/>
      <c r="R393" s="89"/>
      <c r="S393" s="89"/>
      <c r="T393" s="89"/>
      <c r="U393" s="4"/>
      <c r="V393" s="98"/>
      <c r="W393" s="75"/>
      <c r="X393" s="75"/>
      <c r="AF393" s="72">
        <v>37</v>
      </c>
      <c r="AG393" s="92">
        <v>0.88</v>
      </c>
      <c r="AL393" s="4"/>
      <c r="AM393" s="4"/>
      <c r="AN393" s="73"/>
      <c r="AO393" s="4"/>
      <c r="AP393" s="4"/>
      <c r="AQ393" s="4"/>
      <c r="AR393" s="4"/>
    </row>
    <row r="394" spans="1:44" s="72" customFormat="1" ht="17.399999999999999">
      <c r="A394" s="4" t="str">
        <f t="shared" si="781"/>
        <v>MCR06N30 8301</v>
      </c>
      <c r="B394" s="4">
        <v>1</v>
      </c>
      <c r="C394" s="79" t="s">
        <v>881</v>
      </c>
      <c r="D394" s="79" t="s">
        <v>435</v>
      </c>
      <c r="E394" s="80">
        <f t="shared" ref="E394:E400" si="782">S394</f>
        <v>3250</v>
      </c>
      <c r="F394" s="81">
        <f t="shared" ref="F394:F400" si="783">AC394</f>
        <v>22.063835793650767</v>
      </c>
      <c r="G394" s="81">
        <f t="shared" ref="G394:G400" si="784">E394/F394</f>
        <v>147.29986346867398</v>
      </c>
      <c r="H394" s="82" t="s">
        <v>554</v>
      </c>
      <c r="I394" s="83"/>
      <c r="J394" s="83" t="s">
        <v>555</v>
      </c>
      <c r="K394" s="83" t="s">
        <v>556</v>
      </c>
      <c r="L394" s="84" t="s">
        <v>575</v>
      </c>
      <c r="M394" s="85">
        <v>70</v>
      </c>
      <c r="N394" s="85">
        <v>65</v>
      </c>
      <c r="O394" s="86" t="s">
        <v>576</v>
      </c>
      <c r="P394" s="87">
        <f>MROUND(E394/1.68,100)</f>
        <v>1900</v>
      </c>
      <c r="Q394" s="87" t="s">
        <v>584</v>
      </c>
      <c r="R394" s="88">
        <f>R$64</f>
        <v>1</v>
      </c>
      <c r="S394" s="89">
        <f t="shared" ref="S394:S400" si="785">MROUND(T394*R394,50)</f>
        <v>3250</v>
      </c>
      <c r="T394" s="89">
        <f t="shared" ref="T394:T400" si="786">MROUND(AD394*AG394*AF394/AE394,50)</f>
        <v>3250</v>
      </c>
      <c r="U394" s="4">
        <v>144</v>
      </c>
      <c r="V394" s="90">
        <v>50</v>
      </c>
      <c r="W394" s="75">
        <v>3</v>
      </c>
      <c r="X394" s="9">
        <f t="shared" ref="X394" si="787">W394*V394</f>
        <v>150</v>
      </c>
      <c r="Y394" s="91">
        <v>2.7273352578262751</v>
      </c>
      <c r="Z394" s="72">
        <f t="shared" ref="Z394:Z400" si="788">Y394*U394/W394</f>
        <v>130.91209237566122</v>
      </c>
      <c r="AA394" s="72">
        <f t="shared" ref="AA394" si="789">Z394*X394/1000</f>
        <v>19.636813856349182</v>
      </c>
      <c r="AB394" s="92">
        <v>0.89</v>
      </c>
      <c r="AC394" s="93">
        <f t="shared" ref="AC394" si="790">AA394/AB394</f>
        <v>22.063835793650767</v>
      </c>
      <c r="AD394" s="97">
        <v>3872.8514321394778</v>
      </c>
      <c r="AE394" s="72">
        <v>39</v>
      </c>
      <c r="AF394" s="72">
        <v>37</v>
      </c>
      <c r="AG394" s="92">
        <v>0.88</v>
      </c>
      <c r="AI394" s="72" t="s">
        <v>577</v>
      </c>
      <c r="AL394" s="4"/>
      <c r="AM394" s="4"/>
      <c r="AN394" s="73"/>
      <c r="AO394" s="4"/>
      <c r="AP394" s="4"/>
      <c r="AQ394" s="4"/>
      <c r="AR394" s="4"/>
    </row>
    <row r="395" spans="1:44" s="72" customFormat="1" ht="17.399999999999999">
      <c r="A395" s="4" t="str">
        <f t="shared" si="781"/>
        <v>MCR06N30 8302</v>
      </c>
      <c r="B395" s="4">
        <v>2</v>
      </c>
      <c r="C395" s="79" t="s">
        <v>881</v>
      </c>
      <c r="D395" s="79" t="s">
        <v>435</v>
      </c>
      <c r="E395" s="80">
        <f t="shared" si="782"/>
        <v>4800</v>
      </c>
      <c r="F395" s="81">
        <f t="shared" si="783"/>
        <v>33.540710736465762</v>
      </c>
      <c r="G395" s="81">
        <f t="shared" si="784"/>
        <v>143.10966865652603</v>
      </c>
      <c r="H395" s="82" t="s">
        <v>554</v>
      </c>
      <c r="I395" s="83"/>
      <c r="J395" s="83" t="s">
        <v>555</v>
      </c>
      <c r="K395" s="83" t="s">
        <v>556</v>
      </c>
      <c r="L395" s="84" t="s">
        <v>575</v>
      </c>
      <c r="M395" s="85">
        <v>70</v>
      </c>
      <c r="N395" s="85">
        <v>65</v>
      </c>
      <c r="O395" s="86" t="s">
        <v>576</v>
      </c>
      <c r="P395" s="87">
        <f t="shared" ref="P395:P400" si="791">MROUND(E395/1.68,100)</f>
        <v>2900</v>
      </c>
      <c r="Q395" s="87" t="s">
        <v>426</v>
      </c>
      <c r="R395" s="88">
        <f>R$65</f>
        <v>1</v>
      </c>
      <c r="S395" s="89">
        <f t="shared" si="785"/>
        <v>4800</v>
      </c>
      <c r="T395" s="89">
        <f t="shared" si="786"/>
        <v>4800</v>
      </c>
      <c r="U395" s="4">
        <v>144</v>
      </c>
      <c r="V395" s="95">
        <v>76.67</v>
      </c>
      <c r="W395" s="75">
        <v>3</v>
      </c>
      <c r="X395" s="9">
        <f>W395*V395</f>
        <v>230.01</v>
      </c>
      <c r="Y395" s="96">
        <v>2.7797478301546827</v>
      </c>
      <c r="Z395" s="72">
        <f t="shared" si="788"/>
        <v>133.42789584742476</v>
      </c>
      <c r="AA395" s="72">
        <f>Z395*X395/1000</f>
        <v>30.689750323866171</v>
      </c>
      <c r="AB395" s="92">
        <v>0.91500000000000004</v>
      </c>
      <c r="AC395" s="93">
        <f>AA395/AB395</f>
        <v>33.540710736465762</v>
      </c>
      <c r="AD395" s="94">
        <v>5734.4528688923656</v>
      </c>
      <c r="AE395" s="72">
        <v>39</v>
      </c>
      <c r="AF395" s="72">
        <v>37</v>
      </c>
      <c r="AG395" s="92">
        <v>0.88</v>
      </c>
      <c r="AI395" s="72" t="s">
        <v>577</v>
      </c>
      <c r="AL395" s="4"/>
      <c r="AM395" s="4"/>
      <c r="AN395" s="73"/>
      <c r="AO395" s="4"/>
      <c r="AP395" s="4"/>
      <c r="AQ395" s="4"/>
      <c r="AR395" s="4"/>
    </row>
    <row r="396" spans="1:44" s="72" customFormat="1" ht="17.399999999999999">
      <c r="A396" s="4" t="str">
        <f t="shared" si="781"/>
        <v>MCR06N30 8303</v>
      </c>
      <c r="B396" s="4">
        <v>3</v>
      </c>
      <c r="C396" s="79" t="s">
        <v>881</v>
      </c>
      <c r="D396" s="79" t="s">
        <v>435</v>
      </c>
      <c r="E396" s="80">
        <f t="shared" si="782"/>
        <v>5650</v>
      </c>
      <c r="F396" s="81">
        <f t="shared" si="783"/>
        <v>39.488588574798882</v>
      </c>
      <c r="G396" s="81">
        <f t="shared" si="784"/>
        <v>143.07930984410413</v>
      </c>
      <c r="H396" s="82" t="s">
        <v>554</v>
      </c>
      <c r="I396" s="83"/>
      <c r="J396" s="83" t="s">
        <v>555</v>
      </c>
      <c r="K396" s="83" t="s">
        <v>556</v>
      </c>
      <c r="L396" s="84" t="s">
        <v>575</v>
      </c>
      <c r="M396" s="85">
        <v>70</v>
      </c>
      <c r="N396" s="85">
        <v>65</v>
      </c>
      <c r="O396" s="86" t="s">
        <v>576</v>
      </c>
      <c r="P396" s="87">
        <f t="shared" si="791"/>
        <v>3400</v>
      </c>
      <c r="Q396" s="87" t="s">
        <v>561</v>
      </c>
      <c r="R396" s="88">
        <f>R$66</f>
        <v>1.0204081632653061</v>
      </c>
      <c r="S396" s="89">
        <f t="shared" si="785"/>
        <v>5650</v>
      </c>
      <c r="T396" s="89">
        <f t="shared" si="786"/>
        <v>5550</v>
      </c>
      <c r="U396" s="4">
        <v>144</v>
      </c>
      <c r="V396" s="9">
        <v>90</v>
      </c>
      <c r="W396" s="75">
        <v>3</v>
      </c>
      <c r="X396" s="9">
        <f t="shared" ref="X396:X397" si="792">W396*V396</f>
        <v>270</v>
      </c>
      <c r="Y396" s="96">
        <v>2.8032022753715258</v>
      </c>
      <c r="Z396" s="72">
        <f t="shared" si="788"/>
        <v>134.55370921783324</v>
      </c>
      <c r="AA396" s="72">
        <f t="shared" ref="AA396:AA400" si="793">Z396*X396/1000</f>
        <v>36.329501488814977</v>
      </c>
      <c r="AB396" s="92">
        <v>0.92</v>
      </c>
      <c r="AC396" s="93">
        <f t="shared" ref="AC396:AC397" si="794">AA396/AB396</f>
        <v>39.488588574798882</v>
      </c>
      <c r="AD396" s="94">
        <v>6619.3127120839617</v>
      </c>
      <c r="AE396" s="72">
        <v>39</v>
      </c>
      <c r="AF396" s="72">
        <v>37</v>
      </c>
      <c r="AG396" s="92">
        <v>0.88</v>
      </c>
      <c r="AI396" s="72" t="s">
        <v>577</v>
      </c>
      <c r="AL396" s="4"/>
      <c r="AM396" s="4"/>
      <c r="AN396" s="73"/>
      <c r="AO396" s="4"/>
      <c r="AP396" s="4"/>
      <c r="AQ396" s="4"/>
      <c r="AR396" s="4"/>
    </row>
    <row r="397" spans="1:44" s="72" customFormat="1" ht="17.399999999999999">
      <c r="A397" s="4" t="str">
        <f t="shared" si="781"/>
        <v>MCR06N30 8304</v>
      </c>
      <c r="B397" s="4">
        <v>4</v>
      </c>
      <c r="C397" s="79" t="s">
        <v>881</v>
      </c>
      <c r="D397" s="79" t="s">
        <v>435</v>
      </c>
      <c r="E397" s="80">
        <f t="shared" si="782"/>
        <v>7050</v>
      </c>
      <c r="F397" s="81">
        <f t="shared" si="783"/>
        <v>51.319294044817326</v>
      </c>
      <c r="G397" s="81">
        <f t="shared" si="784"/>
        <v>137.375233452027</v>
      </c>
      <c r="H397" s="82" t="s">
        <v>554</v>
      </c>
      <c r="I397" s="83"/>
      <c r="J397" s="83" t="s">
        <v>555</v>
      </c>
      <c r="K397" s="83" t="s">
        <v>556</v>
      </c>
      <c r="L397" s="84" t="s">
        <v>575</v>
      </c>
      <c r="M397" s="85">
        <v>70</v>
      </c>
      <c r="N397" s="85">
        <v>65</v>
      </c>
      <c r="O397" s="86" t="s">
        <v>576</v>
      </c>
      <c r="P397" s="87">
        <f t="shared" si="791"/>
        <v>4200</v>
      </c>
      <c r="Q397" s="87" t="s">
        <v>585</v>
      </c>
      <c r="R397" s="88">
        <f>R$67</f>
        <v>1.0162601626016261</v>
      </c>
      <c r="S397" s="89">
        <f t="shared" si="785"/>
        <v>7050</v>
      </c>
      <c r="T397" s="89">
        <f t="shared" si="786"/>
        <v>6950</v>
      </c>
      <c r="U397" s="4">
        <v>144</v>
      </c>
      <c r="V397" s="9">
        <f>350/3</f>
        <v>116.66666666666667</v>
      </c>
      <c r="W397" s="75">
        <v>3</v>
      </c>
      <c r="X397" s="9">
        <f t="shared" si="792"/>
        <v>350</v>
      </c>
      <c r="Y397" s="96">
        <v>2.8469989315339133</v>
      </c>
      <c r="Z397" s="72">
        <f t="shared" si="788"/>
        <v>136.65594871362785</v>
      </c>
      <c r="AA397" s="72">
        <f t="shared" si="793"/>
        <v>47.829582049769748</v>
      </c>
      <c r="AB397" s="92">
        <v>0.93200000000000005</v>
      </c>
      <c r="AC397" s="93">
        <f t="shared" si="794"/>
        <v>51.319294044817326</v>
      </c>
      <c r="AD397" s="94">
        <v>8319.1479192017305</v>
      </c>
      <c r="AE397" s="72">
        <v>39</v>
      </c>
      <c r="AF397" s="72">
        <v>37</v>
      </c>
      <c r="AG397" s="92">
        <v>0.88</v>
      </c>
      <c r="AI397" s="72" t="s">
        <v>577</v>
      </c>
      <c r="AL397" s="4"/>
      <c r="AM397" s="4"/>
      <c r="AN397" s="73"/>
      <c r="AO397" s="4"/>
      <c r="AP397" s="4"/>
      <c r="AQ397" s="4"/>
      <c r="AR397" s="4"/>
    </row>
    <row r="398" spans="1:44" s="72" customFormat="1" ht="17.399999999999999">
      <c r="A398" s="4" t="str">
        <f t="shared" si="781"/>
        <v>MCR06N30 8305</v>
      </c>
      <c r="B398" s="4">
        <v>5</v>
      </c>
      <c r="C398" s="79" t="s">
        <v>881</v>
      </c>
      <c r="D398" s="79" t="s">
        <v>436</v>
      </c>
      <c r="E398" s="80">
        <f t="shared" si="782"/>
        <v>9150</v>
      </c>
      <c r="F398" s="81">
        <f t="shared" si="783"/>
        <v>58.311904864864864</v>
      </c>
      <c r="G398" s="81">
        <f t="shared" si="784"/>
        <v>156.91478474600856</v>
      </c>
      <c r="H398" s="82" t="s">
        <v>554</v>
      </c>
      <c r="I398" s="83"/>
      <c r="J398" s="83" t="s">
        <v>555</v>
      </c>
      <c r="K398" s="83" t="s">
        <v>556</v>
      </c>
      <c r="L398" s="84" t="s">
        <v>575</v>
      </c>
      <c r="M398" s="85">
        <v>70</v>
      </c>
      <c r="N398" s="85">
        <v>65</v>
      </c>
      <c r="O398" s="86" t="s">
        <v>576</v>
      </c>
      <c r="P398" s="87">
        <f t="shared" si="791"/>
        <v>5400</v>
      </c>
      <c r="Q398" s="87" t="s">
        <v>586</v>
      </c>
      <c r="R398" s="88">
        <f>R$68</f>
        <v>1.0062111801242235</v>
      </c>
      <c r="S398" s="89">
        <f t="shared" si="785"/>
        <v>9150</v>
      </c>
      <c r="T398" s="89">
        <f t="shared" si="786"/>
        <v>9100</v>
      </c>
      <c r="U398" s="4">
        <v>144</v>
      </c>
      <c r="V398" s="9">
        <v>133.30000000000001</v>
      </c>
      <c r="W398" s="75">
        <v>3</v>
      </c>
      <c r="X398" s="9">
        <f>W398*V398</f>
        <v>399.90000000000003</v>
      </c>
      <c r="Y398" s="72">
        <v>2.81</v>
      </c>
      <c r="Z398" s="72">
        <f t="shared" si="788"/>
        <v>134.88</v>
      </c>
      <c r="AA398" s="72">
        <f t="shared" si="793"/>
        <v>53.938512000000003</v>
      </c>
      <c r="AB398" s="92">
        <v>0.92500000000000004</v>
      </c>
      <c r="AC398" s="93">
        <f>AA398/AB398</f>
        <v>58.311904864864864</v>
      </c>
      <c r="AD398" s="94">
        <v>10874.718775497558</v>
      </c>
      <c r="AE398" s="72">
        <v>39</v>
      </c>
      <c r="AF398" s="72">
        <v>37</v>
      </c>
      <c r="AG398" s="92">
        <v>0.88</v>
      </c>
      <c r="AI398" s="72" t="s">
        <v>578</v>
      </c>
      <c r="AL398" s="4"/>
      <c r="AM398" s="4"/>
      <c r="AN398" s="73"/>
      <c r="AO398" s="4"/>
      <c r="AP398" s="4"/>
      <c r="AQ398" s="4"/>
      <c r="AR398" s="4"/>
    </row>
    <row r="399" spans="1:44" s="72" customFormat="1" ht="17.399999999999999">
      <c r="A399" s="4" t="str">
        <f t="shared" si="781"/>
        <v>MCR06N30 8306</v>
      </c>
      <c r="B399" s="4">
        <v>6</v>
      </c>
      <c r="C399" s="79" t="s">
        <v>881</v>
      </c>
      <c r="D399" s="79" t="s">
        <v>436</v>
      </c>
      <c r="E399" s="80">
        <f t="shared" si="782"/>
        <v>11250</v>
      </c>
      <c r="F399" s="81">
        <f t="shared" si="783"/>
        <v>72.912975401069517</v>
      </c>
      <c r="G399" s="81">
        <f t="shared" si="784"/>
        <v>154.29352509779736</v>
      </c>
      <c r="H399" s="82" t="s">
        <v>554</v>
      </c>
      <c r="I399" s="83"/>
      <c r="J399" s="83" t="s">
        <v>555</v>
      </c>
      <c r="K399" s="83" t="s">
        <v>556</v>
      </c>
      <c r="L399" s="84" t="s">
        <v>575</v>
      </c>
      <c r="M399" s="85">
        <v>70</v>
      </c>
      <c r="N399" s="85">
        <v>65</v>
      </c>
      <c r="O399" s="86" t="s">
        <v>576</v>
      </c>
      <c r="P399" s="87">
        <f t="shared" si="791"/>
        <v>6700</v>
      </c>
      <c r="Q399" s="87" t="s">
        <v>587</v>
      </c>
      <c r="R399" s="88">
        <f>$R$69</f>
        <v>1.015228426395939</v>
      </c>
      <c r="S399" s="89">
        <f t="shared" si="785"/>
        <v>11250</v>
      </c>
      <c r="T399" s="89">
        <f t="shared" si="786"/>
        <v>11100</v>
      </c>
      <c r="U399" s="4">
        <v>144</v>
      </c>
      <c r="V399" s="95">
        <v>166.7</v>
      </c>
      <c r="W399" s="75">
        <v>3</v>
      </c>
      <c r="X399" s="9">
        <f t="shared" ref="X399:X400" si="795">W399*V399</f>
        <v>500.09999999999997</v>
      </c>
      <c r="Y399" s="72">
        <v>2.84</v>
      </c>
      <c r="Z399" s="72">
        <f t="shared" si="788"/>
        <v>136.32</v>
      </c>
      <c r="AA399" s="72">
        <f t="shared" si="793"/>
        <v>68.173631999999998</v>
      </c>
      <c r="AB399" s="92">
        <v>0.93500000000000005</v>
      </c>
      <c r="AC399" s="93">
        <f t="shared" ref="AC399:AC400" si="796">AA399/AB399</f>
        <v>72.912975401069517</v>
      </c>
      <c r="AD399" s="94">
        <v>13300.159999430247</v>
      </c>
      <c r="AE399" s="72">
        <v>39</v>
      </c>
      <c r="AF399" s="72">
        <v>37</v>
      </c>
      <c r="AG399" s="92">
        <v>0.88</v>
      </c>
      <c r="AI399" s="72" t="s">
        <v>578</v>
      </c>
      <c r="AL399" s="4"/>
      <c r="AM399" s="4"/>
      <c r="AN399" s="73"/>
      <c r="AO399" s="4"/>
      <c r="AP399" s="4"/>
      <c r="AQ399" s="4"/>
      <c r="AR399" s="4"/>
    </row>
    <row r="400" spans="1:44" s="72" customFormat="1" ht="18" thickBot="1">
      <c r="A400" s="4" t="str">
        <f t="shared" si="781"/>
        <v>MCR06N30 8307</v>
      </c>
      <c r="B400" s="4">
        <v>7</v>
      </c>
      <c r="C400" s="79" t="s">
        <v>881</v>
      </c>
      <c r="D400" s="79" t="s">
        <v>436</v>
      </c>
      <c r="E400" s="80">
        <f t="shared" si="782"/>
        <v>12700</v>
      </c>
      <c r="F400" s="81">
        <f t="shared" si="783"/>
        <v>87.812366737739879</v>
      </c>
      <c r="G400" s="81">
        <f t="shared" si="784"/>
        <v>144.62655400155398</v>
      </c>
      <c r="H400" s="82" t="s">
        <v>554</v>
      </c>
      <c r="I400" s="83"/>
      <c r="J400" s="83" t="s">
        <v>555</v>
      </c>
      <c r="K400" s="83" t="s">
        <v>556</v>
      </c>
      <c r="L400" s="84" t="s">
        <v>575</v>
      </c>
      <c r="M400" s="85">
        <v>70</v>
      </c>
      <c r="N400" s="85">
        <v>65</v>
      </c>
      <c r="O400" s="86" t="s">
        <v>576</v>
      </c>
      <c r="P400" s="87">
        <f t="shared" si="791"/>
        <v>7600</v>
      </c>
      <c r="Q400" s="87" t="s">
        <v>507</v>
      </c>
      <c r="R400" s="88">
        <f>$R$70</f>
        <v>0.97413793103448276</v>
      </c>
      <c r="S400" s="89">
        <f t="shared" si="785"/>
        <v>12700</v>
      </c>
      <c r="T400" s="89">
        <f t="shared" si="786"/>
        <v>13050</v>
      </c>
      <c r="U400" s="4">
        <v>144</v>
      </c>
      <c r="V400" s="98">
        <v>200</v>
      </c>
      <c r="W400" s="75">
        <v>3</v>
      </c>
      <c r="X400" s="9">
        <f t="shared" si="795"/>
        <v>600</v>
      </c>
      <c r="Y400" s="72">
        <v>2.86</v>
      </c>
      <c r="Z400" s="72">
        <f t="shared" si="788"/>
        <v>137.28</v>
      </c>
      <c r="AA400" s="72">
        <f t="shared" si="793"/>
        <v>82.367999999999995</v>
      </c>
      <c r="AB400" s="92">
        <v>0.93799999999999994</v>
      </c>
      <c r="AC400" s="93">
        <f t="shared" si="796"/>
        <v>87.812366737739879</v>
      </c>
      <c r="AD400" s="99">
        <v>15617.5832268718</v>
      </c>
      <c r="AE400" s="72">
        <v>39</v>
      </c>
      <c r="AF400" s="72">
        <v>37</v>
      </c>
      <c r="AG400" s="92">
        <v>0.88</v>
      </c>
      <c r="AI400" s="72" t="s">
        <v>578</v>
      </c>
      <c r="AL400" s="4"/>
      <c r="AM400" s="4"/>
      <c r="AN400" s="73"/>
      <c r="AO400" s="4"/>
      <c r="AP400" s="4"/>
      <c r="AQ400" s="4"/>
      <c r="AR400" s="4"/>
    </row>
    <row r="401" spans="1:44" s="72" customFormat="1" ht="15" thickBot="1">
      <c r="A401" s="4" t="str">
        <f t="shared" si="781"/>
        <v/>
      </c>
      <c r="B401" s="4"/>
      <c r="C401" s="79"/>
      <c r="D401" s="79" t="s">
        <v>646</v>
      </c>
      <c r="E401" s="80"/>
      <c r="F401" s="81"/>
      <c r="G401" s="81"/>
      <c r="H401" s="82" t="s">
        <v>554</v>
      </c>
      <c r="I401" s="83"/>
      <c r="J401" s="83"/>
      <c r="K401" s="83"/>
      <c r="L401" s="84"/>
      <c r="M401" s="85"/>
      <c r="N401" s="85"/>
      <c r="O401" s="86"/>
      <c r="P401" s="87"/>
      <c r="Q401" s="87"/>
      <c r="R401" s="89"/>
      <c r="S401" s="89"/>
      <c r="T401" s="89"/>
      <c r="U401" s="4"/>
      <c r="AF401" s="72">
        <v>37</v>
      </c>
      <c r="AG401" s="92">
        <v>0.88</v>
      </c>
      <c r="AL401" s="4"/>
      <c r="AM401" s="4"/>
      <c r="AN401" s="73"/>
      <c r="AO401" s="4"/>
      <c r="AP401" s="4"/>
      <c r="AQ401" s="4"/>
      <c r="AR401" s="4"/>
    </row>
    <row r="402" spans="1:44" s="72" customFormat="1" ht="17.399999999999999">
      <c r="A402" s="4" t="str">
        <f t="shared" si="781"/>
        <v>MCR08N30 8301</v>
      </c>
      <c r="B402" s="4">
        <v>1</v>
      </c>
      <c r="C402" s="79" t="s">
        <v>882</v>
      </c>
      <c r="D402" s="79" t="s">
        <v>435</v>
      </c>
      <c r="E402" s="80">
        <f t="shared" ref="E402:E408" si="797">S402</f>
        <v>4300</v>
      </c>
      <c r="F402" s="81">
        <f t="shared" ref="F402:F408" si="798">AC402</f>
        <v>29.254098854896352</v>
      </c>
      <c r="G402" s="81">
        <f t="shared" ref="G402:G408" si="799">E402/F402</f>
        <v>146.98794932390459</v>
      </c>
      <c r="H402" s="82" t="s">
        <v>554</v>
      </c>
      <c r="I402" s="83"/>
      <c r="J402" s="83" t="s">
        <v>555</v>
      </c>
      <c r="K402" s="83" t="s">
        <v>556</v>
      </c>
      <c r="L402" s="84" t="s">
        <v>579</v>
      </c>
      <c r="M402" s="85">
        <v>70</v>
      </c>
      <c r="N402" s="85">
        <v>65</v>
      </c>
      <c r="O402" s="86" t="s">
        <v>580</v>
      </c>
      <c r="P402" s="87">
        <f>MROUND(E402/2.24,100)</f>
        <v>1900</v>
      </c>
      <c r="Q402" s="87" t="s">
        <v>584</v>
      </c>
      <c r="R402" s="88">
        <f>R$64</f>
        <v>1</v>
      </c>
      <c r="S402" s="89">
        <f t="shared" ref="S402:S408" si="800">MROUND(T402*R402,50)</f>
        <v>4300</v>
      </c>
      <c r="T402" s="89">
        <f t="shared" ref="T402:T408" si="801">MROUND(AD402*AG402*AF402/AE402,50)</f>
        <v>4300</v>
      </c>
      <c r="U402" s="4">
        <f t="shared" ref="U402:U405" si="802">24*8</f>
        <v>192</v>
      </c>
      <c r="V402" s="90">
        <v>50</v>
      </c>
      <c r="W402" s="75">
        <v>3</v>
      </c>
      <c r="X402" s="9">
        <f t="shared" ref="X402" si="803">W402*V402</f>
        <v>150</v>
      </c>
      <c r="Y402" s="91">
        <v>2.7273352578262751</v>
      </c>
      <c r="Z402" s="72">
        <f t="shared" ref="Z402:Z408" si="804">Y402*U402/W402</f>
        <v>174.54945650088158</v>
      </c>
      <c r="AA402" s="72">
        <f t="shared" ref="AA402" si="805">Z402*X402/1000</f>
        <v>26.182418475132234</v>
      </c>
      <c r="AB402" s="92">
        <v>0.89500000000000002</v>
      </c>
      <c r="AC402" s="93">
        <f t="shared" ref="AC402" si="806">AA402/AB402</f>
        <v>29.254098854896352</v>
      </c>
      <c r="AD402" s="97">
        <v>5163.801909519304</v>
      </c>
      <c r="AE402" s="72">
        <v>39</v>
      </c>
      <c r="AF402" s="72">
        <v>37</v>
      </c>
      <c r="AG402" s="92">
        <v>0.88</v>
      </c>
      <c r="AI402" s="72" t="s">
        <v>581</v>
      </c>
      <c r="AL402" s="4"/>
      <c r="AM402" s="4"/>
      <c r="AN402" s="73"/>
      <c r="AO402" s="4"/>
      <c r="AP402" s="4"/>
      <c r="AQ402" s="4"/>
      <c r="AR402" s="4"/>
    </row>
    <row r="403" spans="1:44" s="72" customFormat="1" ht="17.399999999999999">
      <c r="A403" s="4" t="str">
        <f t="shared" si="781"/>
        <v>MCR08N30 8302</v>
      </c>
      <c r="B403" s="4">
        <v>2</v>
      </c>
      <c r="C403" s="79" t="s">
        <v>882</v>
      </c>
      <c r="D403" s="79" t="s">
        <v>435</v>
      </c>
      <c r="E403" s="80">
        <f t="shared" si="797"/>
        <v>6400</v>
      </c>
      <c r="F403" s="81">
        <f t="shared" si="798"/>
        <v>44.189705289944087</v>
      </c>
      <c r="G403" s="81">
        <f t="shared" si="799"/>
        <v>144.83011276059358</v>
      </c>
      <c r="H403" s="82" t="s">
        <v>554</v>
      </c>
      <c r="I403" s="83"/>
      <c r="J403" s="83" t="s">
        <v>555</v>
      </c>
      <c r="K403" s="83" t="s">
        <v>556</v>
      </c>
      <c r="L403" s="84" t="s">
        <v>579</v>
      </c>
      <c r="M403" s="85">
        <v>70</v>
      </c>
      <c r="N403" s="85">
        <v>65</v>
      </c>
      <c r="O403" s="86" t="s">
        <v>580</v>
      </c>
      <c r="P403" s="87">
        <f t="shared" ref="P403:P408" si="807">MROUND(E403/2.24,100)</f>
        <v>2900</v>
      </c>
      <c r="Q403" s="87" t="s">
        <v>426</v>
      </c>
      <c r="R403" s="88">
        <f>R$65</f>
        <v>1</v>
      </c>
      <c r="S403" s="89">
        <f t="shared" si="800"/>
        <v>6400</v>
      </c>
      <c r="T403" s="89">
        <f t="shared" si="801"/>
        <v>6400</v>
      </c>
      <c r="U403" s="4">
        <f t="shared" si="802"/>
        <v>192</v>
      </c>
      <c r="V403" s="95">
        <v>76.67</v>
      </c>
      <c r="W403" s="75">
        <v>3</v>
      </c>
      <c r="X403" s="9">
        <f>W403*V403</f>
        <v>230.01</v>
      </c>
      <c r="Y403" s="96">
        <v>2.7797478301546827</v>
      </c>
      <c r="Z403" s="72">
        <f t="shared" si="804"/>
        <v>177.9038611298997</v>
      </c>
      <c r="AA403" s="72">
        <f>Z403*X403/1000</f>
        <v>40.919667098488226</v>
      </c>
      <c r="AB403" s="92">
        <v>0.92600000000000005</v>
      </c>
      <c r="AC403" s="93">
        <f>AA403/AB403</f>
        <v>44.189705289944087</v>
      </c>
      <c r="AD403" s="94">
        <v>7645.9371585231547</v>
      </c>
      <c r="AE403" s="72">
        <v>39</v>
      </c>
      <c r="AF403" s="72">
        <v>37</v>
      </c>
      <c r="AG403" s="92">
        <v>0.88</v>
      </c>
      <c r="AI403" s="72" t="s">
        <v>581</v>
      </c>
      <c r="AL403" s="4"/>
      <c r="AM403" s="4"/>
      <c r="AN403" s="73"/>
      <c r="AO403" s="4"/>
      <c r="AP403" s="4"/>
      <c r="AQ403" s="4"/>
      <c r="AR403" s="4"/>
    </row>
    <row r="404" spans="1:44" s="72" customFormat="1" ht="17.399999999999999">
      <c r="A404" s="4" t="str">
        <f t="shared" si="781"/>
        <v>MCR08N30 8303</v>
      </c>
      <c r="B404" s="4">
        <v>3</v>
      </c>
      <c r="C404" s="79" t="s">
        <v>882</v>
      </c>
      <c r="D404" s="79" t="s">
        <v>435</v>
      </c>
      <c r="E404" s="80">
        <f t="shared" si="797"/>
        <v>7500</v>
      </c>
      <c r="F404" s="81">
        <f t="shared" si="798"/>
        <v>51.862243381605957</v>
      </c>
      <c r="G404" s="81">
        <f t="shared" si="799"/>
        <v>144.61387535464834</v>
      </c>
      <c r="H404" s="82" t="s">
        <v>554</v>
      </c>
      <c r="I404" s="83"/>
      <c r="J404" s="83" t="s">
        <v>555</v>
      </c>
      <c r="K404" s="83" t="s">
        <v>556</v>
      </c>
      <c r="L404" s="84" t="s">
        <v>579</v>
      </c>
      <c r="M404" s="85">
        <v>70</v>
      </c>
      <c r="N404" s="85">
        <v>65</v>
      </c>
      <c r="O404" s="86" t="s">
        <v>580</v>
      </c>
      <c r="P404" s="87">
        <f t="shared" si="807"/>
        <v>3300</v>
      </c>
      <c r="Q404" s="87" t="s">
        <v>561</v>
      </c>
      <c r="R404" s="88">
        <f>R$66</f>
        <v>1.0204081632653061</v>
      </c>
      <c r="S404" s="89">
        <f t="shared" si="800"/>
        <v>7500</v>
      </c>
      <c r="T404" s="89">
        <f t="shared" si="801"/>
        <v>7350</v>
      </c>
      <c r="U404" s="4">
        <f t="shared" si="802"/>
        <v>192</v>
      </c>
      <c r="V404" s="9">
        <v>90</v>
      </c>
      <c r="W404" s="75">
        <v>3</v>
      </c>
      <c r="X404" s="9">
        <f t="shared" ref="X404:X405" si="808">W404*V404</f>
        <v>270</v>
      </c>
      <c r="Y404" s="96">
        <v>2.8032022753715258</v>
      </c>
      <c r="Z404" s="72">
        <f t="shared" si="804"/>
        <v>179.40494562377765</v>
      </c>
      <c r="AA404" s="72">
        <f t="shared" ref="AA404:AA405" si="809">Z404*X404/1000</f>
        <v>48.439335318419964</v>
      </c>
      <c r="AB404" s="92">
        <v>0.93400000000000005</v>
      </c>
      <c r="AC404" s="93">
        <f t="shared" ref="AC404:AC405" si="810">AA404/AB404</f>
        <v>51.862243381605957</v>
      </c>
      <c r="AD404" s="94">
        <v>8825.7502827786157</v>
      </c>
      <c r="AE404" s="72">
        <v>39</v>
      </c>
      <c r="AF404" s="72">
        <v>37</v>
      </c>
      <c r="AG404" s="92">
        <v>0.88</v>
      </c>
      <c r="AI404" s="72" t="s">
        <v>581</v>
      </c>
      <c r="AL404" s="4"/>
      <c r="AM404" s="4"/>
      <c r="AN404" s="73"/>
      <c r="AO404" s="4"/>
      <c r="AP404" s="4"/>
      <c r="AQ404" s="4"/>
      <c r="AR404" s="4"/>
    </row>
    <row r="405" spans="1:44" s="72" customFormat="1" ht="17.399999999999999">
      <c r="A405" s="4" t="str">
        <f t="shared" si="781"/>
        <v>MCR08N30 8304</v>
      </c>
      <c r="B405" s="4">
        <v>4</v>
      </c>
      <c r="C405" s="79" t="s">
        <v>882</v>
      </c>
      <c r="D405" s="79" t="s">
        <v>435</v>
      </c>
      <c r="E405" s="80">
        <f t="shared" si="797"/>
        <v>9400</v>
      </c>
      <c r="F405" s="81">
        <f t="shared" si="798"/>
        <v>67.699337650063327</v>
      </c>
      <c r="G405" s="81">
        <f t="shared" si="799"/>
        <v>138.84921664357239</v>
      </c>
      <c r="H405" s="82" t="s">
        <v>554</v>
      </c>
      <c r="I405" s="83"/>
      <c r="J405" s="83" t="s">
        <v>555</v>
      </c>
      <c r="K405" s="83" t="s">
        <v>556</v>
      </c>
      <c r="L405" s="84" t="s">
        <v>579</v>
      </c>
      <c r="M405" s="85">
        <v>70</v>
      </c>
      <c r="N405" s="85">
        <v>65</v>
      </c>
      <c r="O405" s="86" t="s">
        <v>580</v>
      </c>
      <c r="P405" s="87">
        <f t="shared" si="807"/>
        <v>4200</v>
      </c>
      <c r="Q405" s="87" t="s">
        <v>585</v>
      </c>
      <c r="R405" s="88">
        <f>R$67</f>
        <v>1.0162601626016261</v>
      </c>
      <c r="S405" s="89">
        <f t="shared" si="800"/>
        <v>9400</v>
      </c>
      <c r="T405" s="89">
        <f t="shared" si="801"/>
        <v>9250</v>
      </c>
      <c r="U405" s="4">
        <f t="shared" si="802"/>
        <v>192</v>
      </c>
      <c r="V405" s="9">
        <f>350/3</f>
        <v>116.66666666666667</v>
      </c>
      <c r="W405" s="75">
        <v>3</v>
      </c>
      <c r="X405" s="9">
        <f t="shared" si="808"/>
        <v>350</v>
      </c>
      <c r="Y405" s="96">
        <v>2.8469989315339133</v>
      </c>
      <c r="Z405" s="72">
        <f t="shared" si="804"/>
        <v>182.20793161817042</v>
      </c>
      <c r="AA405" s="72">
        <f t="shared" si="809"/>
        <v>63.772776066359647</v>
      </c>
      <c r="AB405" s="92">
        <v>0.94199999999999995</v>
      </c>
      <c r="AC405" s="93">
        <f t="shared" si="810"/>
        <v>67.699337650063327</v>
      </c>
      <c r="AD405" s="94">
        <v>11092.197225602307</v>
      </c>
      <c r="AE405" s="72">
        <v>39</v>
      </c>
      <c r="AF405" s="72">
        <v>37</v>
      </c>
      <c r="AG405" s="92">
        <v>0.88</v>
      </c>
      <c r="AI405" s="72" t="s">
        <v>581</v>
      </c>
      <c r="AL405" s="4"/>
      <c r="AM405" s="4"/>
      <c r="AN405" s="73"/>
      <c r="AO405" s="4"/>
      <c r="AP405" s="4"/>
      <c r="AQ405" s="4"/>
      <c r="AR405" s="4"/>
    </row>
    <row r="406" spans="1:44" s="72" customFormat="1" ht="17.399999999999999">
      <c r="A406" s="4" t="str">
        <f t="shared" si="781"/>
        <v>MCR08N30 83015</v>
      </c>
      <c r="B406" s="4">
        <v>5</v>
      </c>
      <c r="C406" s="79" t="s">
        <v>883</v>
      </c>
      <c r="D406" s="79" t="s">
        <v>647</v>
      </c>
      <c r="E406" s="80">
        <f t="shared" si="797"/>
        <v>12200</v>
      </c>
      <c r="F406" s="81">
        <f t="shared" si="798"/>
        <v>76.835487179487188</v>
      </c>
      <c r="G406" s="81">
        <f t="shared" si="799"/>
        <v>158.78079840244757</v>
      </c>
      <c r="H406" s="82" t="s">
        <v>554</v>
      </c>
      <c r="I406" s="83"/>
      <c r="J406" s="83" t="s">
        <v>555</v>
      </c>
      <c r="K406" s="83" t="s">
        <v>556</v>
      </c>
      <c r="L406" s="84" t="s">
        <v>579</v>
      </c>
      <c r="M406" s="85">
        <v>70</v>
      </c>
      <c r="N406" s="85">
        <v>65</v>
      </c>
      <c r="O406" s="86" t="s">
        <v>580</v>
      </c>
      <c r="P406" s="87">
        <f t="shared" si="807"/>
        <v>5400</v>
      </c>
      <c r="Q406" s="87" t="s">
        <v>586</v>
      </c>
      <c r="R406" s="88">
        <f>R$68</f>
        <v>1.0062111801242235</v>
      </c>
      <c r="S406" s="89">
        <f t="shared" si="800"/>
        <v>12200</v>
      </c>
      <c r="T406" s="89">
        <f t="shared" si="801"/>
        <v>12100</v>
      </c>
      <c r="U406" s="4">
        <f>24*8</f>
        <v>192</v>
      </c>
      <c r="V406" s="9">
        <v>133.30000000000001</v>
      </c>
      <c r="W406" s="75">
        <v>3</v>
      </c>
      <c r="X406" s="9">
        <f>W406*V406</f>
        <v>399.90000000000003</v>
      </c>
      <c r="Y406" s="72">
        <v>2.81</v>
      </c>
      <c r="Z406" s="72">
        <f t="shared" si="804"/>
        <v>179.84</v>
      </c>
      <c r="AA406" s="72">
        <f>Z406*X406/1000</f>
        <v>71.918016000000009</v>
      </c>
      <c r="AB406" s="92">
        <v>0.93600000000000005</v>
      </c>
      <c r="AC406" s="93">
        <f>AA406/AB406</f>
        <v>76.835487179487188</v>
      </c>
      <c r="AD406" s="97">
        <v>14499.625033996745</v>
      </c>
      <c r="AE406" s="72">
        <v>39</v>
      </c>
      <c r="AF406" s="72">
        <v>37</v>
      </c>
      <c r="AG406" s="92">
        <v>0.88</v>
      </c>
      <c r="AI406" s="72" t="s">
        <v>582</v>
      </c>
      <c r="AL406" s="4"/>
      <c r="AM406" s="4"/>
      <c r="AN406" s="73"/>
      <c r="AO406" s="4"/>
      <c r="AP406" s="4"/>
      <c r="AQ406" s="4"/>
      <c r="AR406" s="4"/>
    </row>
    <row r="407" spans="1:44" s="72" customFormat="1" ht="17.399999999999999">
      <c r="A407" s="4" t="str">
        <f t="shared" si="781"/>
        <v>MCR08N30 83016</v>
      </c>
      <c r="B407" s="4">
        <v>6</v>
      </c>
      <c r="C407" s="79" t="s">
        <v>883</v>
      </c>
      <c r="D407" s="79" t="s">
        <v>647</v>
      </c>
      <c r="E407" s="80">
        <f t="shared" si="797"/>
        <v>15050</v>
      </c>
      <c r="F407" s="81">
        <f t="shared" si="798"/>
        <v>96.188546031746029</v>
      </c>
      <c r="G407" s="81">
        <f t="shared" si="799"/>
        <v>156.46353563794284</v>
      </c>
      <c r="H407" s="82" t="s">
        <v>554</v>
      </c>
      <c r="I407" s="83"/>
      <c r="J407" s="83" t="s">
        <v>555</v>
      </c>
      <c r="K407" s="83" t="s">
        <v>556</v>
      </c>
      <c r="L407" s="84" t="s">
        <v>579</v>
      </c>
      <c r="M407" s="85">
        <v>70</v>
      </c>
      <c r="N407" s="85">
        <v>65</v>
      </c>
      <c r="O407" s="86" t="s">
        <v>580</v>
      </c>
      <c r="P407" s="87">
        <f t="shared" si="807"/>
        <v>6700</v>
      </c>
      <c r="Q407" s="87" t="s">
        <v>587</v>
      </c>
      <c r="R407" s="88">
        <f>$R$69</f>
        <v>1.015228426395939</v>
      </c>
      <c r="S407" s="89">
        <f t="shared" si="800"/>
        <v>15050</v>
      </c>
      <c r="T407" s="89">
        <f t="shared" si="801"/>
        <v>14800</v>
      </c>
      <c r="U407" s="4">
        <f t="shared" ref="U407:U408" si="811">24*8</f>
        <v>192</v>
      </c>
      <c r="V407" s="95">
        <v>166.7</v>
      </c>
      <c r="W407" s="75">
        <v>3</v>
      </c>
      <c r="X407" s="9">
        <f t="shared" ref="X407:X408" si="812">W407*V407</f>
        <v>500.09999999999997</v>
      </c>
      <c r="Y407" s="72">
        <v>2.84</v>
      </c>
      <c r="Z407" s="72">
        <f t="shared" si="804"/>
        <v>181.76</v>
      </c>
      <c r="AA407" s="72">
        <f t="shared" ref="AA407:AA408" si="813">Z407*X407/1000</f>
        <v>90.898175999999992</v>
      </c>
      <c r="AB407" s="92">
        <v>0.94499999999999995</v>
      </c>
      <c r="AC407" s="93">
        <f t="shared" ref="AC407:AC408" si="814">AA407/AB407</f>
        <v>96.188546031746029</v>
      </c>
      <c r="AD407" s="94">
        <v>17733.546665906993</v>
      </c>
      <c r="AE407" s="72">
        <v>39</v>
      </c>
      <c r="AF407" s="72">
        <v>37</v>
      </c>
      <c r="AG407" s="92">
        <v>0.88</v>
      </c>
      <c r="AI407" s="72" t="s">
        <v>582</v>
      </c>
      <c r="AL407" s="4"/>
      <c r="AM407" s="4"/>
      <c r="AN407" s="73"/>
      <c r="AO407" s="4"/>
      <c r="AP407" s="4"/>
      <c r="AQ407" s="4"/>
      <c r="AR407" s="4"/>
    </row>
    <row r="408" spans="1:44" s="72" customFormat="1" ht="17.399999999999999">
      <c r="A408" s="4" t="str">
        <f t="shared" si="781"/>
        <v>MCR08N30 83027</v>
      </c>
      <c r="B408" s="4">
        <v>7</v>
      </c>
      <c r="C408" s="79" t="s">
        <v>884</v>
      </c>
      <c r="D408" s="79" t="s">
        <v>648</v>
      </c>
      <c r="E408" s="80">
        <f t="shared" si="797"/>
        <v>16950</v>
      </c>
      <c r="F408" s="81">
        <f t="shared" si="798"/>
        <v>115.97043294614572</v>
      </c>
      <c r="G408" s="81">
        <f t="shared" si="799"/>
        <v>146.15794361888112</v>
      </c>
      <c r="H408" s="82" t="s">
        <v>554</v>
      </c>
      <c r="I408" s="83"/>
      <c r="J408" s="83" t="s">
        <v>565</v>
      </c>
      <c r="K408" s="83" t="s">
        <v>556</v>
      </c>
      <c r="L408" s="84" t="s">
        <v>579</v>
      </c>
      <c r="M408" s="85">
        <v>70</v>
      </c>
      <c r="N408" s="85">
        <v>65</v>
      </c>
      <c r="O408" s="86" t="s">
        <v>580</v>
      </c>
      <c r="P408" s="87">
        <f t="shared" si="807"/>
        <v>7600</v>
      </c>
      <c r="Q408" s="87" t="s">
        <v>507</v>
      </c>
      <c r="R408" s="88">
        <f>$R$70</f>
        <v>0.97413793103448276</v>
      </c>
      <c r="S408" s="89">
        <f t="shared" si="800"/>
        <v>16950</v>
      </c>
      <c r="T408" s="89">
        <f t="shared" si="801"/>
        <v>17400</v>
      </c>
      <c r="U408" s="4">
        <f t="shared" si="811"/>
        <v>192</v>
      </c>
      <c r="V408" s="98">
        <v>200</v>
      </c>
      <c r="W408" s="75">
        <v>3</v>
      </c>
      <c r="X408" s="9">
        <f t="shared" si="812"/>
        <v>600</v>
      </c>
      <c r="Y408" s="72">
        <v>2.86</v>
      </c>
      <c r="Z408" s="72">
        <f t="shared" si="804"/>
        <v>183.04</v>
      </c>
      <c r="AA408" s="72">
        <f t="shared" si="813"/>
        <v>109.824</v>
      </c>
      <c r="AB408" s="92">
        <v>0.94699999999999995</v>
      </c>
      <c r="AC408" s="93">
        <f t="shared" si="814"/>
        <v>115.97043294614572</v>
      </c>
      <c r="AD408" s="94">
        <v>20823.444302495736</v>
      </c>
      <c r="AE408" s="72">
        <v>39</v>
      </c>
      <c r="AF408" s="72">
        <v>37</v>
      </c>
      <c r="AG408" s="92">
        <v>0.88</v>
      </c>
      <c r="AI408" s="72" t="s">
        <v>582</v>
      </c>
      <c r="AL408" s="4"/>
      <c r="AM408" s="4"/>
      <c r="AN408" s="73"/>
      <c r="AO408" s="4"/>
      <c r="AP408" s="4"/>
      <c r="AQ408" s="4"/>
      <c r="AR408" s="4"/>
    </row>
    <row r="409" spans="1:44" s="72" customFormat="1" ht="15" thickBot="1">
      <c r="A409" s="4" t="str">
        <f t="shared" si="781"/>
        <v/>
      </c>
      <c r="B409" s="4"/>
      <c r="C409" s="79"/>
      <c r="D409" s="79" t="s">
        <v>646</v>
      </c>
      <c r="E409" s="80"/>
      <c r="F409" s="81"/>
      <c r="G409" s="81"/>
      <c r="H409" s="82" t="s">
        <v>554</v>
      </c>
      <c r="I409" s="83"/>
      <c r="J409" s="83"/>
      <c r="K409" s="83"/>
      <c r="L409" s="84"/>
      <c r="M409" s="85"/>
      <c r="N409" s="85"/>
      <c r="O409" s="86"/>
      <c r="P409" s="87"/>
      <c r="Q409" s="87"/>
      <c r="R409" s="89"/>
      <c r="S409" s="89"/>
      <c r="T409" s="89"/>
      <c r="U409" s="4"/>
      <c r="AG409" s="92">
        <v>0.88</v>
      </c>
      <c r="AL409" s="4" t="s">
        <v>583</v>
      </c>
      <c r="AM409" s="4"/>
      <c r="AN409" s="73"/>
      <c r="AO409" s="4"/>
      <c r="AP409" s="4"/>
      <c r="AQ409" s="4"/>
      <c r="AR409" s="4"/>
    </row>
    <row r="410" spans="1:44" ht="17.399999999999999">
      <c r="A410" s="4" t="str">
        <f t="shared" si="781"/>
        <v>MCR02N30 8401</v>
      </c>
      <c r="B410" s="4">
        <v>1</v>
      </c>
      <c r="C410" s="79" t="s">
        <v>885</v>
      </c>
      <c r="D410" s="79" t="s">
        <v>435</v>
      </c>
      <c r="E410" s="80">
        <f t="shared" ref="E410:E416" si="815">S410</f>
        <v>1150</v>
      </c>
      <c r="F410" s="81">
        <f>AC410</f>
        <v>8.6126376562934972</v>
      </c>
      <c r="G410" s="81">
        <f>E410/F410</f>
        <v>133.52471634048862</v>
      </c>
      <c r="H410" s="82" t="s">
        <v>554</v>
      </c>
      <c r="I410" s="83"/>
      <c r="J410" s="83" t="s">
        <v>555</v>
      </c>
      <c r="K410" s="83" t="s">
        <v>556</v>
      </c>
      <c r="L410" s="84" t="s">
        <v>557</v>
      </c>
      <c r="M410" s="85">
        <v>70</v>
      </c>
      <c r="N410" s="85">
        <v>65</v>
      </c>
      <c r="O410" s="86" t="s">
        <v>558</v>
      </c>
      <c r="P410" s="87">
        <f>MROUND(E410/0.56,100)</f>
        <v>2100</v>
      </c>
      <c r="Q410" s="87" t="s">
        <v>425</v>
      </c>
      <c r="R410" s="88">
        <f>R$64</f>
        <v>1</v>
      </c>
      <c r="S410" s="89">
        <f t="shared" ref="S410:S416" si="816">MROUND(T410*R410,50)</f>
        <v>1150</v>
      </c>
      <c r="T410" s="89">
        <f t="shared" ref="T410:T416" si="817">MROUND(AD410*AG410*AF410/AE410,50)</f>
        <v>1150</v>
      </c>
      <c r="U410" s="4">
        <v>48</v>
      </c>
      <c r="V410" s="90">
        <v>50</v>
      </c>
      <c r="W410" s="75">
        <v>3</v>
      </c>
      <c r="X410" s="9">
        <f t="shared" ref="X410" si="818">W410*V410</f>
        <v>150</v>
      </c>
      <c r="Y410" s="91">
        <v>2.7273352578262751</v>
      </c>
      <c r="Z410" s="72">
        <f t="shared" ref="Z410:Z416" si="819">Y410*U410/W410</f>
        <v>43.637364125220394</v>
      </c>
      <c r="AA410" s="72">
        <f t="shared" ref="AA410" si="820">Z410*X410/1000</f>
        <v>6.5456046187830585</v>
      </c>
      <c r="AB410" s="92">
        <v>0.76</v>
      </c>
      <c r="AC410" s="93">
        <f t="shared" ref="AC410" si="821">AA410/AB410</f>
        <v>8.6126376562934972</v>
      </c>
      <c r="AD410" s="94">
        <v>1291</v>
      </c>
      <c r="AE410" s="72">
        <v>39</v>
      </c>
      <c r="AF410" s="72">
        <v>39</v>
      </c>
      <c r="AG410" s="92">
        <v>0.88</v>
      </c>
      <c r="AI410" s="72" t="s">
        <v>559</v>
      </c>
      <c r="AL410" s="4" t="s">
        <v>560</v>
      </c>
    </row>
    <row r="411" spans="1:44" ht="17.399999999999999">
      <c r="A411" s="4" t="str">
        <f t="shared" si="781"/>
        <v>MCR02N30 8402</v>
      </c>
      <c r="B411" s="4">
        <v>2</v>
      </c>
      <c r="C411" s="79" t="s">
        <v>885</v>
      </c>
      <c r="D411" s="79" t="s">
        <v>435</v>
      </c>
      <c r="E411" s="80">
        <f t="shared" si="815"/>
        <v>1700</v>
      </c>
      <c r="F411" s="81">
        <f t="shared" ref="F411:F416" si="822">AC411</f>
        <v>12.629526882249452</v>
      </c>
      <c r="G411" s="81">
        <f t="shared" ref="G411:G416" si="823">E411/F411</f>
        <v>134.60520064210132</v>
      </c>
      <c r="H411" s="82" t="s">
        <v>554</v>
      </c>
      <c r="I411" s="83"/>
      <c r="J411" s="83" t="s">
        <v>555</v>
      </c>
      <c r="K411" s="83" t="s">
        <v>556</v>
      </c>
      <c r="L411" s="84" t="s">
        <v>557</v>
      </c>
      <c r="M411" s="85">
        <v>70</v>
      </c>
      <c r="N411" s="85">
        <v>65</v>
      </c>
      <c r="O411" s="86" t="s">
        <v>558</v>
      </c>
      <c r="P411" s="87">
        <f t="shared" ref="P411:P416" si="824">MROUND(E411/0.56,100)</f>
        <v>3000</v>
      </c>
      <c r="Q411" s="87" t="s">
        <v>418</v>
      </c>
      <c r="R411" s="88">
        <f>R$65</f>
        <v>1</v>
      </c>
      <c r="S411" s="89">
        <f t="shared" si="816"/>
        <v>1700</v>
      </c>
      <c r="T411" s="89">
        <f t="shared" si="817"/>
        <v>1700</v>
      </c>
      <c r="U411" s="4">
        <v>48</v>
      </c>
      <c r="V411" s="95">
        <v>76.67</v>
      </c>
      <c r="W411" s="75">
        <v>3</v>
      </c>
      <c r="X411" s="9">
        <f>W411*V411</f>
        <v>230.01</v>
      </c>
      <c r="Y411" s="96">
        <v>2.7797478301546827</v>
      </c>
      <c r="Z411" s="72">
        <f t="shared" si="819"/>
        <v>44.475965282474924</v>
      </c>
      <c r="AA411" s="72">
        <f>Z411*X411/1000</f>
        <v>10.229916774622057</v>
      </c>
      <c r="AB411" s="92">
        <v>0.81</v>
      </c>
      <c r="AC411" s="93">
        <f>AA411/AB411</f>
        <v>12.629526882249452</v>
      </c>
      <c r="AD411" s="94">
        <v>1911.4842896307887</v>
      </c>
      <c r="AE411" s="72">
        <v>39</v>
      </c>
      <c r="AF411" s="72">
        <v>39</v>
      </c>
      <c r="AG411" s="92">
        <v>0.88</v>
      </c>
      <c r="AI411" s="72" t="s">
        <v>559</v>
      </c>
    </row>
    <row r="412" spans="1:44" ht="17.399999999999999">
      <c r="A412" s="4" t="str">
        <f t="shared" si="781"/>
        <v>MCR02N30 8403</v>
      </c>
      <c r="B412" s="4">
        <v>3</v>
      </c>
      <c r="C412" s="79" t="s">
        <v>885</v>
      </c>
      <c r="D412" s="79" t="s">
        <v>435</v>
      </c>
      <c r="E412" s="80">
        <f t="shared" si="815"/>
        <v>2000</v>
      </c>
      <c r="F412" s="81">
        <f t="shared" si="822"/>
        <v>14.416468844767847</v>
      </c>
      <c r="G412" s="81">
        <f t="shared" si="823"/>
        <v>138.73022732094745</v>
      </c>
      <c r="H412" s="82" t="s">
        <v>554</v>
      </c>
      <c r="I412" s="83"/>
      <c r="J412" s="83" t="s">
        <v>555</v>
      </c>
      <c r="K412" s="83" t="s">
        <v>556</v>
      </c>
      <c r="L412" s="84" t="s">
        <v>557</v>
      </c>
      <c r="M412" s="85">
        <v>70</v>
      </c>
      <c r="N412" s="85">
        <v>65</v>
      </c>
      <c r="O412" s="86" t="s">
        <v>558</v>
      </c>
      <c r="P412" s="87">
        <f t="shared" si="824"/>
        <v>3600</v>
      </c>
      <c r="Q412" s="87" t="s">
        <v>419</v>
      </c>
      <c r="R412" s="88">
        <f>R$66</f>
        <v>1.0204081632653061</v>
      </c>
      <c r="S412" s="89">
        <f t="shared" si="816"/>
        <v>2000</v>
      </c>
      <c r="T412" s="89">
        <f t="shared" si="817"/>
        <v>1950</v>
      </c>
      <c r="U412" s="4">
        <v>48</v>
      </c>
      <c r="V412" s="9">
        <v>90</v>
      </c>
      <c r="W412" s="75">
        <v>3</v>
      </c>
      <c r="X412" s="9">
        <f t="shared" ref="X412:X413" si="825">W412*V412</f>
        <v>270</v>
      </c>
      <c r="Y412" s="96">
        <v>2.8032022753715258</v>
      </c>
      <c r="Z412" s="72">
        <f t="shared" si="819"/>
        <v>44.851236405944412</v>
      </c>
      <c r="AA412" s="72">
        <f t="shared" ref="AA412:AA413" si="826">Z412*X412/1000</f>
        <v>12.109833829604991</v>
      </c>
      <c r="AB412" s="92">
        <v>0.84</v>
      </c>
      <c r="AC412" s="93">
        <f t="shared" ref="AC412:AC413" si="827">AA412/AB412</f>
        <v>14.416468844767847</v>
      </c>
      <c r="AD412" s="94">
        <v>2206.4375706946539</v>
      </c>
      <c r="AE412" s="72">
        <v>39</v>
      </c>
      <c r="AF412" s="72">
        <v>39</v>
      </c>
      <c r="AG412" s="92">
        <v>0.88</v>
      </c>
      <c r="AI412" s="72" t="s">
        <v>559</v>
      </c>
    </row>
    <row r="413" spans="1:44" ht="17.399999999999999">
      <c r="A413" s="4" t="str">
        <f t="shared" si="781"/>
        <v>MCR02N30 8404</v>
      </c>
      <c r="B413" s="4">
        <v>4</v>
      </c>
      <c r="C413" s="79" t="s">
        <v>885</v>
      </c>
      <c r="D413" s="79" t="s">
        <v>435</v>
      </c>
      <c r="E413" s="80">
        <f t="shared" si="815"/>
        <v>2500</v>
      </c>
      <c r="F413" s="81">
        <f t="shared" si="822"/>
        <v>18.5385976937092</v>
      </c>
      <c r="G413" s="81">
        <f t="shared" si="823"/>
        <v>134.85378135414948</v>
      </c>
      <c r="H413" s="82" t="s">
        <v>554</v>
      </c>
      <c r="I413" s="83"/>
      <c r="J413" s="83" t="s">
        <v>555</v>
      </c>
      <c r="K413" s="83" t="s">
        <v>556</v>
      </c>
      <c r="L413" s="84" t="s">
        <v>557</v>
      </c>
      <c r="M413" s="85">
        <v>70</v>
      </c>
      <c r="N413" s="85">
        <v>65</v>
      </c>
      <c r="O413" s="86" t="s">
        <v>558</v>
      </c>
      <c r="P413" s="87">
        <f t="shared" si="824"/>
        <v>4500</v>
      </c>
      <c r="Q413" s="87" t="s">
        <v>588</v>
      </c>
      <c r="R413" s="88">
        <f>R$67</f>
        <v>1.0162601626016261</v>
      </c>
      <c r="S413" s="89">
        <f t="shared" si="816"/>
        <v>2500</v>
      </c>
      <c r="T413" s="89">
        <f t="shared" si="817"/>
        <v>2450</v>
      </c>
      <c r="U413" s="4">
        <v>48</v>
      </c>
      <c r="V413" s="9">
        <f>350/3</f>
        <v>116.66666666666667</v>
      </c>
      <c r="W413" s="75">
        <v>3</v>
      </c>
      <c r="X413" s="9">
        <f t="shared" si="825"/>
        <v>350</v>
      </c>
      <c r="Y413" s="96">
        <v>2.8469989315339133</v>
      </c>
      <c r="Z413" s="72">
        <f t="shared" si="819"/>
        <v>45.551982904542605</v>
      </c>
      <c r="AA413" s="72">
        <f t="shared" si="826"/>
        <v>15.943194016589912</v>
      </c>
      <c r="AB413" s="92">
        <v>0.86</v>
      </c>
      <c r="AC413" s="93">
        <f t="shared" si="827"/>
        <v>18.5385976937092</v>
      </c>
      <c r="AD413" s="94">
        <v>2773.0493064005768</v>
      </c>
      <c r="AE413" s="72">
        <v>39</v>
      </c>
      <c r="AF413" s="72">
        <v>39</v>
      </c>
      <c r="AG413" s="92">
        <v>0.88</v>
      </c>
      <c r="AI413" s="72" t="s">
        <v>559</v>
      </c>
    </row>
    <row r="414" spans="1:44" ht="17.399999999999999">
      <c r="A414" s="4" t="str">
        <f t="shared" si="781"/>
        <v>MCR02N30 8405</v>
      </c>
      <c r="B414" s="4">
        <v>5</v>
      </c>
      <c r="C414" s="79" t="s">
        <v>885</v>
      </c>
      <c r="D414" s="79" t="s">
        <v>436</v>
      </c>
      <c r="E414" s="80">
        <f t="shared" si="815"/>
        <v>3200</v>
      </c>
      <c r="F414" s="81">
        <f t="shared" si="822"/>
        <v>20.785553757225436</v>
      </c>
      <c r="G414" s="81">
        <f t="shared" si="823"/>
        <v>153.9530790170852</v>
      </c>
      <c r="H414" s="82" t="s">
        <v>554</v>
      </c>
      <c r="I414" s="83"/>
      <c r="J414" s="83" t="s">
        <v>555</v>
      </c>
      <c r="K414" s="83" t="s">
        <v>556</v>
      </c>
      <c r="L414" s="84" t="s">
        <v>557</v>
      </c>
      <c r="M414" s="85">
        <v>70</v>
      </c>
      <c r="N414" s="85">
        <v>65</v>
      </c>
      <c r="O414" s="86" t="s">
        <v>558</v>
      </c>
      <c r="P414" s="87">
        <f t="shared" si="824"/>
        <v>5700</v>
      </c>
      <c r="Q414" s="87" t="s">
        <v>589</v>
      </c>
      <c r="R414" s="88">
        <f>R$68</f>
        <v>1.0062111801242235</v>
      </c>
      <c r="S414" s="89">
        <f t="shared" si="816"/>
        <v>3200</v>
      </c>
      <c r="T414" s="89">
        <f t="shared" si="817"/>
        <v>3200</v>
      </c>
      <c r="U414" s="4">
        <v>48</v>
      </c>
      <c r="V414" s="9">
        <v>133.30000000000001</v>
      </c>
      <c r="W414" s="75">
        <v>3</v>
      </c>
      <c r="X414" s="9">
        <f>W414*V414</f>
        <v>399.90000000000003</v>
      </c>
      <c r="Y414" s="72">
        <v>2.81</v>
      </c>
      <c r="Z414" s="72">
        <f t="shared" si="819"/>
        <v>44.96</v>
      </c>
      <c r="AA414" s="72">
        <f>Z414*X414/1000</f>
        <v>17.979504000000002</v>
      </c>
      <c r="AB414" s="92">
        <v>0.86499999999999999</v>
      </c>
      <c r="AC414" s="93">
        <f>AA414/AB414</f>
        <v>20.785553757225436</v>
      </c>
      <c r="AD414" s="97">
        <v>3624.9062584991862</v>
      </c>
      <c r="AE414" s="72">
        <v>39</v>
      </c>
      <c r="AF414" s="72">
        <v>39</v>
      </c>
      <c r="AG414" s="92">
        <v>0.88</v>
      </c>
      <c r="AI414" s="72" t="s">
        <v>563</v>
      </c>
    </row>
    <row r="415" spans="1:44" ht="17.399999999999999">
      <c r="A415" s="4" t="str">
        <f t="shared" si="781"/>
        <v>MCR02N30 8406</v>
      </c>
      <c r="B415" s="4">
        <v>6</v>
      </c>
      <c r="C415" s="79" t="s">
        <v>885</v>
      </c>
      <c r="D415" s="79" t="s">
        <v>436</v>
      </c>
      <c r="E415" s="80">
        <f t="shared" si="815"/>
        <v>3950</v>
      </c>
      <c r="F415" s="81">
        <f t="shared" si="822"/>
        <v>26.120165517241379</v>
      </c>
      <c r="G415" s="81">
        <f t="shared" si="823"/>
        <v>151.22415657713529</v>
      </c>
      <c r="H415" s="82" t="s">
        <v>554</v>
      </c>
      <c r="I415" s="83"/>
      <c r="J415" s="83" t="s">
        <v>555</v>
      </c>
      <c r="K415" s="83" t="s">
        <v>556</v>
      </c>
      <c r="L415" s="84" t="s">
        <v>557</v>
      </c>
      <c r="M415" s="85">
        <v>70</v>
      </c>
      <c r="N415" s="85">
        <v>65</v>
      </c>
      <c r="O415" s="86" t="s">
        <v>558</v>
      </c>
      <c r="P415" s="87">
        <f t="shared" si="824"/>
        <v>7100</v>
      </c>
      <c r="Q415" s="87" t="s">
        <v>422</v>
      </c>
      <c r="R415" s="88">
        <f>$R$69</f>
        <v>1.015228426395939</v>
      </c>
      <c r="S415" s="89">
        <f t="shared" si="816"/>
        <v>3950</v>
      </c>
      <c r="T415" s="89">
        <f t="shared" si="817"/>
        <v>3900</v>
      </c>
      <c r="U415" s="4">
        <v>48</v>
      </c>
      <c r="V415" s="95">
        <v>166.7</v>
      </c>
      <c r="W415" s="75">
        <v>3</v>
      </c>
      <c r="X415" s="9">
        <f t="shared" ref="X415:X416" si="828">W415*V415</f>
        <v>500.09999999999997</v>
      </c>
      <c r="Y415" s="72">
        <v>2.84</v>
      </c>
      <c r="Z415" s="72">
        <f t="shared" si="819"/>
        <v>45.44</v>
      </c>
      <c r="AA415" s="72">
        <f t="shared" ref="AA415:AA416" si="829">Z415*X415/1000</f>
        <v>22.724543999999998</v>
      </c>
      <c r="AB415" s="92">
        <v>0.87</v>
      </c>
      <c r="AC415" s="93">
        <f t="shared" ref="AC415:AC416" si="830">AA415/AB415</f>
        <v>26.120165517241379</v>
      </c>
      <c r="AD415" s="94">
        <v>4433.3866664767484</v>
      </c>
      <c r="AE415" s="72">
        <v>39</v>
      </c>
      <c r="AF415" s="72">
        <v>39</v>
      </c>
      <c r="AG415" s="92">
        <v>0.88</v>
      </c>
      <c r="AI415" s="72" t="s">
        <v>563</v>
      </c>
    </row>
    <row r="416" spans="1:44" s="72" customFormat="1" ht="17.399999999999999">
      <c r="A416" s="4" t="str">
        <f t="shared" si="781"/>
        <v>MCR02N30 8407</v>
      </c>
      <c r="B416" s="4">
        <v>7</v>
      </c>
      <c r="C416" s="79" t="s">
        <v>885</v>
      </c>
      <c r="D416" s="79" t="s">
        <v>436</v>
      </c>
      <c r="E416" s="80">
        <f t="shared" si="815"/>
        <v>4500</v>
      </c>
      <c r="F416" s="81">
        <f t="shared" si="822"/>
        <v>31.02372881355932</v>
      </c>
      <c r="G416" s="81">
        <f t="shared" si="823"/>
        <v>145.05026223776224</v>
      </c>
      <c r="H416" s="82" t="s">
        <v>554</v>
      </c>
      <c r="I416" s="83"/>
      <c r="J416" s="83" t="s">
        <v>565</v>
      </c>
      <c r="K416" s="83" t="s">
        <v>556</v>
      </c>
      <c r="L416" s="84" t="s">
        <v>557</v>
      </c>
      <c r="M416" s="85">
        <v>70</v>
      </c>
      <c r="N416" s="85">
        <v>65</v>
      </c>
      <c r="O416" s="86" t="s">
        <v>558</v>
      </c>
      <c r="P416" s="87">
        <f t="shared" si="824"/>
        <v>8000</v>
      </c>
      <c r="Q416" s="87" t="s">
        <v>590</v>
      </c>
      <c r="R416" s="88">
        <f>$R$70</f>
        <v>0.97413793103448276</v>
      </c>
      <c r="S416" s="89">
        <f t="shared" si="816"/>
        <v>4500</v>
      </c>
      <c r="T416" s="89">
        <f t="shared" si="817"/>
        <v>4600</v>
      </c>
      <c r="U416" s="4">
        <v>48</v>
      </c>
      <c r="V416" s="98">
        <v>200</v>
      </c>
      <c r="W416" s="75">
        <v>3</v>
      </c>
      <c r="X416" s="9">
        <f t="shared" si="828"/>
        <v>600</v>
      </c>
      <c r="Y416" s="72">
        <v>2.86</v>
      </c>
      <c r="Z416" s="72">
        <f t="shared" si="819"/>
        <v>45.76</v>
      </c>
      <c r="AA416" s="72">
        <f t="shared" si="829"/>
        <v>27.456</v>
      </c>
      <c r="AB416" s="92">
        <v>0.88500000000000001</v>
      </c>
      <c r="AC416" s="93">
        <f t="shared" si="830"/>
        <v>31.02372881355932</v>
      </c>
      <c r="AD416" s="94">
        <v>5205.8610756239341</v>
      </c>
      <c r="AE416" s="72">
        <v>39</v>
      </c>
      <c r="AF416" s="72">
        <v>39</v>
      </c>
      <c r="AG416" s="92">
        <v>0.88</v>
      </c>
      <c r="AI416" s="72" t="s">
        <v>563</v>
      </c>
      <c r="AL416" s="4"/>
      <c r="AM416" s="4"/>
      <c r="AN416" s="73"/>
      <c r="AO416" s="4"/>
      <c r="AP416" s="4"/>
      <c r="AQ416" s="4"/>
      <c r="AR416" s="4"/>
    </row>
    <row r="417" spans="1:44" s="72" customFormat="1" ht="15" thickBot="1">
      <c r="A417" s="4" t="str">
        <f t="shared" si="781"/>
        <v/>
      </c>
      <c r="B417" s="4"/>
      <c r="C417" s="79"/>
      <c r="D417" s="79" t="s">
        <v>646</v>
      </c>
      <c r="E417" s="80"/>
      <c r="F417" s="81"/>
      <c r="G417" s="81"/>
      <c r="H417" s="82" t="s">
        <v>554</v>
      </c>
      <c r="I417" s="83"/>
      <c r="J417" s="83"/>
      <c r="K417" s="83"/>
      <c r="L417" s="84"/>
      <c r="M417" s="85"/>
      <c r="N417" s="85"/>
      <c r="O417" s="86"/>
      <c r="P417" s="87"/>
      <c r="Q417" s="87"/>
      <c r="R417" s="89"/>
      <c r="S417" s="89"/>
      <c r="T417" s="89"/>
      <c r="U417" s="4"/>
      <c r="AG417" s="92">
        <v>0.88</v>
      </c>
      <c r="AL417" s="4"/>
      <c r="AM417" s="4"/>
      <c r="AN417" s="73"/>
      <c r="AO417" s="4"/>
      <c r="AP417" s="4"/>
      <c r="AQ417" s="4"/>
      <c r="AR417" s="4"/>
    </row>
    <row r="418" spans="1:44" ht="17.399999999999999">
      <c r="A418" s="4" t="str">
        <f t="shared" si="781"/>
        <v>MCR04N30 8401</v>
      </c>
      <c r="B418" s="4">
        <v>1</v>
      </c>
      <c r="C418" s="79" t="s">
        <v>886</v>
      </c>
      <c r="D418" s="79" t="s">
        <v>435</v>
      </c>
      <c r="E418" s="80">
        <f t="shared" ref="E418:E424" si="831">S418</f>
        <v>2250</v>
      </c>
      <c r="F418" s="81">
        <f t="shared" ref="F418:F424" si="832">AC418</f>
        <v>15.2223363227513</v>
      </c>
      <c r="G418" s="81">
        <f t="shared" ref="G418:G424" si="833">E418/F418</f>
        <v>147.80911105197109</v>
      </c>
      <c r="H418" s="82" t="s">
        <v>554</v>
      </c>
      <c r="I418" s="83"/>
      <c r="J418" s="83" t="s">
        <v>555</v>
      </c>
      <c r="K418" s="83" t="s">
        <v>556</v>
      </c>
      <c r="L418" s="84" t="s">
        <v>567</v>
      </c>
      <c r="M418" s="85">
        <v>70</v>
      </c>
      <c r="N418" s="85">
        <v>65</v>
      </c>
      <c r="O418" s="86" t="s">
        <v>568</v>
      </c>
      <c r="P418" s="87">
        <f>MROUND(E418/1.12,100)</f>
        <v>2000</v>
      </c>
      <c r="Q418" s="87" t="s">
        <v>425</v>
      </c>
      <c r="R418" s="88">
        <f>R$64</f>
        <v>1</v>
      </c>
      <c r="S418" s="89">
        <f t="shared" ref="S418:S424" si="834">MROUND(T418*R418,50)</f>
        <v>2250</v>
      </c>
      <c r="T418" s="89">
        <f t="shared" ref="T418:T424" si="835">MROUND(AD418*AG418*AF418/AE418,50)</f>
        <v>2250</v>
      </c>
      <c r="U418" s="4">
        <v>96</v>
      </c>
      <c r="V418" s="90">
        <v>50</v>
      </c>
      <c r="W418" s="75">
        <v>3</v>
      </c>
      <c r="X418" s="9">
        <f t="shared" ref="X418" si="836">W418*V418</f>
        <v>150</v>
      </c>
      <c r="Y418" s="91">
        <v>2.7273352578262751</v>
      </c>
      <c r="Z418" s="72">
        <f t="shared" ref="Z418:Z424" si="837">Y418*U418/W418</f>
        <v>87.274728250440788</v>
      </c>
      <c r="AA418" s="72">
        <f t="shared" ref="AA418" si="838">Z418*X418/1000</f>
        <v>13.091209237566117</v>
      </c>
      <c r="AB418" s="92">
        <v>0.86</v>
      </c>
      <c r="AC418" s="93">
        <f t="shared" ref="AC418" si="839">AA418/AB418</f>
        <v>15.2223363227513</v>
      </c>
      <c r="AD418" s="97">
        <v>2581.900954759652</v>
      </c>
      <c r="AE418" s="72">
        <v>39</v>
      </c>
      <c r="AF418" s="72">
        <v>39</v>
      </c>
      <c r="AG418" s="92">
        <v>0.88</v>
      </c>
      <c r="AI418" s="72" t="s">
        <v>569</v>
      </c>
    </row>
    <row r="419" spans="1:44" ht="17.399999999999999">
      <c r="A419" s="4" t="str">
        <f t="shared" si="781"/>
        <v>MCR04N30 8402</v>
      </c>
      <c r="B419" s="4">
        <v>2</v>
      </c>
      <c r="C419" s="79" t="s">
        <v>886</v>
      </c>
      <c r="D419" s="79" t="s">
        <v>435</v>
      </c>
      <c r="E419" s="80">
        <f t="shared" si="831"/>
        <v>3350</v>
      </c>
      <c r="F419" s="81">
        <f t="shared" si="832"/>
        <v>23.249810851413766</v>
      </c>
      <c r="G419" s="81">
        <f t="shared" si="833"/>
        <v>144.0871937156553</v>
      </c>
      <c r="H419" s="82" t="s">
        <v>554</v>
      </c>
      <c r="I419" s="83"/>
      <c r="J419" s="83" t="s">
        <v>555</v>
      </c>
      <c r="K419" s="83" t="s">
        <v>556</v>
      </c>
      <c r="L419" s="84" t="s">
        <v>567</v>
      </c>
      <c r="M419" s="85">
        <v>70</v>
      </c>
      <c r="N419" s="85">
        <v>65</v>
      </c>
      <c r="O419" s="86" t="s">
        <v>568</v>
      </c>
      <c r="P419" s="87">
        <f t="shared" ref="P419:P424" si="840">MROUND(E419/1.12,100)</f>
        <v>3000</v>
      </c>
      <c r="Q419" s="87" t="s">
        <v>418</v>
      </c>
      <c r="R419" s="88">
        <f>R$65</f>
        <v>1</v>
      </c>
      <c r="S419" s="89">
        <f t="shared" si="834"/>
        <v>3350</v>
      </c>
      <c r="T419" s="89">
        <f t="shared" si="835"/>
        <v>3350</v>
      </c>
      <c r="U419" s="4">
        <v>96</v>
      </c>
      <c r="V419" s="95">
        <v>76.67</v>
      </c>
      <c r="W419" s="75">
        <v>3</v>
      </c>
      <c r="X419" s="9">
        <f>W419*V419</f>
        <v>230.01</v>
      </c>
      <c r="Y419" s="96">
        <v>2.7797478301546827</v>
      </c>
      <c r="Z419" s="72">
        <f t="shared" si="837"/>
        <v>88.951930564949848</v>
      </c>
      <c r="AA419" s="72">
        <f>Z419*X419/1000</f>
        <v>20.459833549244113</v>
      </c>
      <c r="AB419" s="92">
        <v>0.88</v>
      </c>
      <c r="AC419" s="93">
        <f>AA419/AB419</f>
        <v>23.249810851413766</v>
      </c>
      <c r="AD419" s="94">
        <v>3822.9685792615774</v>
      </c>
      <c r="AE419" s="72">
        <v>39</v>
      </c>
      <c r="AF419" s="72">
        <v>39</v>
      </c>
      <c r="AG419" s="92">
        <v>0.88</v>
      </c>
      <c r="AI419" s="72" t="s">
        <v>569</v>
      </c>
    </row>
    <row r="420" spans="1:44" ht="17.399999999999999">
      <c r="A420" s="4" t="str">
        <f t="shared" si="781"/>
        <v>MCR04N30 8403</v>
      </c>
      <c r="B420" s="4">
        <v>3</v>
      </c>
      <c r="C420" s="79" t="s">
        <v>886</v>
      </c>
      <c r="D420" s="79" t="s">
        <v>435</v>
      </c>
      <c r="E420" s="80">
        <f t="shared" si="831"/>
        <v>4000</v>
      </c>
      <c r="F420" s="81">
        <f t="shared" si="832"/>
        <v>26.910741843566647</v>
      </c>
      <c r="G420" s="81">
        <f t="shared" si="833"/>
        <v>148.6395292724437</v>
      </c>
      <c r="H420" s="82" t="s">
        <v>554</v>
      </c>
      <c r="I420" s="83"/>
      <c r="J420" s="83" t="s">
        <v>555</v>
      </c>
      <c r="K420" s="83" t="s">
        <v>556</v>
      </c>
      <c r="L420" s="84" t="s">
        <v>567</v>
      </c>
      <c r="M420" s="85">
        <v>70</v>
      </c>
      <c r="N420" s="85">
        <v>65</v>
      </c>
      <c r="O420" s="86" t="s">
        <v>568</v>
      </c>
      <c r="P420" s="87">
        <f t="shared" si="840"/>
        <v>3600</v>
      </c>
      <c r="Q420" s="87" t="s">
        <v>419</v>
      </c>
      <c r="R420" s="88">
        <f>R$66</f>
        <v>1.0204081632653061</v>
      </c>
      <c r="S420" s="89">
        <f t="shared" si="834"/>
        <v>4000</v>
      </c>
      <c r="T420" s="89">
        <f t="shared" si="835"/>
        <v>3900</v>
      </c>
      <c r="U420" s="4">
        <v>96</v>
      </c>
      <c r="V420" s="9">
        <v>90</v>
      </c>
      <c r="W420" s="75">
        <v>3</v>
      </c>
      <c r="X420" s="9">
        <f t="shared" ref="X420:X421" si="841">W420*V420</f>
        <v>270</v>
      </c>
      <c r="Y420" s="96">
        <v>2.8032022753715258</v>
      </c>
      <c r="Z420" s="72">
        <f t="shared" si="837"/>
        <v>89.702472811888825</v>
      </c>
      <c r="AA420" s="72">
        <f t="shared" ref="AA420:AA421" si="842">Z420*X420/1000</f>
        <v>24.219667659209982</v>
      </c>
      <c r="AB420" s="92">
        <v>0.9</v>
      </c>
      <c r="AC420" s="93">
        <f t="shared" ref="AC420:AC421" si="843">AA420/AB420</f>
        <v>26.910741843566647</v>
      </c>
      <c r="AD420" s="94">
        <v>4412.8751413893078</v>
      </c>
      <c r="AE420" s="72">
        <v>39</v>
      </c>
      <c r="AF420" s="72">
        <v>39</v>
      </c>
      <c r="AG420" s="92">
        <v>0.88</v>
      </c>
      <c r="AI420" s="72" t="s">
        <v>569</v>
      </c>
    </row>
    <row r="421" spans="1:44" ht="17.399999999999999">
      <c r="A421" s="4" t="str">
        <f t="shared" si="781"/>
        <v>MCR04N30 8404</v>
      </c>
      <c r="B421" s="4">
        <v>4</v>
      </c>
      <c r="C421" s="79" t="s">
        <v>886</v>
      </c>
      <c r="D421" s="79" t="s">
        <v>436</v>
      </c>
      <c r="E421" s="80">
        <f t="shared" si="831"/>
        <v>5000</v>
      </c>
      <c r="F421" s="81">
        <f t="shared" si="832"/>
        <v>34.848511511671937</v>
      </c>
      <c r="G421" s="81">
        <f t="shared" si="833"/>
        <v>143.47815109191484</v>
      </c>
      <c r="H421" s="82" t="s">
        <v>554</v>
      </c>
      <c r="I421" s="83"/>
      <c r="J421" s="83" t="s">
        <v>555</v>
      </c>
      <c r="K421" s="83" t="s">
        <v>556</v>
      </c>
      <c r="L421" s="84" t="s">
        <v>567</v>
      </c>
      <c r="M421" s="85">
        <v>70</v>
      </c>
      <c r="N421" s="85">
        <v>65</v>
      </c>
      <c r="O421" s="86" t="s">
        <v>568</v>
      </c>
      <c r="P421" s="87">
        <f t="shared" si="840"/>
        <v>4500</v>
      </c>
      <c r="Q421" s="87" t="s">
        <v>588</v>
      </c>
      <c r="R421" s="88">
        <f>R$67</f>
        <v>1.0162601626016261</v>
      </c>
      <c r="S421" s="89">
        <f t="shared" si="834"/>
        <v>5000</v>
      </c>
      <c r="T421" s="89">
        <f t="shared" si="835"/>
        <v>4900</v>
      </c>
      <c r="U421" s="4">
        <v>96</v>
      </c>
      <c r="V421" s="9">
        <f>350/3</f>
        <v>116.66666666666667</v>
      </c>
      <c r="W421" s="75">
        <v>3</v>
      </c>
      <c r="X421" s="9">
        <f t="shared" si="841"/>
        <v>350</v>
      </c>
      <c r="Y421" s="96">
        <v>2.8469989315339133</v>
      </c>
      <c r="Z421" s="72">
        <f t="shared" si="837"/>
        <v>91.10396580908521</v>
      </c>
      <c r="AA421" s="72">
        <f t="shared" si="842"/>
        <v>31.886388033179824</v>
      </c>
      <c r="AB421" s="92">
        <v>0.91500000000000004</v>
      </c>
      <c r="AC421" s="93">
        <f t="shared" si="843"/>
        <v>34.848511511671937</v>
      </c>
      <c r="AD421" s="94">
        <v>5546.0986128011536</v>
      </c>
      <c r="AE421" s="72">
        <v>39</v>
      </c>
      <c r="AF421" s="72">
        <v>39</v>
      </c>
      <c r="AG421" s="92">
        <v>0.88</v>
      </c>
      <c r="AI421" s="72" t="s">
        <v>569</v>
      </c>
    </row>
    <row r="422" spans="1:44" ht="17.399999999999999">
      <c r="A422" s="4" t="str">
        <f t="shared" si="781"/>
        <v>MCR04N30 8405</v>
      </c>
      <c r="B422" s="4">
        <v>5</v>
      </c>
      <c r="C422" s="79" t="s">
        <v>886</v>
      </c>
      <c r="D422" s="79" t="s">
        <v>436</v>
      </c>
      <c r="E422" s="80">
        <f t="shared" si="831"/>
        <v>6450</v>
      </c>
      <c r="F422" s="81">
        <f t="shared" si="832"/>
        <v>39.515393406593411</v>
      </c>
      <c r="G422" s="81">
        <f t="shared" si="833"/>
        <v>163.22752841235217</v>
      </c>
      <c r="H422" s="82" t="s">
        <v>554</v>
      </c>
      <c r="I422" s="83"/>
      <c r="J422" s="83" t="s">
        <v>555</v>
      </c>
      <c r="K422" s="83" t="s">
        <v>556</v>
      </c>
      <c r="L422" s="84" t="s">
        <v>567</v>
      </c>
      <c r="M422" s="85">
        <v>70</v>
      </c>
      <c r="N422" s="85">
        <v>65</v>
      </c>
      <c r="O422" s="86" t="s">
        <v>568</v>
      </c>
      <c r="P422" s="87">
        <f t="shared" si="840"/>
        <v>5800</v>
      </c>
      <c r="Q422" s="87" t="s">
        <v>589</v>
      </c>
      <c r="R422" s="88">
        <f>R$68</f>
        <v>1.0062111801242235</v>
      </c>
      <c r="S422" s="89">
        <f t="shared" si="834"/>
        <v>6450</v>
      </c>
      <c r="T422" s="89">
        <f t="shared" si="835"/>
        <v>6400</v>
      </c>
      <c r="U422" s="4">
        <v>96</v>
      </c>
      <c r="V422" s="9">
        <v>133.30000000000001</v>
      </c>
      <c r="W422" s="75">
        <v>3</v>
      </c>
      <c r="X422" s="9">
        <f>W422*V422</f>
        <v>399.90000000000003</v>
      </c>
      <c r="Y422" s="72">
        <v>2.81</v>
      </c>
      <c r="Z422" s="72">
        <f t="shared" si="837"/>
        <v>89.92</v>
      </c>
      <c r="AA422" s="72">
        <f>Z422*X422/1000</f>
        <v>35.959008000000004</v>
      </c>
      <c r="AB422" s="92">
        <v>0.91</v>
      </c>
      <c r="AC422" s="93">
        <f>AA422/AB422</f>
        <v>39.515393406593411</v>
      </c>
      <c r="AD422" s="94">
        <v>7249.8125169983723</v>
      </c>
      <c r="AE422" s="72">
        <v>39</v>
      </c>
      <c r="AF422" s="72">
        <v>39</v>
      </c>
      <c r="AG422" s="92">
        <v>0.88</v>
      </c>
      <c r="AI422" s="72" t="s">
        <v>570</v>
      </c>
    </row>
    <row r="423" spans="1:44" ht="17.399999999999999">
      <c r="A423" s="4" t="str">
        <f t="shared" si="781"/>
        <v>MCR04N30 8406</v>
      </c>
      <c r="B423" s="4">
        <v>6</v>
      </c>
      <c r="C423" s="79" t="s">
        <v>886</v>
      </c>
      <c r="D423" s="79" t="s">
        <v>436</v>
      </c>
      <c r="E423" s="80">
        <f t="shared" si="831"/>
        <v>7900</v>
      </c>
      <c r="F423" s="81">
        <f t="shared" si="832"/>
        <v>49.401182608695649</v>
      </c>
      <c r="G423" s="81">
        <f t="shared" si="833"/>
        <v>159.91520005857984</v>
      </c>
      <c r="H423" s="82" t="s">
        <v>554</v>
      </c>
      <c r="I423" s="83"/>
      <c r="J423" s="83" t="s">
        <v>555</v>
      </c>
      <c r="K423" s="83" t="s">
        <v>556</v>
      </c>
      <c r="L423" s="84" t="s">
        <v>567</v>
      </c>
      <c r="M423" s="85">
        <v>70</v>
      </c>
      <c r="N423" s="85">
        <v>65</v>
      </c>
      <c r="O423" s="86" t="s">
        <v>568</v>
      </c>
      <c r="P423" s="87">
        <f t="shared" si="840"/>
        <v>7100</v>
      </c>
      <c r="Q423" s="87" t="s">
        <v>422</v>
      </c>
      <c r="R423" s="88">
        <f>$R$69</f>
        <v>1.015228426395939</v>
      </c>
      <c r="S423" s="89">
        <f t="shared" si="834"/>
        <v>7900</v>
      </c>
      <c r="T423" s="89">
        <f t="shared" si="835"/>
        <v>7800</v>
      </c>
      <c r="U423" s="4">
        <v>96</v>
      </c>
      <c r="V423" s="95">
        <v>166.7</v>
      </c>
      <c r="W423" s="75">
        <v>3</v>
      </c>
      <c r="X423" s="9">
        <f t="shared" ref="X423:X424" si="844">W423*V423</f>
        <v>500.09999999999997</v>
      </c>
      <c r="Y423" s="72">
        <v>2.84</v>
      </c>
      <c r="Z423" s="72">
        <f t="shared" si="837"/>
        <v>90.88</v>
      </c>
      <c r="AA423" s="72">
        <f t="shared" ref="AA423:AA424" si="845">Z423*X423/1000</f>
        <v>45.449087999999996</v>
      </c>
      <c r="AB423" s="92">
        <v>0.92</v>
      </c>
      <c r="AC423" s="93">
        <f t="shared" ref="AC423:AC424" si="846">AA423/AB423</f>
        <v>49.401182608695649</v>
      </c>
      <c r="AD423" s="94">
        <v>8866.7733329534967</v>
      </c>
      <c r="AE423" s="72">
        <v>39</v>
      </c>
      <c r="AF423" s="72">
        <v>39</v>
      </c>
      <c r="AG423" s="92">
        <v>0.88</v>
      </c>
      <c r="AI423" s="72" t="s">
        <v>570</v>
      </c>
    </row>
    <row r="424" spans="1:44" s="72" customFormat="1" ht="18" thickBot="1">
      <c r="A424" s="4" t="str">
        <f t="shared" si="781"/>
        <v>MCR04N30 8407</v>
      </c>
      <c r="B424" s="4">
        <v>7</v>
      </c>
      <c r="C424" s="79" t="s">
        <v>886</v>
      </c>
      <c r="D424" s="79" t="s">
        <v>436</v>
      </c>
      <c r="E424" s="80">
        <f t="shared" si="831"/>
        <v>8900</v>
      </c>
      <c r="F424" s="81">
        <f t="shared" si="832"/>
        <v>58.417021276595747</v>
      </c>
      <c r="G424" s="81">
        <f t="shared" si="833"/>
        <v>152.35285547785548</v>
      </c>
      <c r="H424" s="82" t="s">
        <v>554</v>
      </c>
      <c r="I424" s="83"/>
      <c r="J424" s="83" t="s">
        <v>565</v>
      </c>
      <c r="K424" s="83" t="s">
        <v>556</v>
      </c>
      <c r="L424" s="84" t="s">
        <v>567</v>
      </c>
      <c r="M424" s="85">
        <v>70</v>
      </c>
      <c r="N424" s="85">
        <v>65</v>
      </c>
      <c r="O424" s="86" t="s">
        <v>568</v>
      </c>
      <c r="P424" s="87">
        <f t="shared" si="840"/>
        <v>7900</v>
      </c>
      <c r="Q424" s="87" t="s">
        <v>590</v>
      </c>
      <c r="R424" s="88">
        <f>$R$70</f>
        <v>0.97413793103448276</v>
      </c>
      <c r="S424" s="89">
        <f t="shared" si="834"/>
        <v>8900</v>
      </c>
      <c r="T424" s="89">
        <f t="shared" si="835"/>
        <v>9150</v>
      </c>
      <c r="U424" s="4">
        <v>96</v>
      </c>
      <c r="V424" s="98">
        <v>200</v>
      </c>
      <c r="W424" s="75">
        <v>3</v>
      </c>
      <c r="X424" s="9">
        <f t="shared" si="844"/>
        <v>600</v>
      </c>
      <c r="Y424" s="72">
        <v>2.86</v>
      </c>
      <c r="Z424" s="72">
        <f t="shared" si="837"/>
        <v>91.52</v>
      </c>
      <c r="AA424" s="72">
        <f t="shared" si="845"/>
        <v>54.911999999999999</v>
      </c>
      <c r="AB424" s="92">
        <v>0.94</v>
      </c>
      <c r="AC424" s="93">
        <f t="shared" si="846"/>
        <v>58.417021276595747</v>
      </c>
      <c r="AD424" s="99">
        <v>10411.722151247868</v>
      </c>
      <c r="AE424" s="72">
        <v>39</v>
      </c>
      <c r="AF424" s="72">
        <v>39</v>
      </c>
      <c r="AG424" s="92">
        <v>0.88</v>
      </c>
      <c r="AI424" s="72" t="s">
        <v>570</v>
      </c>
      <c r="AL424" s="4"/>
      <c r="AM424" s="4"/>
      <c r="AN424" s="73"/>
      <c r="AO424" s="4"/>
      <c r="AP424" s="4"/>
      <c r="AQ424" s="4"/>
      <c r="AR424" s="4"/>
    </row>
    <row r="425" spans="1:44" s="72" customFormat="1" ht="15" thickBot="1">
      <c r="A425" s="4" t="str">
        <f t="shared" si="781"/>
        <v/>
      </c>
      <c r="B425" s="4"/>
      <c r="C425" s="79"/>
      <c r="D425" s="79" t="s">
        <v>646</v>
      </c>
      <c r="E425" s="80"/>
      <c r="F425" s="81"/>
      <c r="G425" s="81"/>
      <c r="H425" s="82" t="s">
        <v>554</v>
      </c>
      <c r="I425" s="83"/>
      <c r="J425" s="83"/>
      <c r="K425" s="83"/>
      <c r="L425" s="84"/>
      <c r="M425" s="85"/>
      <c r="N425" s="85"/>
      <c r="O425" s="86"/>
      <c r="P425" s="87"/>
      <c r="Q425" s="87"/>
      <c r="R425" s="89"/>
      <c r="S425" s="89"/>
      <c r="T425" s="89"/>
      <c r="U425" s="4"/>
      <c r="V425" s="98"/>
      <c r="W425" s="75"/>
      <c r="X425" s="75"/>
      <c r="AC425" s="93"/>
      <c r="AG425" s="92">
        <v>0.88</v>
      </c>
      <c r="AL425" s="4"/>
      <c r="AM425" s="4"/>
      <c r="AN425" s="73"/>
      <c r="AO425" s="4"/>
      <c r="AP425" s="4"/>
      <c r="AQ425" s="4"/>
      <c r="AR425" s="4"/>
    </row>
    <row r="426" spans="1:44" s="72" customFormat="1" ht="17.399999999999999">
      <c r="A426" s="4" t="str">
        <f t="shared" si="781"/>
        <v>MCR05N30 8401</v>
      </c>
      <c r="B426" s="4">
        <v>1</v>
      </c>
      <c r="C426" s="79" t="s">
        <v>887</v>
      </c>
      <c r="D426" s="79" t="s">
        <v>435</v>
      </c>
      <c r="E426" s="80">
        <f>S426</f>
        <v>2850</v>
      </c>
      <c r="F426" s="81">
        <f t="shared" ref="F426:F432" si="847">AC426</f>
        <v>17.595711340814674</v>
      </c>
      <c r="G426" s="81">
        <f t="shared" ref="G426:G432" si="848">E426/F426</f>
        <v>161.97128634346228</v>
      </c>
      <c r="H426" s="82" t="s">
        <v>554</v>
      </c>
      <c r="I426" s="83"/>
      <c r="J426" s="83" t="s">
        <v>555</v>
      </c>
      <c r="K426" s="83" t="s">
        <v>556</v>
      </c>
      <c r="L426" s="84" t="s">
        <v>571</v>
      </c>
      <c r="M426" s="85">
        <v>70</v>
      </c>
      <c r="N426" s="85">
        <v>65</v>
      </c>
      <c r="O426" s="86" t="s">
        <v>572</v>
      </c>
      <c r="P426" s="87">
        <f>MROUND(E426/1.4,100)</f>
        <v>2000</v>
      </c>
      <c r="Q426" s="87" t="s">
        <v>425</v>
      </c>
      <c r="R426" s="88">
        <f>R$64</f>
        <v>1</v>
      </c>
      <c r="S426" s="89">
        <f t="shared" ref="S426:S432" si="849">MROUND(T426*R426,50)</f>
        <v>2850</v>
      </c>
      <c r="T426" s="89">
        <f t="shared" ref="T426:T432" si="850">MROUND(AD426*AG426*AF426/AE426,50)</f>
        <v>2850</v>
      </c>
      <c r="U426" s="4">
        <v>120</v>
      </c>
      <c r="V426" s="90">
        <v>50</v>
      </c>
      <c r="W426" s="75">
        <v>3</v>
      </c>
      <c r="X426" s="9">
        <f t="shared" ref="X426" si="851">W426*V426</f>
        <v>150</v>
      </c>
      <c r="Y426" s="91">
        <v>2.7273352578262751</v>
      </c>
      <c r="Z426" s="72">
        <f t="shared" ref="Z426:Z432" si="852">Y426*U426/W426</f>
        <v>109.093410313051</v>
      </c>
      <c r="AA426" s="72">
        <f t="shared" ref="AA426" si="853">Z426*X426/1000</f>
        <v>16.364011546957649</v>
      </c>
      <c r="AB426" s="92">
        <v>0.93</v>
      </c>
      <c r="AC426" s="93">
        <f t="shared" ref="AC426" si="854">AA426/AB426</f>
        <v>17.595711340814674</v>
      </c>
      <c r="AD426" s="97">
        <v>3227.3761934495647</v>
      </c>
      <c r="AE426" s="72">
        <v>39</v>
      </c>
      <c r="AF426" s="72">
        <v>39</v>
      </c>
      <c r="AG426" s="92">
        <v>0.88</v>
      </c>
      <c r="AI426" s="72" t="s">
        <v>573</v>
      </c>
      <c r="AL426" s="4"/>
      <c r="AM426" s="4"/>
      <c r="AN426" s="73"/>
      <c r="AO426" s="4"/>
      <c r="AP426" s="4"/>
      <c r="AQ426" s="4"/>
      <c r="AR426" s="4"/>
    </row>
    <row r="427" spans="1:44" s="72" customFormat="1" ht="17.399999999999999">
      <c r="A427" s="4" t="str">
        <f t="shared" si="781"/>
        <v>MCR05N30 8402</v>
      </c>
      <c r="B427" s="4">
        <v>2</v>
      </c>
      <c r="C427" s="79" t="s">
        <v>887</v>
      </c>
      <c r="D427" s="79" t="s">
        <v>435</v>
      </c>
      <c r="E427" s="80">
        <f>S427</f>
        <v>4200</v>
      </c>
      <c r="F427" s="81">
        <f t="shared" si="847"/>
        <v>28.104166963247408</v>
      </c>
      <c r="G427" s="81">
        <f t="shared" si="848"/>
        <v>149.44403103968375</v>
      </c>
      <c r="H427" s="82" t="s">
        <v>554</v>
      </c>
      <c r="I427" s="83"/>
      <c r="J427" s="83" t="s">
        <v>555</v>
      </c>
      <c r="K427" s="83" t="s">
        <v>556</v>
      </c>
      <c r="L427" s="84" t="s">
        <v>571</v>
      </c>
      <c r="M427" s="85">
        <v>70</v>
      </c>
      <c r="N427" s="85">
        <v>65</v>
      </c>
      <c r="O427" s="86" t="s">
        <v>572</v>
      </c>
      <c r="P427" s="87">
        <f t="shared" ref="P427:P432" si="855">MROUND(E427/1.4,100)</f>
        <v>3000</v>
      </c>
      <c r="Q427" s="87" t="s">
        <v>418</v>
      </c>
      <c r="R427" s="88">
        <f>R$65</f>
        <v>1</v>
      </c>
      <c r="S427" s="89">
        <f t="shared" si="849"/>
        <v>4200</v>
      </c>
      <c r="T427" s="89">
        <f t="shared" si="850"/>
        <v>4200</v>
      </c>
      <c r="U427" s="4">
        <v>120</v>
      </c>
      <c r="V427" s="95">
        <v>76.67</v>
      </c>
      <c r="W427" s="75">
        <v>3</v>
      </c>
      <c r="X427" s="9">
        <f>W427*V427</f>
        <v>230.01</v>
      </c>
      <c r="Y427" s="96">
        <v>2.7797478301546827</v>
      </c>
      <c r="Z427" s="72">
        <f t="shared" si="852"/>
        <v>111.18991320618731</v>
      </c>
      <c r="AA427" s="72">
        <f>Z427*X427/1000</f>
        <v>25.574791936555144</v>
      </c>
      <c r="AB427" s="92">
        <v>0.91</v>
      </c>
      <c r="AC427" s="93">
        <f>AA427/AB427</f>
        <v>28.104166963247408</v>
      </c>
      <c r="AD427" s="94">
        <v>4778.7107240769719</v>
      </c>
      <c r="AE427" s="72">
        <v>39</v>
      </c>
      <c r="AF427" s="72">
        <v>39</v>
      </c>
      <c r="AG427" s="92">
        <v>0.88</v>
      </c>
      <c r="AI427" s="72" t="s">
        <v>573</v>
      </c>
      <c r="AL427" s="4"/>
      <c r="AM427" s="4"/>
      <c r="AN427" s="73"/>
      <c r="AO427" s="4"/>
      <c r="AP427" s="4"/>
      <c r="AQ427" s="4"/>
      <c r="AR427" s="4"/>
    </row>
    <row r="428" spans="1:44" s="72" customFormat="1" ht="17.399999999999999">
      <c r="A428" s="4" t="str">
        <f t="shared" si="781"/>
        <v>MCR05N30 8403</v>
      </c>
      <c r="B428" s="4">
        <v>3</v>
      </c>
      <c r="C428" s="79" t="s">
        <v>887</v>
      </c>
      <c r="D428" s="79" t="s">
        <v>435</v>
      </c>
      <c r="E428" s="80">
        <f>S428</f>
        <v>4950</v>
      </c>
      <c r="F428" s="81">
        <f t="shared" si="847"/>
        <v>32.553316746249976</v>
      </c>
      <c r="G428" s="81">
        <f t="shared" si="848"/>
        <v>152.05823844570989</v>
      </c>
      <c r="H428" s="82" t="s">
        <v>554</v>
      </c>
      <c r="I428" s="83"/>
      <c r="J428" s="83" t="s">
        <v>555</v>
      </c>
      <c r="K428" s="83" t="s">
        <v>556</v>
      </c>
      <c r="L428" s="84" t="s">
        <v>571</v>
      </c>
      <c r="M428" s="85">
        <v>70</v>
      </c>
      <c r="N428" s="85">
        <v>65</v>
      </c>
      <c r="O428" s="86" t="s">
        <v>572</v>
      </c>
      <c r="P428" s="87">
        <f t="shared" si="855"/>
        <v>3500</v>
      </c>
      <c r="Q428" s="87" t="s">
        <v>419</v>
      </c>
      <c r="R428" s="88">
        <f>R$66</f>
        <v>1.0204081632653061</v>
      </c>
      <c r="S428" s="89">
        <f t="shared" si="849"/>
        <v>4950</v>
      </c>
      <c r="T428" s="89">
        <f t="shared" si="850"/>
        <v>4850</v>
      </c>
      <c r="U428" s="4">
        <v>120</v>
      </c>
      <c r="V428" s="9">
        <v>90</v>
      </c>
      <c r="W428" s="75">
        <v>3</v>
      </c>
      <c r="X428" s="9">
        <f t="shared" ref="X428:X429" si="856">W428*V428</f>
        <v>270</v>
      </c>
      <c r="Y428" s="96">
        <v>2.8032022753715258</v>
      </c>
      <c r="Z428" s="72">
        <f t="shared" si="852"/>
        <v>112.12809101486103</v>
      </c>
      <c r="AA428" s="72">
        <f t="shared" ref="AA428:AA429" si="857">Z428*X428/1000</f>
        <v>30.274584574012479</v>
      </c>
      <c r="AB428" s="92">
        <v>0.93</v>
      </c>
      <c r="AC428" s="93">
        <f t="shared" ref="AC428:AC429" si="858">AA428/AB428</f>
        <v>32.553316746249976</v>
      </c>
      <c r="AD428" s="94">
        <v>5516.0939267366348</v>
      </c>
      <c r="AE428" s="72">
        <v>39</v>
      </c>
      <c r="AF428" s="72">
        <v>39</v>
      </c>
      <c r="AG428" s="92">
        <v>0.88</v>
      </c>
      <c r="AI428" s="72" t="s">
        <v>573</v>
      </c>
      <c r="AL428" s="4"/>
      <c r="AM428" s="4"/>
      <c r="AN428" s="73"/>
      <c r="AO428" s="4"/>
      <c r="AP428" s="4"/>
      <c r="AQ428" s="4"/>
      <c r="AR428" s="4"/>
    </row>
    <row r="429" spans="1:44" s="72" customFormat="1" ht="17.399999999999999">
      <c r="A429" s="4" t="str">
        <f t="shared" si="781"/>
        <v>MCR05N30 8404</v>
      </c>
      <c r="B429" s="4">
        <v>4</v>
      </c>
      <c r="C429" s="79" t="s">
        <v>887</v>
      </c>
      <c r="D429" s="79" t="s">
        <v>435</v>
      </c>
      <c r="E429" s="80">
        <f>S429</f>
        <v>6200</v>
      </c>
      <c r="F429" s="81">
        <f t="shared" si="847"/>
        <v>42.402111746249773</v>
      </c>
      <c r="G429" s="81">
        <f t="shared" si="848"/>
        <v>146.21913260129915</v>
      </c>
      <c r="H429" s="82" t="s">
        <v>554</v>
      </c>
      <c r="I429" s="83"/>
      <c r="J429" s="83" t="s">
        <v>555</v>
      </c>
      <c r="K429" s="83" t="s">
        <v>556</v>
      </c>
      <c r="L429" s="84" t="s">
        <v>571</v>
      </c>
      <c r="M429" s="85">
        <v>70</v>
      </c>
      <c r="N429" s="85">
        <v>65</v>
      </c>
      <c r="O429" s="86" t="s">
        <v>572</v>
      </c>
      <c r="P429" s="87">
        <f t="shared" si="855"/>
        <v>4400</v>
      </c>
      <c r="Q429" s="87" t="s">
        <v>588</v>
      </c>
      <c r="R429" s="88">
        <f>R$67</f>
        <v>1.0162601626016261</v>
      </c>
      <c r="S429" s="89">
        <f t="shared" si="849"/>
        <v>6200</v>
      </c>
      <c r="T429" s="89">
        <f t="shared" si="850"/>
        <v>6100</v>
      </c>
      <c r="U429" s="4">
        <v>120</v>
      </c>
      <c r="V429" s="9">
        <f>350/3</f>
        <v>116.66666666666667</v>
      </c>
      <c r="W429" s="75">
        <v>3</v>
      </c>
      <c r="X429" s="9">
        <f t="shared" si="856"/>
        <v>350</v>
      </c>
      <c r="Y429" s="96">
        <v>2.8469989315339133</v>
      </c>
      <c r="Z429" s="72">
        <f t="shared" si="852"/>
        <v>113.87995726135654</v>
      </c>
      <c r="AA429" s="72">
        <f t="shared" si="857"/>
        <v>39.857985041474784</v>
      </c>
      <c r="AB429" s="92">
        <v>0.94</v>
      </c>
      <c r="AC429" s="93">
        <f t="shared" si="858"/>
        <v>42.402111746249773</v>
      </c>
      <c r="AD429" s="94">
        <v>6932.6232660014421</v>
      </c>
      <c r="AE429" s="72">
        <v>39</v>
      </c>
      <c r="AF429" s="72">
        <v>39</v>
      </c>
      <c r="AG429" s="92">
        <v>0.88</v>
      </c>
      <c r="AI429" s="72" t="s">
        <v>573</v>
      </c>
      <c r="AL429" s="4"/>
      <c r="AM429" s="4"/>
      <c r="AN429" s="73"/>
      <c r="AO429" s="4"/>
      <c r="AP429" s="4"/>
      <c r="AQ429" s="4"/>
      <c r="AR429" s="4"/>
    </row>
    <row r="430" spans="1:44" s="72" customFormat="1" ht="17.399999999999999">
      <c r="A430" s="4" t="str">
        <f t="shared" si="781"/>
        <v>MCR05N30 8405</v>
      </c>
      <c r="B430" s="4">
        <v>5</v>
      </c>
      <c r="C430" s="79" t="s">
        <v>887</v>
      </c>
      <c r="D430" s="79" t="s">
        <v>436</v>
      </c>
      <c r="E430" s="80">
        <f t="shared" ref="E430:E431" si="859">S430</f>
        <v>8000</v>
      </c>
      <c r="F430" s="81">
        <f t="shared" si="847"/>
        <v>49.394241758241755</v>
      </c>
      <c r="G430" s="81">
        <f t="shared" si="848"/>
        <v>161.96219873473709</v>
      </c>
      <c r="H430" s="82" t="s">
        <v>554</v>
      </c>
      <c r="I430" s="83"/>
      <c r="J430" s="83" t="s">
        <v>555</v>
      </c>
      <c r="K430" s="83" t="s">
        <v>556</v>
      </c>
      <c r="L430" s="84" t="s">
        <v>571</v>
      </c>
      <c r="M430" s="85">
        <v>70</v>
      </c>
      <c r="N430" s="85">
        <v>65</v>
      </c>
      <c r="O430" s="86" t="s">
        <v>572</v>
      </c>
      <c r="P430" s="87">
        <f t="shared" si="855"/>
        <v>5700</v>
      </c>
      <c r="Q430" s="87" t="s">
        <v>589</v>
      </c>
      <c r="R430" s="88">
        <f>R$68</f>
        <v>1.0062111801242235</v>
      </c>
      <c r="S430" s="89">
        <f t="shared" si="849"/>
        <v>8000</v>
      </c>
      <c r="T430" s="89">
        <f t="shared" si="850"/>
        <v>7950</v>
      </c>
      <c r="U430" s="4">
        <v>120</v>
      </c>
      <c r="V430" s="9">
        <v>133.30000000000001</v>
      </c>
      <c r="W430" s="75">
        <v>3</v>
      </c>
      <c r="X430" s="9">
        <f>W430*V430</f>
        <v>399.90000000000003</v>
      </c>
      <c r="Y430" s="72">
        <v>2.81</v>
      </c>
      <c r="Z430" s="72">
        <f t="shared" si="852"/>
        <v>112.39999999999999</v>
      </c>
      <c r="AA430" s="72">
        <f>Z430*X430/1000</f>
        <v>44.94876</v>
      </c>
      <c r="AB430" s="92">
        <v>0.91</v>
      </c>
      <c r="AC430" s="93">
        <f>AA430/AB430</f>
        <v>49.394241758241755</v>
      </c>
      <c r="AD430" s="97">
        <v>9062.2656462479645</v>
      </c>
      <c r="AE430" s="72">
        <v>39</v>
      </c>
      <c r="AF430" s="72">
        <v>39</v>
      </c>
      <c r="AG430" s="92">
        <v>0.88</v>
      </c>
      <c r="AI430" s="72" t="s">
        <v>574</v>
      </c>
      <c r="AL430" s="4"/>
      <c r="AM430" s="4"/>
      <c r="AN430" s="73"/>
      <c r="AO430" s="4"/>
      <c r="AP430" s="4"/>
      <c r="AQ430" s="4"/>
      <c r="AR430" s="4"/>
    </row>
    <row r="431" spans="1:44" s="72" customFormat="1" ht="17.399999999999999">
      <c r="A431" s="4" t="str">
        <f t="shared" si="781"/>
        <v>MCR05N30 8406</v>
      </c>
      <c r="B431" s="4">
        <v>6</v>
      </c>
      <c r="C431" s="79" t="s">
        <v>887</v>
      </c>
      <c r="D431" s="79" t="s">
        <v>436</v>
      </c>
      <c r="E431" s="80">
        <f t="shared" si="859"/>
        <v>9900</v>
      </c>
      <c r="F431" s="81">
        <f t="shared" si="847"/>
        <v>61.087483870967723</v>
      </c>
      <c r="G431" s="81">
        <f t="shared" si="848"/>
        <v>162.06265789095707</v>
      </c>
      <c r="H431" s="82" t="s">
        <v>554</v>
      </c>
      <c r="I431" s="83"/>
      <c r="J431" s="83" t="s">
        <v>555</v>
      </c>
      <c r="K431" s="83" t="s">
        <v>556</v>
      </c>
      <c r="L431" s="84" t="s">
        <v>571</v>
      </c>
      <c r="M431" s="85">
        <v>70</v>
      </c>
      <c r="N431" s="85">
        <v>65</v>
      </c>
      <c r="O431" s="86" t="s">
        <v>572</v>
      </c>
      <c r="P431" s="87">
        <f t="shared" si="855"/>
        <v>7100</v>
      </c>
      <c r="Q431" s="87" t="s">
        <v>422</v>
      </c>
      <c r="R431" s="88">
        <f>$R$69</f>
        <v>1.015228426395939</v>
      </c>
      <c r="S431" s="89">
        <f t="shared" si="849"/>
        <v>9900</v>
      </c>
      <c r="T431" s="89">
        <f t="shared" si="850"/>
        <v>9750</v>
      </c>
      <c r="U431" s="4">
        <v>120</v>
      </c>
      <c r="V431" s="95">
        <v>166.7</v>
      </c>
      <c r="W431" s="75">
        <v>3</v>
      </c>
      <c r="X431" s="9">
        <f t="shared" ref="X431:X432" si="860">W431*V431</f>
        <v>500.09999999999997</v>
      </c>
      <c r="Y431" s="72">
        <v>2.84</v>
      </c>
      <c r="Z431" s="72">
        <f t="shared" si="852"/>
        <v>113.59999999999998</v>
      </c>
      <c r="AA431" s="72">
        <f t="shared" ref="AA431:AA432" si="861">Z431*X431/1000</f>
        <v>56.811359999999986</v>
      </c>
      <c r="AB431" s="92">
        <v>0.93</v>
      </c>
      <c r="AC431" s="93">
        <f t="shared" ref="AC431:AC432" si="862">AA431/AB431</f>
        <v>61.087483870967723</v>
      </c>
      <c r="AD431" s="94">
        <v>11083.466666191873</v>
      </c>
      <c r="AE431" s="72">
        <v>39</v>
      </c>
      <c r="AF431" s="72">
        <v>39</v>
      </c>
      <c r="AG431" s="92">
        <v>0.88</v>
      </c>
      <c r="AI431" s="72" t="s">
        <v>574</v>
      </c>
      <c r="AL431" s="4"/>
      <c r="AM431" s="4"/>
      <c r="AN431" s="73"/>
      <c r="AO431" s="4"/>
      <c r="AP431" s="4"/>
      <c r="AQ431" s="4"/>
      <c r="AR431" s="4"/>
    </row>
    <row r="432" spans="1:44" s="72" customFormat="1" ht="17.399999999999999">
      <c r="A432" s="4" t="str">
        <f t="shared" si="781"/>
        <v>MCR05N30 8407</v>
      </c>
      <c r="B432" s="4">
        <v>7</v>
      </c>
      <c r="C432" s="79" t="s">
        <v>887</v>
      </c>
      <c r="D432" s="79" t="s">
        <v>436</v>
      </c>
      <c r="E432" s="80">
        <f>S432</f>
        <v>11150</v>
      </c>
      <c r="F432" s="81">
        <f t="shared" si="847"/>
        <v>73.021276595744681</v>
      </c>
      <c r="G432" s="81">
        <f t="shared" si="848"/>
        <v>152.69522144522145</v>
      </c>
      <c r="H432" s="82" t="s">
        <v>554</v>
      </c>
      <c r="I432" s="83"/>
      <c r="J432" s="83" t="s">
        <v>555</v>
      </c>
      <c r="K432" s="83" t="s">
        <v>556</v>
      </c>
      <c r="L432" s="84" t="s">
        <v>571</v>
      </c>
      <c r="M432" s="85">
        <v>70</v>
      </c>
      <c r="N432" s="85">
        <v>65</v>
      </c>
      <c r="O432" s="86" t="s">
        <v>572</v>
      </c>
      <c r="P432" s="87">
        <f t="shared" si="855"/>
        <v>8000</v>
      </c>
      <c r="Q432" s="87" t="s">
        <v>590</v>
      </c>
      <c r="R432" s="88">
        <f>$R$70</f>
        <v>0.97413793103448276</v>
      </c>
      <c r="S432" s="89">
        <f t="shared" si="849"/>
        <v>11150</v>
      </c>
      <c r="T432" s="89">
        <f t="shared" si="850"/>
        <v>11450</v>
      </c>
      <c r="U432" s="4">
        <v>120</v>
      </c>
      <c r="V432" s="98">
        <v>200</v>
      </c>
      <c r="W432" s="75">
        <v>3</v>
      </c>
      <c r="X432" s="9">
        <f t="shared" si="860"/>
        <v>600</v>
      </c>
      <c r="Y432" s="72">
        <v>2.86</v>
      </c>
      <c r="Z432" s="72">
        <f t="shared" si="852"/>
        <v>114.39999999999999</v>
      </c>
      <c r="AA432" s="72">
        <f t="shared" si="861"/>
        <v>68.64</v>
      </c>
      <c r="AB432" s="92">
        <v>0.94</v>
      </c>
      <c r="AC432" s="93">
        <f t="shared" si="862"/>
        <v>73.021276595744681</v>
      </c>
      <c r="AD432" s="94">
        <v>13014.652689059834</v>
      </c>
      <c r="AE432" s="72">
        <v>39</v>
      </c>
      <c r="AF432" s="72">
        <v>39</v>
      </c>
      <c r="AG432" s="92">
        <v>0.88</v>
      </c>
      <c r="AI432" s="72" t="s">
        <v>574</v>
      </c>
      <c r="AL432" s="4"/>
      <c r="AM432" s="4"/>
      <c r="AN432" s="73"/>
      <c r="AO432" s="4"/>
      <c r="AP432" s="4"/>
      <c r="AQ432" s="4"/>
      <c r="AR432" s="4"/>
    </row>
    <row r="433" spans="1:44" s="72" customFormat="1" ht="15" thickBot="1">
      <c r="A433" s="4" t="str">
        <f t="shared" si="781"/>
        <v/>
      </c>
      <c r="B433" s="4"/>
      <c r="C433" s="79"/>
      <c r="D433" s="79" t="s">
        <v>646</v>
      </c>
      <c r="E433" s="80"/>
      <c r="F433" s="81"/>
      <c r="G433" s="81"/>
      <c r="H433" s="82" t="s">
        <v>554</v>
      </c>
      <c r="I433" s="83"/>
      <c r="J433" s="83"/>
      <c r="K433" s="83"/>
      <c r="L433" s="84"/>
      <c r="M433" s="85"/>
      <c r="N433" s="85"/>
      <c r="O433" s="86"/>
      <c r="P433" s="87"/>
      <c r="Q433" s="87"/>
      <c r="R433" s="89"/>
      <c r="S433" s="89"/>
      <c r="T433" s="89"/>
      <c r="U433" s="4"/>
      <c r="V433" s="98"/>
      <c r="W433" s="75"/>
      <c r="X433" s="75"/>
      <c r="AG433" s="92">
        <v>0.88</v>
      </c>
      <c r="AL433" s="4"/>
      <c r="AM433" s="4"/>
      <c r="AN433" s="73"/>
      <c r="AO433" s="4"/>
      <c r="AP433" s="4"/>
      <c r="AQ433" s="4"/>
      <c r="AR433" s="4"/>
    </row>
    <row r="434" spans="1:44" s="72" customFormat="1" ht="17.399999999999999">
      <c r="A434" s="4" t="str">
        <f t="shared" si="781"/>
        <v>MCR06N30 8401</v>
      </c>
      <c r="B434" s="4">
        <v>1</v>
      </c>
      <c r="C434" s="79" t="s">
        <v>888</v>
      </c>
      <c r="D434" s="79" t="s">
        <v>435</v>
      </c>
      <c r="E434" s="80">
        <f t="shared" ref="E434:E440" si="863">S434</f>
        <v>3400</v>
      </c>
      <c r="F434" s="81">
        <f t="shared" ref="F434:F440" si="864">AC434</f>
        <v>22.063835793650767</v>
      </c>
      <c r="G434" s="81">
        <f t="shared" ref="G434:G440" si="865">E434/F434</f>
        <v>154.09831870568971</v>
      </c>
      <c r="H434" s="82" t="s">
        <v>554</v>
      </c>
      <c r="I434" s="83"/>
      <c r="J434" s="83" t="s">
        <v>555</v>
      </c>
      <c r="K434" s="83" t="s">
        <v>556</v>
      </c>
      <c r="L434" s="84" t="s">
        <v>575</v>
      </c>
      <c r="M434" s="85">
        <v>70</v>
      </c>
      <c r="N434" s="85">
        <v>65</v>
      </c>
      <c r="O434" s="86" t="s">
        <v>576</v>
      </c>
      <c r="P434" s="87">
        <f>MROUND(E434/1.68,100)</f>
        <v>2000</v>
      </c>
      <c r="Q434" s="87" t="s">
        <v>425</v>
      </c>
      <c r="R434" s="88">
        <f>R$64</f>
        <v>1</v>
      </c>
      <c r="S434" s="89">
        <f t="shared" ref="S434:S440" si="866">MROUND(T434*R434,50)</f>
        <v>3400</v>
      </c>
      <c r="T434" s="89">
        <f t="shared" ref="T434:T440" si="867">MROUND(AD434*AG434*AF434/AE434,50)</f>
        <v>3400</v>
      </c>
      <c r="U434" s="4">
        <v>144</v>
      </c>
      <c r="V434" s="90">
        <v>50</v>
      </c>
      <c r="W434" s="75">
        <v>3</v>
      </c>
      <c r="X434" s="9">
        <f t="shared" ref="X434" si="868">W434*V434</f>
        <v>150</v>
      </c>
      <c r="Y434" s="91">
        <v>2.7273352578262751</v>
      </c>
      <c r="Z434" s="72">
        <f t="shared" ref="Z434:Z440" si="869">Y434*U434/W434</f>
        <v>130.91209237566122</v>
      </c>
      <c r="AA434" s="72">
        <f t="shared" ref="AA434" si="870">Z434*X434/1000</f>
        <v>19.636813856349182</v>
      </c>
      <c r="AB434" s="92">
        <v>0.89</v>
      </c>
      <c r="AC434" s="93">
        <f t="shared" ref="AC434" si="871">AA434/AB434</f>
        <v>22.063835793650767</v>
      </c>
      <c r="AD434" s="97">
        <v>3872.8514321394778</v>
      </c>
      <c r="AE434" s="72">
        <v>39</v>
      </c>
      <c r="AF434" s="72">
        <v>39</v>
      </c>
      <c r="AG434" s="92">
        <v>0.88</v>
      </c>
      <c r="AI434" s="72" t="s">
        <v>577</v>
      </c>
      <c r="AL434" s="4"/>
      <c r="AM434" s="4"/>
      <c r="AN434" s="73"/>
      <c r="AO434" s="4"/>
      <c r="AP434" s="4"/>
      <c r="AQ434" s="4"/>
      <c r="AR434" s="4"/>
    </row>
    <row r="435" spans="1:44" s="72" customFormat="1" ht="17.399999999999999">
      <c r="A435" s="4" t="str">
        <f t="shared" si="781"/>
        <v>MCR06N30 8402</v>
      </c>
      <c r="B435" s="4">
        <v>2</v>
      </c>
      <c r="C435" s="79" t="s">
        <v>888</v>
      </c>
      <c r="D435" s="79" t="s">
        <v>435</v>
      </c>
      <c r="E435" s="80">
        <f t="shared" si="863"/>
        <v>5050</v>
      </c>
      <c r="F435" s="81">
        <f t="shared" si="864"/>
        <v>33.540710736465762</v>
      </c>
      <c r="G435" s="81">
        <f t="shared" si="865"/>
        <v>150.56329723238676</v>
      </c>
      <c r="H435" s="82" t="s">
        <v>554</v>
      </c>
      <c r="I435" s="83"/>
      <c r="J435" s="83" t="s">
        <v>555</v>
      </c>
      <c r="K435" s="83" t="s">
        <v>556</v>
      </c>
      <c r="L435" s="84" t="s">
        <v>575</v>
      </c>
      <c r="M435" s="85">
        <v>70</v>
      </c>
      <c r="N435" s="85">
        <v>65</v>
      </c>
      <c r="O435" s="86" t="s">
        <v>576</v>
      </c>
      <c r="P435" s="87">
        <f t="shared" ref="P435:P440" si="872">MROUND(E435/1.68,100)</f>
        <v>3000</v>
      </c>
      <c r="Q435" s="87" t="s">
        <v>418</v>
      </c>
      <c r="R435" s="88">
        <f>R$65</f>
        <v>1</v>
      </c>
      <c r="S435" s="89">
        <f t="shared" si="866"/>
        <v>5050</v>
      </c>
      <c r="T435" s="89">
        <f t="shared" si="867"/>
        <v>5050</v>
      </c>
      <c r="U435" s="4">
        <v>144</v>
      </c>
      <c r="V435" s="95">
        <v>76.67</v>
      </c>
      <c r="W435" s="75">
        <v>3</v>
      </c>
      <c r="X435" s="9">
        <f>W435*V435</f>
        <v>230.01</v>
      </c>
      <c r="Y435" s="96">
        <v>2.7797478301546827</v>
      </c>
      <c r="Z435" s="72">
        <f t="shared" si="869"/>
        <v>133.42789584742476</v>
      </c>
      <c r="AA435" s="72">
        <f>Z435*X435/1000</f>
        <v>30.689750323866171</v>
      </c>
      <c r="AB435" s="92">
        <v>0.91500000000000004</v>
      </c>
      <c r="AC435" s="93">
        <f>AA435/AB435</f>
        <v>33.540710736465762</v>
      </c>
      <c r="AD435" s="94">
        <v>5734.4528688923656</v>
      </c>
      <c r="AE435" s="72">
        <v>39</v>
      </c>
      <c r="AF435" s="72">
        <v>39</v>
      </c>
      <c r="AG435" s="92">
        <v>0.88</v>
      </c>
      <c r="AI435" s="72" t="s">
        <v>577</v>
      </c>
      <c r="AL435" s="4"/>
      <c r="AM435" s="4"/>
      <c r="AN435" s="73"/>
      <c r="AO435" s="4"/>
      <c r="AP435" s="4"/>
      <c r="AQ435" s="4"/>
      <c r="AR435" s="4"/>
    </row>
    <row r="436" spans="1:44" s="72" customFormat="1" ht="17.399999999999999">
      <c r="A436" s="4" t="str">
        <f t="shared" si="781"/>
        <v>MCR06N30 8403</v>
      </c>
      <c r="B436" s="4">
        <v>3</v>
      </c>
      <c r="C436" s="79" t="s">
        <v>888</v>
      </c>
      <c r="D436" s="79" t="s">
        <v>435</v>
      </c>
      <c r="E436" s="80">
        <f t="shared" si="863"/>
        <v>5900</v>
      </c>
      <c r="F436" s="81">
        <f t="shared" si="864"/>
        <v>39.488588574798882</v>
      </c>
      <c r="G436" s="81">
        <f t="shared" si="865"/>
        <v>149.41025275756007</v>
      </c>
      <c r="H436" s="82" t="s">
        <v>554</v>
      </c>
      <c r="I436" s="83"/>
      <c r="J436" s="83" t="s">
        <v>555</v>
      </c>
      <c r="K436" s="83" t="s">
        <v>556</v>
      </c>
      <c r="L436" s="84" t="s">
        <v>575</v>
      </c>
      <c r="M436" s="85">
        <v>70</v>
      </c>
      <c r="N436" s="85">
        <v>65</v>
      </c>
      <c r="O436" s="86" t="s">
        <v>576</v>
      </c>
      <c r="P436" s="87">
        <f t="shared" si="872"/>
        <v>3500</v>
      </c>
      <c r="Q436" s="87" t="s">
        <v>419</v>
      </c>
      <c r="R436" s="88">
        <f>R$66</f>
        <v>1.0204081632653061</v>
      </c>
      <c r="S436" s="89">
        <f t="shared" si="866"/>
        <v>5900</v>
      </c>
      <c r="T436" s="89">
        <f t="shared" si="867"/>
        <v>5800</v>
      </c>
      <c r="U436" s="4">
        <v>144</v>
      </c>
      <c r="V436" s="9">
        <v>90</v>
      </c>
      <c r="W436" s="75">
        <v>3</v>
      </c>
      <c r="X436" s="9">
        <f t="shared" ref="X436:X437" si="873">W436*V436</f>
        <v>270</v>
      </c>
      <c r="Y436" s="96">
        <v>2.8032022753715258</v>
      </c>
      <c r="Z436" s="72">
        <f t="shared" si="869"/>
        <v>134.55370921783324</v>
      </c>
      <c r="AA436" s="72">
        <f t="shared" ref="AA436:AA440" si="874">Z436*X436/1000</f>
        <v>36.329501488814977</v>
      </c>
      <c r="AB436" s="92">
        <v>0.92</v>
      </c>
      <c r="AC436" s="93">
        <f t="shared" ref="AC436:AC437" si="875">AA436/AB436</f>
        <v>39.488588574798882</v>
      </c>
      <c r="AD436" s="94">
        <v>6619.3127120839617</v>
      </c>
      <c r="AE436" s="72">
        <v>39</v>
      </c>
      <c r="AF436" s="72">
        <v>39</v>
      </c>
      <c r="AG436" s="92">
        <v>0.88</v>
      </c>
      <c r="AI436" s="72" t="s">
        <v>577</v>
      </c>
      <c r="AL436" s="4"/>
      <c r="AM436" s="4"/>
      <c r="AN436" s="73"/>
      <c r="AO436" s="4"/>
      <c r="AP436" s="4"/>
      <c r="AQ436" s="4"/>
      <c r="AR436" s="4"/>
    </row>
    <row r="437" spans="1:44" s="72" customFormat="1" ht="17.399999999999999">
      <c r="A437" s="4" t="str">
        <f t="shared" si="781"/>
        <v>MCR06N30 8404</v>
      </c>
      <c r="B437" s="4">
        <v>4</v>
      </c>
      <c r="C437" s="79" t="s">
        <v>888</v>
      </c>
      <c r="D437" s="79" t="s">
        <v>435</v>
      </c>
      <c r="E437" s="80">
        <f t="shared" si="863"/>
        <v>7400</v>
      </c>
      <c r="F437" s="81">
        <f t="shared" si="864"/>
        <v>51.319294044817326</v>
      </c>
      <c r="G437" s="81">
        <f t="shared" si="865"/>
        <v>144.19528050283688</v>
      </c>
      <c r="H437" s="82" t="s">
        <v>554</v>
      </c>
      <c r="I437" s="83"/>
      <c r="J437" s="83" t="s">
        <v>555</v>
      </c>
      <c r="K437" s="83" t="s">
        <v>556</v>
      </c>
      <c r="L437" s="84" t="s">
        <v>575</v>
      </c>
      <c r="M437" s="85">
        <v>70</v>
      </c>
      <c r="N437" s="85">
        <v>65</v>
      </c>
      <c r="O437" s="86" t="s">
        <v>576</v>
      </c>
      <c r="P437" s="87">
        <f t="shared" si="872"/>
        <v>4400</v>
      </c>
      <c r="Q437" s="87" t="s">
        <v>588</v>
      </c>
      <c r="R437" s="88">
        <f>R$67</f>
        <v>1.0162601626016261</v>
      </c>
      <c r="S437" s="89">
        <f t="shared" si="866"/>
        <v>7400</v>
      </c>
      <c r="T437" s="89">
        <f t="shared" si="867"/>
        <v>7300</v>
      </c>
      <c r="U437" s="4">
        <v>144</v>
      </c>
      <c r="V437" s="9">
        <f>350/3</f>
        <v>116.66666666666667</v>
      </c>
      <c r="W437" s="75">
        <v>3</v>
      </c>
      <c r="X437" s="9">
        <f t="shared" si="873"/>
        <v>350</v>
      </c>
      <c r="Y437" s="96">
        <v>2.8469989315339133</v>
      </c>
      <c r="Z437" s="72">
        <f t="shared" si="869"/>
        <v>136.65594871362785</v>
      </c>
      <c r="AA437" s="72">
        <f t="shared" si="874"/>
        <v>47.829582049769748</v>
      </c>
      <c r="AB437" s="92">
        <v>0.93200000000000005</v>
      </c>
      <c r="AC437" s="93">
        <f t="shared" si="875"/>
        <v>51.319294044817326</v>
      </c>
      <c r="AD437" s="94">
        <v>8319.1479192017305</v>
      </c>
      <c r="AE437" s="72">
        <v>39</v>
      </c>
      <c r="AF437" s="72">
        <v>39</v>
      </c>
      <c r="AG437" s="92">
        <v>0.88</v>
      </c>
      <c r="AI437" s="72" t="s">
        <v>577</v>
      </c>
      <c r="AL437" s="4"/>
      <c r="AM437" s="4"/>
      <c r="AN437" s="73"/>
      <c r="AO437" s="4"/>
      <c r="AP437" s="4"/>
      <c r="AQ437" s="4"/>
      <c r="AR437" s="4"/>
    </row>
    <row r="438" spans="1:44" s="72" customFormat="1" ht="17.399999999999999">
      <c r="A438" s="4" t="str">
        <f t="shared" si="781"/>
        <v>MCR06N30 8405</v>
      </c>
      <c r="B438" s="4">
        <v>5</v>
      </c>
      <c r="C438" s="79" t="s">
        <v>888</v>
      </c>
      <c r="D438" s="79" t="s">
        <v>436</v>
      </c>
      <c r="E438" s="80">
        <f t="shared" si="863"/>
        <v>9600</v>
      </c>
      <c r="F438" s="81">
        <f t="shared" si="864"/>
        <v>58.311904864864864</v>
      </c>
      <c r="G438" s="81">
        <f t="shared" si="865"/>
        <v>164.63190530728767</v>
      </c>
      <c r="H438" s="82" t="s">
        <v>554</v>
      </c>
      <c r="I438" s="83"/>
      <c r="J438" s="83" t="s">
        <v>555</v>
      </c>
      <c r="K438" s="83" t="s">
        <v>556</v>
      </c>
      <c r="L438" s="84" t="s">
        <v>575</v>
      </c>
      <c r="M438" s="85">
        <v>70</v>
      </c>
      <c r="N438" s="85">
        <v>65</v>
      </c>
      <c r="O438" s="86" t="s">
        <v>576</v>
      </c>
      <c r="P438" s="87">
        <f t="shared" si="872"/>
        <v>5700</v>
      </c>
      <c r="Q438" s="87" t="s">
        <v>589</v>
      </c>
      <c r="R438" s="88">
        <f>R$68</f>
        <v>1.0062111801242235</v>
      </c>
      <c r="S438" s="89">
        <f t="shared" si="866"/>
        <v>9600</v>
      </c>
      <c r="T438" s="89">
        <f t="shared" si="867"/>
        <v>9550</v>
      </c>
      <c r="U438" s="4">
        <v>144</v>
      </c>
      <c r="V438" s="9">
        <v>133.30000000000001</v>
      </c>
      <c r="W438" s="75">
        <v>3</v>
      </c>
      <c r="X438" s="9">
        <f>W438*V438</f>
        <v>399.90000000000003</v>
      </c>
      <c r="Y438" s="72">
        <v>2.81</v>
      </c>
      <c r="Z438" s="72">
        <f t="shared" si="869"/>
        <v>134.88</v>
      </c>
      <c r="AA438" s="72">
        <f t="shared" si="874"/>
        <v>53.938512000000003</v>
      </c>
      <c r="AB438" s="92">
        <v>0.92500000000000004</v>
      </c>
      <c r="AC438" s="93">
        <f>AA438/AB438</f>
        <v>58.311904864864864</v>
      </c>
      <c r="AD438" s="94">
        <v>10874.718775497558</v>
      </c>
      <c r="AE438" s="72">
        <v>39</v>
      </c>
      <c r="AF438" s="72">
        <v>39</v>
      </c>
      <c r="AG438" s="92">
        <v>0.88</v>
      </c>
      <c r="AI438" s="72" t="s">
        <v>578</v>
      </c>
      <c r="AL438" s="4"/>
      <c r="AM438" s="4"/>
      <c r="AN438" s="73"/>
      <c r="AO438" s="4"/>
      <c r="AP438" s="4"/>
      <c r="AQ438" s="4"/>
      <c r="AR438" s="4"/>
    </row>
    <row r="439" spans="1:44" s="72" customFormat="1" ht="17.399999999999999">
      <c r="A439" s="4" t="str">
        <f t="shared" si="781"/>
        <v>MCR06N30 8406</v>
      </c>
      <c r="B439" s="4">
        <v>6</v>
      </c>
      <c r="C439" s="79" t="s">
        <v>888</v>
      </c>
      <c r="D439" s="79" t="s">
        <v>436</v>
      </c>
      <c r="E439" s="80">
        <f t="shared" si="863"/>
        <v>11900</v>
      </c>
      <c r="F439" s="81">
        <f t="shared" si="864"/>
        <v>72.912975401069517</v>
      </c>
      <c r="G439" s="81">
        <f t="shared" si="865"/>
        <v>163.20826210344785</v>
      </c>
      <c r="H439" s="82" t="s">
        <v>554</v>
      </c>
      <c r="I439" s="83"/>
      <c r="J439" s="83" t="s">
        <v>555</v>
      </c>
      <c r="K439" s="83" t="s">
        <v>556</v>
      </c>
      <c r="L439" s="84" t="s">
        <v>575</v>
      </c>
      <c r="M439" s="85">
        <v>70</v>
      </c>
      <c r="N439" s="85">
        <v>65</v>
      </c>
      <c r="O439" s="86" t="s">
        <v>576</v>
      </c>
      <c r="P439" s="87">
        <f t="shared" si="872"/>
        <v>7100</v>
      </c>
      <c r="Q439" s="87" t="s">
        <v>422</v>
      </c>
      <c r="R439" s="88">
        <f>$R$69</f>
        <v>1.015228426395939</v>
      </c>
      <c r="S439" s="89">
        <f t="shared" si="866"/>
        <v>11900</v>
      </c>
      <c r="T439" s="89">
        <f t="shared" si="867"/>
        <v>11700</v>
      </c>
      <c r="U439" s="4">
        <v>144</v>
      </c>
      <c r="V439" s="95">
        <v>166.7</v>
      </c>
      <c r="W439" s="75">
        <v>3</v>
      </c>
      <c r="X439" s="9">
        <f t="shared" ref="X439:X440" si="876">W439*V439</f>
        <v>500.09999999999997</v>
      </c>
      <c r="Y439" s="72">
        <v>2.84</v>
      </c>
      <c r="Z439" s="72">
        <f t="shared" si="869"/>
        <v>136.32</v>
      </c>
      <c r="AA439" s="72">
        <f t="shared" si="874"/>
        <v>68.173631999999998</v>
      </c>
      <c r="AB439" s="92">
        <v>0.93500000000000005</v>
      </c>
      <c r="AC439" s="93">
        <f t="shared" ref="AC439:AC440" si="877">AA439/AB439</f>
        <v>72.912975401069517</v>
      </c>
      <c r="AD439" s="94">
        <v>13300.159999430247</v>
      </c>
      <c r="AE439" s="72">
        <v>39</v>
      </c>
      <c r="AF439" s="72">
        <v>39</v>
      </c>
      <c r="AG439" s="92">
        <v>0.88</v>
      </c>
      <c r="AI439" s="72" t="s">
        <v>578</v>
      </c>
      <c r="AL439" s="4"/>
      <c r="AM439" s="4"/>
      <c r="AN439" s="73"/>
      <c r="AO439" s="4"/>
      <c r="AP439" s="4"/>
      <c r="AQ439" s="4"/>
      <c r="AR439" s="4"/>
    </row>
    <row r="440" spans="1:44" s="72" customFormat="1" ht="18" thickBot="1">
      <c r="A440" s="4" t="str">
        <f t="shared" si="781"/>
        <v>MCR06N30 8407</v>
      </c>
      <c r="B440" s="4">
        <v>7</v>
      </c>
      <c r="C440" s="79" t="s">
        <v>888</v>
      </c>
      <c r="D440" s="79" t="s">
        <v>436</v>
      </c>
      <c r="E440" s="80">
        <f t="shared" si="863"/>
        <v>13400</v>
      </c>
      <c r="F440" s="81">
        <f t="shared" si="864"/>
        <v>87.812366737739879</v>
      </c>
      <c r="G440" s="81">
        <f t="shared" si="865"/>
        <v>152.59809634809633</v>
      </c>
      <c r="H440" s="82" t="s">
        <v>554</v>
      </c>
      <c r="I440" s="83"/>
      <c r="J440" s="83" t="s">
        <v>555</v>
      </c>
      <c r="K440" s="83" t="s">
        <v>556</v>
      </c>
      <c r="L440" s="84" t="s">
        <v>575</v>
      </c>
      <c r="M440" s="85">
        <v>70</v>
      </c>
      <c r="N440" s="85">
        <v>65</v>
      </c>
      <c r="O440" s="86" t="s">
        <v>576</v>
      </c>
      <c r="P440" s="87">
        <f t="shared" si="872"/>
        <v>8000</v>
      </c>
      <c r="Q440" s="87" t="s">
        <v>590</v>
      </c>
      <c r="R440" s="88">
        <f>$R$70</f>
        <v>0.97413793103448276</v>
      </c>
      <c r="S440" s="89">
        <f t="shared" si="866"/>
        <v>13400</v>
      </c>
      <c r="T440" s="89">
        <f t="shared" si="867"/>
        <v>13750</v>
      </c>
      <c r="U440" s="4">
        <v>144</v>
      </c>
      <c r="V440" s="98">
        <v>200</v>
      </c>
      <c r="W440" s="75">
        <v>3</v>
      </c>
      <c r="X440" s="9">
        <f t="shared" si="876"/>
        <v>600</v>
      </c>
      <c r="Y440" s="72">
        <v>2.86</v>
      </c>
      <c r="Z440" s="72">
        <f t="shared" si="869"/>
        <v>137.28</v>
      </c>
      <c r="AA440" s="72">
        <f t="shared" si="874"/>
        <v>82.367999999999995</v>
      </c>
      <c r="AB440" s="92">
        <v>0.93799999999999994</v>
      </c>
      <c r="AC440" s="93">
        <f t="shared" si="877"/>
        <v>87.812366737739879</v>
      </c>
      <c r="AD440" s="99">
        <v>15617.5832268718</v>
      </c>
      <c r="AE440" s="72">
        <v>39</v>
      </c>
      <c r="AF440" s="72">
        <v>39</v>
      </c>
      <c r="AG440" s="92">
        <v>0.88</v>
      </c>
      <c r="AI440" s="72" t="s">
        <v>578</v>
      </c>
      <c r="AL440" s="4"/>
      <c r="AM440" s="4"/>
      <c r="AN440" s="73"/>
      <c r="AO440" s="4"/>
      <c r="AP440" s="4"/>
      <c r="AQ440" s="4"/>
      <c r="AR440" s="4"/>
    </row>
    <row r="441" spans="1:44" s="72" customFormat="1" ht="15" thickBot="1">
      <c r="A441" s="4" t="str">
        <f t="shared" si="781"/>
        <v/>
      </c>
      <c r="B441" s="4"/>
      <c r="C441" s="79"/>
      <c r="D441" s="79" t="s">
        <v>646</v>
      </c>
      <c r="E441" s="80"/>
      <c r="F441" s="81"/>
      <c r="G441" s="81"/>
      <c r="H441" s="82" t="s">
        <v>554</v>
      </c>
      <c r="I441" s="83"/>
      <c r="J441" s="83"/>
      <c r="K441" s="83"/>
      <c r="L441" s="84"/>
      <c r="M441" s="85"/>
      <c r="N441" s="85"/>
      <c r="O441" s="86"/>
      <c r="P441" s="87"/>
      <c r="Q441" s="87"/>
      <c r="R441" s="89"/>
      <c r="S441" s="89"/>
      <c r="T441" s="89"/>
      <c r="U441" s="4"/>
      <c r="AG441" s="92">
        <v>0.88</v>
      </c>
      <c r="AL441" s="4"/>
      <c r="AM441" s="4"/>
      <c r="AN441" s="73"/>
      <c r="AO441" s="4"/>
      <c r="AP441" s="4"/>
      <c r="AQ441" s="4"/>
      <c r="AR441" s="4"/>
    </row>
    <row r="442" spans="1:44" s="72" customFormat="1" ht="17.399999999999999">
      <c r="A442" s="4" t="str">
        <f t="shared" si="781"/>
        <v>MCR08N30 8401</v>
      </c>
      <c r="B442" s="4">
        <v>1</v>
      </c>
      <c r="C442" s="79" t="s">
        <v>889</v>
      </c>
      <c r="D442" s="79" t="s">
        <v>435</v>
      </c>
      <c r="E442" s="80">
        <f t="shared" ref="E442:E448" si="878">S442</f>
        <v>4550</v>
      </c>
      <c r="F442" s="81">
        <f t="shared" ref="F442:F448" si="879">AC442</f>
        <v>29.254098854896352</v>
      </c>
      <c r="G442" s="81">
        <f t="shared" ref="G442:G448" si="880">E442/F442</f>
        <v>155.53376033110834</v>
      </c>
      <c r="H442" s="82" t="s">
        <v>554</v>
      </c>
      <c r="I442" s="83"/>
      <c r="J442" s="83" t="s">
        <v>555</v>
      </c>
      <c r="K442" s="83" t="s">
        <v>556</v>
      </c>
      <c r="L442" s="84" t="s">
        <v>579</v>
      </c>
      <c r="M442" s="85">
        <v>70</v>
      </c>
      <c r="N442" s="85">
        <v>65</v>
      </c>
      <c r="O442" s="86" t="s">
        <v>580</v>
      </c>
      <c r="P442" s="87">
        <f>MROUND(E442/2.24,100)</f>
        <v>2000</v>
      </c>
      <c r="Q442" s="87" t="s">
        <v>425</v>
      </c>
      <c r="R442" s="88">
        <f>R$64</f>
        <v>1</v>
      </c>
      <c r="S442" s="89">
        <f t="shared" ref="S442:S448" si="881">MROUND(T442*R442,50)</f>
        <v>4550</v>
      </c>
      <c r="T442" s="89">
        <f t="shared" ref="T442:T448" si="882">MROUND(AD442*AG442*AF442/AE442,50)</f>
        <v>4550</v>
      </c>
      <c r="U442" s="4">
        <f t="shared" ref="U442:U445" si="883">24*8</f>
        <v>192</v>
      </c>
      <c r="V442" s="90">
        <v>50</v>
      </c>
      <c r="W442" s="75">
        <v>3</v>
      </c>
      <c r="X442" s="9">
        <f t="shared" ref="X442" si="884">W442*V442</f>
        <v>150</v>
      </c>
      <c r="Y442" s="91">
        <v>2.7273352578262751</v>
      </c>
      <c r="Z442" s="72">
        <f t="shared" ref="Z442:Z448" si="885">Y442*U442/W442</f>
        <v>174.54945650088158</v>
      </c>
      <c r="AA442" s="72">
        <f t="shared" ref="AA442" si="886">Z442*X442/1000</f>
        <v>26.182418475132234</v>
      </c>
      <c r="AB442" s="92">
        <v>0.89500000000000002</v>
      </c>
      <c r="AC442" s="93">
        <f t="shared" ref="AC442" si="887">AA442/AB442</f>
        <v>29.254098854896352</v>
      </c>
      <c r="AD442" s="97">
        <v>5163.801909519304</v>
      </c>
      <c r="AE442" s="72">
        <v>39</v>
      </c>
      <c r="AF442" s="72">
        <v>39</v>
      </c>
      <c r="AG442" s="92">
        <v>0.88</v>
      </c>
      <c r="AI442" s="72" t="s">
        <v>581</v>
      </c>
      <c r="AL442" s="4"/>
      <c r="AM442" s="4"/>
      <c r="AN442" s="73"/>
      <c r="AO442" s="4"/>
      <c r="AP442" s="4"/>
      <c r="AQ442" s="4"/>
      <c r="AR442" s="4"/>
    </row>
    <row r="443" spans="1:44" s="72" customFormat="1" ht="17.399999999999999">
      <c r="A443" s="4" t="str">
        <f t="shared" si="781"/>
        <v>MCR08N30 8402</v>
      </c>
      <c r="B443" s="4">
        <v>2</v>
      </c>
      <c r="C443" s="79" t="s">
        <v>889</v>
      </c>
      <c r="D443" s="79" t="s">
        <v>435</v>
      </c>
      <c r="E443" s="80">
        <f t="shared" si="878"/>
        <v>6750</v>
      </c>
      <c r="F443" s="81">
        <f t="shared" si="879"/>
        <v>44.189705289944087</v>
      </c>
      <c r="G443" s="81">
        <f t="shared" si="880"/>
        <v>152.75050955218853</v>
      </c>
      <c r="H443" s="82" t="s">
        <v>554</v>
      </c>
      <c r="I443" s="83"/>
      <c r="J443" s="83" t="s">
        <v>555</v>
      </c>
      <c r="K443" s="83" t="s">
        <v>556</v>
      </c>
      <c r="L443" s="84" t="s">
        <v>579</v>
      </c>
      <c r="M443" s="85">
        <v>70</v>
      </c>
      <c r="N443" s="85">
        <v>65</v>
      </c>
      <c r="O443" s="86" t="s">
        <v>580</v>
      </c>
      <c r="P443" s="87">
        <f t="shared" ref="P443:P448" si="888">MROUND(E443/2.24,100)</f>
        <v>3000</v>
      </c>
      <c r="Q443" s="87" t="s">
        <v>418</v>
      </c>
      <c r="R443" s="88">
        <f>R$65</f>
        <v>1</v>
      </c>
      <c r="S443" s="89">
        <f t="shared" si="881"/>
        <v>6750</v>
      </c>
      <c r="T443" s="89">
        <f t="shared" si="882"/>
        <v>6750</v>
      </c>
      <c r="U443" s="4">
        <f t="shared" si="883"/>
        <v>192</v>
      </c>
      <c r="V443" s="95">
        <v>76.67</v>
      </c>
      <c r="W443" s="75">
        <v>3</v>
      </c>
      <c r="X443" s="9">
        <f>W443*V443</f>
        <v>230.01</v>
      </c>
      <c r="Y443" s="96">
        <v>2.7797478301546827</v>
      </c>
      <c r="Z443" s="72">
        <f t="shared" si="885"/>
        <v>177.9038611298997</v>
      </c>
      <c r="AA443" s="72">
        <f>Z443*X443/1000</f>
        <v>40.919667098488226</v>
      </c>
      <c r="AB443" s="92">
        <v>0.92600000000000005</v>
      </c>
      <c r="AC443" s="93">
        <f>AA443/AB443</f>
        <v>44.189705289944087</v>
      </c>
      <c r="AD443" s="94">
        <v>7645.9371585231547</v>
      </c>
      <c r="AE443" s="72">
        <v>39</v>
      </c>
      <c r="AF443" s="72">
        <v>39</v>
      </c>
      <c r="AG443" s="92">
        <v>0.88</v>
      </c>
      <c r="AI443" s="72" t="s">
        <v>581</v>
      </c>
      <c r="AL443" s="4"/>
      <c r="AM443" s="4"/>
      <c r="AN443" s="73"/>
      <c r="AO443" s="4"/>
      <c r="AP443" s="4"/>
      <c r="AQ443" s="4"/>
      <c r="AR443" s="4"/>
    </row>
    <row r="444" spans="1:44" s="72" customFormat="1" ht="17.399999999999999">
      <c r="A444" s="4" t="str">
        <f t="shared" si="781"/>
        <v>MCR08N30 8403</v>
      </c>
      <c r="B444" s="4">
        <v>3</v>
      </c>
      <c r="C444" s="79" t="s">
        <v>889</v>
      </c>
      <c r="D444" s="79" t="s">
        <v>435</v>
      </c>
      <c r="E444" s="80">
        <f t="shared" si="878"/>
        <v>7900</v>
      </c>
      <c r="F444" s="81">
        <f t="shared" si="879"/>
        <v>51.862243381605957</v>
      </c>
      <c r="G444" s="81">
        <f t="shared" si="880"/>
        <v>152.32661537356293</v>
      </c>
      <c r="H444" s="82" t="s">
        <v>554</v>
      </c>
      <c r="I444" s="83"/>
      <c r="J444" s="83" t="s">
        <v>555</v>
      </c>
      <c r="K444" s="83" t="s">
        <v>556</v>
      </c>
      <c r="L444" s="84" t="s">
        <v>579</v>
      </c>
      <c r="M444" s="85">
        <v>70</v>
      </c>
      <c r="N444" s="85">
        <v>65</v>
      </c>
      <c r="O444" s="86" t="s">
        <v>580</v>
      </c>
      <c r="P444" s="87">
        <f t="shared" si="888"/>
        <v>3500</v>
      </c>
      <c r="Q444" s="87" t="s">
        <v>419</v>
      </c>
      <c r="R444" s="88">
        <f>R$66</f>
        <v>1.0204081632653061</v>
      </c>
      <c r="S444" s="89">
        <f t="shared" si="881"/>
        <v>7900</v>
      </c>
      <c r="T444" s="89">
        <f t="shared" si="882"/>
        <v>7750</v>
      </c>
      <c r="U444" s="4">
        <f t="shared" si="883"/>
        <v>192</v>
      </c>
      <c r="V444" s="9">
        <v>90</v>
      </c>
      <c r="W444" s="75">
        <v>3</v>
      </c>
      <c r="X444" s="9">
        <f t="shared" ref="X444:X445" si="889">W444*V444</f>
        <v>270</v>
      </c>
      <c r="Y444" s="96">
        <v>2.8032022753715258</v>
      </c>
      <c r="Z444" s="72">
        <f t="shared" si="885"/>
        <v>179.40494562377765</v>
      </c>
      <c r="AA444" s="72">
        <f t="shared" ref="AA444:AA445" si="890">Z444*X444/1000</f>
        <v>48.439335318419964</v>
      </c>
      <c r="AB444" s="92">
        <v>0.93400000000000005</v>
      </c>
      <c r="AC444" s="93">
        <f t="shared" ref="AC444:AC445" si="891">AA444/AB444</f>
        <v>51.862243381605957</v>
      </c>
      <c r="AD444" s="94">
        <v>8825.7502827786157</v>
      </c>
      <c r="AE444" s="72">
        <v>39</v>
      </c>
      <c r="AF444" s="72">
        <v>39</v>
      </c>
      <c r="AG444" s="92">
        <v>0.88</v>
      </c>
      <c r="AI444" s="72" t="s">
        <v>581</v>
      </c>
      <c r="AL444" s="4"/>
      <c r="AM444" s="4"/>
      <c r="AN444" s="73"/>
      <c r="AO444" s="4"/>
      <c r="AP444" s="4"/>
      <c r="AQ444" s="4"/>
      <c r="AR444" s="4"/>
    </row>
    <row r="445" spans="1:44" s="72" customFormat="1" ht="17.399999999999999">
      <c r="A445" s="4" t="str">
        <f t="shared" si="781"/>
        <v>MCR08N30 8404</v>
      </c>
      <c r="B445" s="4">
        <v>4</v>
      </c>
      <c r="C445" s="79" t="s">
        <v>889</v>
      </c>
      <c r="D445" s="79" t="s">
        <v>435</v>
      </c>
      <c r="E445" s="80">
        <f t="shared" si="878"/>
        <v>9900</v>
      </c>
      <c r="F445" s="81">
        <f t="shared" si="879"/>
        <v>67.699337650063327</v>
      </c>
      <c r="G445" s="81">
        <f t="shared" si="880"/>
        <v>146.23481327354963</v>
      </c>
      <c r="H445" s="82" t="s">
        <v>554</v>
      </c>
      <c r="I445" s="83"/>
      <c r="J445" s="83" t="s">
        <v>555</v>
      </c>
      <c r="K445" s="83" t="s">
        <v>556</v>
      </c>
      <c r="L445" s="84" t="s">
        <v>579</v>
      </c>
      <c r="M445" s="85">
        <v>70</v>
      </c>
      <c r="N445" s="85">
        <v>65</v>
      </c>
      <c r="O445" s="86" t="s">
        <v>580</v>
      </c>
      <c r="P445" s="87">
        <f t="shared" si="888"/>
        <v>4400</v>
      </c>
      <c r="Q445" s="87" t="s">
        <v>588</v>
      </c>
      <c r="R445" s="88">
        <f>R$67</f>
        <v>1.0162601626016261</v>
      </c>
      <c r="S445" s="89">
        <f t="shared" si="881"/>
        <v>9900</v>
      </c>
      <c r="T445" s="89">
        <f t="shared" si="882"/>
        <v>9750</v>
      </c>
      <c r="U445" s="4">
        <f t="shared" si="883"/>
        <v>192</v>
      </c>
      <c r="V445" s="9">
        <f>350/3</f>
        <v>116.66666666666667</v>
      </c>
      <c r="W445" s="75">
        <v>3</v>
      </c>
      <c r="X445" s="9">
        <f t="shared" si="889"/>
        <v>350</v>
      </c>
      <c r="Y445" s="96">
        <v>2.8469989315339133</v>
      </c>
      <c r="Z445" s="72">
        <f t="shared" si="885"/>
        <v>182.20793161817042</v>
      </c>
      <c r="AA445" s="72">
        <f t="shared" si="890"/>
        <v>63.772776066359647</v>
      </c>
      <c r="AB445" s="92">
        <v>0.94199999999999995</v>
      </c>
      <c r="AC445" s="93">
        <f t="shared" si="891"/>
        <v>67.699337650063327</v>
      </c>
      <c r="AD445" s="94">
        <v>11092.197225602307</v>
      </c>
      <c r="AE445" s="72">
        <v>39</v>
      </c>
      <c r="AF445" s="72">
        <v>39</v>
      </c>
      <c r="AG445" s="92">
        <v>0.88</v>
      </c>
      <c r="AI445" s="72" t="s">
        <v>581</v>
      </c>
      <c r="AL445" s="4"/>
      <c r="AM445" s="4"/>
      <c r="AN445" s="73"/>
      <c r="AO445" s="4"/>
      <c r="AP445" s="4"/>
      <c r="AQ445" s="4"/>
      <c r="AR445" s="4"/>
    </row>
    <row r="446" spans="1:44" s="72" customFormat="1" ht="17.399999999999999">
      <c r="A446" s="4" t="str">
        <f t="shared" si="781"/>
        <v>MCR08N30 84015</v>
      </c>
      <c r="B446" s="4">
        <v>5</v>
      </c>
      <c r="C446" s="79" t="s">
        <v>890</v>
      </c>
      <c r="D446" s="79" t="s">
        <v>647</v>
      </c>
      <c r="E446" s="80">
        <f t="shared" si="878"/>
        <v>12850</v>
      </c>
      <c r="F446" s="81">
        <f t="shared" si="879"/>
        <v>76.835487179487188</v>
      </c>
      <c r="G446" s="81">
        <f t="shared" si="880"/>
        <v>167.24043110421732</v>
      </c>
      <c r="H446" s="82" t="s">
        <v>554</v>
      </c>
      <c r="I446" s="83"/>
      <c r="J446" s="83" t="s">
        <v>555</v>
      </c>
      <c r="K446" s="83" t="s">
        <v>556</v>
      </c>
      <c r="L446" s="84" t="s">
        <v>579</v>
      </c>
      <c r="M446" s="85">
        <v>70</v>
      </c>
      <c r="N446" s="85">
        <v>65</v>
      </c>
      <c r="O446" s="86" t="s">
        <v>580</v>
      </c>
      <c r="P446" s="87">
        <f t="shared" si="888"/>
        <v>5700</v>
      </c>
      <c r="Q446" s="87" t="s">
        <v>589</v>
      </c>
      <c r="R446" s="88">
        <f>R$68</f>
        <v>1.0062111801242235</v>
      </c>
      <c r="S446" s="89">
        <f t="shared" si="881"/>
        <v>12850</v>
      </c>
      <c r="T446" s="89">
        <f t="shared" si="882"/>
        <v>12750</v>
      </c>
      <c r="U446" s="4">
        <f>24*8</f>
        <v>192</v>
      </c>
      <c r="V446" s="9">
        <v>133.30000000000001</v>
      </c>
      <c r="W446" s="75">
        <v>3</v>
      </c>
      <c r="X446" s="9">
        <f>W446*V446</f>
        <v>399.90000000000003</v>
      </c>
      <c r="Y446" s="72">
        <v>2.81</v>
      </c>
      <c r="Z446" s="72">
        <f t="shared" si="885"/>
        <v>179.84</v>
      </c>
      <c r="AA446" s="72">
        <f>Z446*X446/1000</f>
        <v>71.918016000000009</v>
      </c>
      <c r="AB446" s="92">
        <v>0.93600000000000005</v>
      </c>
      <c r="AC446" s="93">
        <f>AA446/AB446</f>
        <v>76.835487179487188</v>
      </c>
      <c r="AD446" s="97">
        <v>14499.625033996745</v>
      </c>
      <c r="AE446" s="72">
        <v>39</v>
      </c>
      <c r="AF446" s="72">
        <v>39</v>
      </c>
      <c r="AG446" s="92">
        <v>0.88</v>
      </c>
      <c r="AI446" s="72" t="s">
        <v>582</v>
      </c>
      <c r="AL446" s="4"/>
      <c r="AM446" s="4"/>
      <c r="AN446" s="73"/>
      <c r="AO446" s="4"/>
      <c r="AP446" s="4"/>
      <c r="AQ446" s="4"/>
      <c r="AR446" s="4"/>
    </row>
    <row r="447" spans="1:44" s="72" customFormat="1" ht="17.399999999999999">
      <c r="A447" s="4" t="str">
        <f t="shared" si="781"/>
        <v>MCR08N30 84016</v>
      </c>
      <c r="B447" s="4">
        <v>6</v>
      </c>
      <c r="C447" s="79" t="s">
        <v>890</v>
      </c>
      <c r="D447" s="79" t="s">
        <v>647</v>
      </c>
      <c r="E447" s="80">
        <f t="shared" si="878"/>
        <v>15850</v>
      </c>
      <c r="F447" s="81">
        <f t="shared" si="879"/>
        <v>96.188546031746029</v>
      </c>
      <c r="G447" s="81">
        <f t="shared" si="880"/>
        <v>164.78053421005941</v>
      </c>
      <c r="H447" s="82" t="s">
        <v>554</v>
      </c>
      <c r="I447" s="83"/>
      <c r="J447" s="83" t="s">
        <v>555</v>
      </c>
      <c r="K447" s="83" t="s">
        <v>556</v>
      </c>
      <c r="L447" s="84" t="s">
        <v>579</v>
      </c>
      <c r="M447" s="85">
        <v>70</v>
      </c>
      <c r="N447" s="85">
        <v>65</v>
      </c>
      <c r="O447" s="86" t="s">
        <v>580</v>
      </c>
      <c r="P447" s="87">
        <f t="shared" si="888"/>
        <v>7100</v>
      </c>
      <c r="Q447" s="87" t="s">
        <v>422</v>
      </c>
      <c r="R447" s="88">
        <f>$R$69</f>
        <v>1.015228426395939</v>
      </c>
      <c r="S447" s="89">
        <f t="shared" si="881"/>
        <v>15850</v>
      </c>
      <c r="T447" s="89">
        <f t="shared" si="882"/>
        <v>15600</v>
      </c>
      <c r="U447" s="4">
        <f t="shared" ref="U447:U448" si="892">24*8</f>
        <v>192</v>
      </c>
      <c r="V447" s="95">
        <v>166.7</v>
      </c>
      <c r="W447" s="75">
        <v>3</v>
      </c>
      <c r="X447" s="9">
        <f t="shared" ref="X447:X448" si="893">W447*V447</f>
        <v>500.09999999999997</v>
      </c>
      <c r="Y447" s="72">
        <v>2.84</v>
      </c>
      <c r="Z447" s="72">
        <f t="shared" si="885"/>
        <v>181.76</v>
      </c>
      <c r="AA447" s="72">
        <f t="shared" ref="AA447:AA448" si="894">Z447*X447/1000</f>
        <v>90.898175999999992</v>
      </c>
      <c r="AB447" s="92">
        <v>0.94499999999999995</v>
      </c>
      <c r="AC447" s="93">
        <f t="shared" ref="AC447:AC448" si="895">AA447/AB447</f>
        <v>96.188546031746029</v>
      </c>
      <c r="AD447" s="94">
        <v>17733.546665906993</v>
      </c>
      <c r="AE447" s="72">
        <v>39</v>
      </c>
      <c r="AF447" s="72">
        <v>39</v>
      </c>
      <c r="AG447" s="92">
        <v>0.88</v>
      </c>
      <c r="AI447" s="72" t="s">
        <v>582</v>
      </c>
      <c r="AL447" s="4"/>
      <c r="AM447" s="4"/>
      <c r="AN447" s="73"/>
      <c r="AO447" s="4"/>
      <c r="AP447" s="4"/>
      <c r="AQ447" s="4"/>
      <c r="AR447" s="4"/>
    </row>
    <row r="448" spans="1:44" s="72" customFormat="1" ht="17.399999999999999">
      <c r="A448" s="4" t="str">
        <f t="shared" si="781"/>
        <v>MCR08N30 84027</v>
      </c>
      <c r="B448" s="4">
        <v>7</v>
      </c>
      <c r="C448" s="79" t="s">
        <v>891</v>
      </c>
      <c r="D448" s="79" t="s">
        <v>648</v>
      </c>
      <c r="E448" s="80">
        <f t="shared" si="878"/>
        <v>17850</v>
      </c>
      <c r="F448" s="81">
        <f t="shared" si="879"/>
        <v>115.97043294614572</v>
      </c>
      <c r="G448" s="81">
        <f t="shared" si="880"/>
        <v>153.91854239510491</v>
      </c>
      <c r="H448" s="82" t="s">
        <v>554</v>
      </c>
      <c r="I448" s="83"/>
      <c r="J448" s="83" t="s">
        <v>565</v>
      </c>
      <c r="K448" s="83" t="s">
        <v>556</v>
      </c>
      <c r="L448" s="84" t="s">
        <v>579</v>
      </c>
      <c r="M448" s="85">
        <v>70</v>
      </c>
      <c r="N448" s="85">
        <v>65</v>
      </c>
      <c r="O448" s="86" t="s">
        <v>580</v>
      </c>
      <c r="P448" s="87">
        <f t="shared" si="888"/>
        <v>8000</v>
      </c>
      <c r="Q448" s="87" t="s">
        <v>590</v>
      </c>
      <c r="R448" s="88">
        <f>$R$70</f>
        <v>0.97413793103448276</v>
      </c>
      <c r="S448" s="89">
        <f t="shared" si="881"/>
        <v>17850</v>
      </c>
      <c r="T448" s="89">
        <f t="shared" si="882"/>
        <v>18300</v>
      </c>
      <c r="U448" s="4">
        <f t="shared" si="892"/>
        <v>192</v>
      </c>
      <c r="V448" s="98">
        <v>200</v>
      </c>
      <c r="W448" s="75">
        <v>3</v>
      </c>
      <c r="X448" s="9">
        <f t="shared" si="893"/>
        <v>600</v>
      </c>
      <c r="Y448" s="72">
        <v>2.86</v>
      </c>
      <c r="Z448" s="72">
        <f t="shared" si="885"/>
        <v>183.04</v>
      </c>
      <c r="AA448" s="72">
        <f t="shared" si="894"/>
        <v>109.824</v>
      </c>
      <c r="AB448" s="92">
        <v>0.94699999999999995</v>
      </c>
      <c r="AC448" s="93">
        <f t="shared" si="895"/>
        <v>115.97043294614572</v>
      </c>
      <c r="AD448" s="94">
        <v>20823.444302495736</v>
      </c>
      <c r="AE448" s="72">
        <v>39</v>
      </c>
      <c r="AF448" s="72">
        <v>39</v>
      </c>
      <c r="AG448" s="92">
        <v>0.88</v>
      </c>
      <c r="AI448" s="72" t="s">
        <v>582</v>
      </c>
      <c r="AL448" s="4"/>
      <c r="AM448" s="4"/>
      <c r="AN448" s="73"/>
      <c r="AO448" s="4"/>
      <c r="AP448" s="4"/>
      <c r="AQ448" s="4"/>
      <c r="AR448" s="4"/>
    </row>
    <row r="449" spans="1:44" s="72" customFormat="1" ht="15" thickBot="1">
      <c r="A449" s="4" t="str">
        <f t="shared" si="781"/>
        <v/>
      </c>
      <c r="B449" s="4"/>
      <c r="C449" s="79"/>
      <c r="D449" s="79" t="s">
        <v>646</v>
      </c>
      <c r="E449" s="80"/>
      <c r="F449" s="81"/>
      <c r="G449" s="81"/>
      <c r="H449" s="82" t="s">
        <v>554</v>
      </c>
      <c r="I449" s="83"/>
      <c r="J449" s="83"/>
      <c r="K449" s="83"/>
      <c r="L449" s="84"/>
      <c r="M449" s="85"/>
      <c r="N449" s="85"/>
      <c r="O449" s="86"/>
      <c r="P449" s="87"/>
      <c r="Q449" s="87"/>
      <c r="R449" s="89"/>
      <c r="S449" s="89"/>
      <c r="T449" s="89"/>
      <c r="U449" s="4"/>
      <c r="AG449" s="92">
        <v>0.88</v>
      </c>
      <c r="AL449" s="4"/>
      <c r="AM449" s="4"/>
      <c r="AN449" s="73"/>
      <c r="AO449" s="4"/>
      <c r="AP449" s="4"/>
      <c r="AQ449" s="4"/>
      <c r="AR449" s="4"/>
    </row>
    <row r="450" spans="1:44" ht="17.399999999999999">
      <c r="A450" s="4" t="str">
        <f t="shared" si="781"/>
        <v>MCR02N30 8501</v>
      </c>
      <c r="B450" s="4">
        <v>1</v>
      </c>
      <c r="C450" s="79" t="s">
        <v>892</v>
      </c>
      <c r="D450" s="79" t="s">
        <v>435</v>
      </c>
      <c r="E450" s="80">
        <f t="shared" ref="E450:E456" si="896">S450</f>
        <v>1150</v>
      </c>
      <c r="F450" s="81">
        <f>AC450</f>
        <v>8.6126376562934972</v>
      </c>
      <c r="G450" s="81">
        <f>E450/F450</f>
        <v>133.52471634048862</v>
      </c>
      <c r="H450" s="82" t="s">
        <v>554</v>
      </c>
      <c r="I450" s="83"/>
      <c r="J450" s="83" t="s">
        <v>555</v>
      </c>
      <c r="K450" s="83" t="s">
        <v>556</v>
      </c>
      <c r="L450" s="84" t="s">
        <v>557</v>
      </c>
      <c r="M450" s="85">
        <v>70</v>
      </c>
      <c r="N450" s="85">
        <v>65</v>
      </c>
      <c r="O450" s="86" t="s">
        <v>558</v>
      </c>
      <c r="P450" s="87">
        <f>MROUND(E450/0.56,100)</f>
        <v>2100</v>
      </c>
      <c r="Q450" s="87" t="s">
        <v>425</v>
      </c>
      <c r="R450" s="88">
        <f>R$64</f>
        <v>1</v>
      </c>
      <c r="S450" s="89">
        <f t="shared" ref="S450:S456" si="897">MROUND(T450*R450,50)</f>
        <v>1150</v>
      </c>
      <c r="T450" s="89">
        <f t="shared" ref="T450:T456" si="898">MROUND(AD450*AG450*AF450/AE450,50)</f>
        <v>1150</v>
      </c>
      <c r="U450" s="4">
        <v>48</v>
      </c>
      <c r="V450" s="90">
        <v>50</v>
      </c>
      <c r="W450" s="75">
        <v>3</v>
      </c>
      <c r="X450" s="9">
        <f t="shared" ref="X450" si="899">W450*V450</f>
        <v>150</v>
      </c>
      <c r="Y450" s="91">
        <v>2.7273352578262751</v>
      </c>
      <c r="Z450" s="72">
        <f t="shared" ref="Z450:Z456" si="900">Y450*U450/W450</f>
        <v>43.637364125220394</v>
      </c>
      <c r="AA450" s="72">
        <f t="shared" ref="AA450" si="901">Z450*X450/1000</f>
        <v>6.5456046187830585</v>
      </c>
      <c r="AB450" s="92">
        <v>0.76</v>
      </c>
      <c r="AC450" s="93">
        <f t="shared" ref="AC450" si="902">AA450/AB450</f>
        <v>8.6126376562934972</v>
      </c>
      <c r="AD450" s="94">
        <v>1291</v>
      </c>
      <c r="AE450" s="72">
        <v>39</v>
      </c>
      <c r="AF450" s="72">
        <v>39</v>
      </c>
      <c r="AG450" s="92">
        <v>0.88</v>
      </c>
      <c r="AI450" s="72" t="s">
        <v>559</v>
      </c>
      <c r="AL450" s="4" t="s">
        <v>560</v>
      </c>
    </row>
    <row r="451" spans="1:44" ht="17.399999999999999">
      <c r="A451" s="4" t="str">
        <f t="shared" si="781"/>
        <v>MCR02N30 8502</v>
      </c>
      <c r="B451" s="4">
        <v>2</v>
      </c>
      <c r="C451" s="79" t="s">
        <v>892</v>
      </c>
      <c r="D451" s="79" t="s">
        <v>435</v>
      </c>
      <c r="E451" s="80">
        <f t="shared" si="896"/>
        <v>1700</v>
      </c>
      <c r="F451" s="81">
        <f t="shared" ref="F451:F456" si="903">AC451</f>
        <v>12.629526882249452</v>
      </c>
      <c r="G451" s="81">
        <f t="shared" ref="G451:G456" si="904">E451/F451</f>
        <v>134.60520064210132</v>
      </c>
      <c r="H451" s="82" t="s">
        <v>554</v>
      </c>
      <c r="I451" s="83"/>
      <c r="J451" s="83" t="s">
        <v>555</v>
      </c>
      <c r="K451" s="83" t="s">
        <v>556</v>
      </c>
      <c r="L451" s="84" t="s">
        <v>557</v>
      </c>
      <c r="M451" s="85">
        <v>70</v>
      </c>
      <c r="N451" s="85">
        <v>65</v>
      </c>
      <c r="O451" s="86" t="s">
        <v>558</v>
      </c>
      <c r="P451" s="87">
        <f t="shared" ref="P451:P456" si="905">MROUND(E451/0.56,100)</f>
        <v>3000</v>
      </c>
      <c r="Q451" s="87" t="s">
        <v>418</v>
      </c>
      <c r="R451" s="88">
        <f>R$65</f>
        <v>1</v>
      </c>
      <c r="S451" s="89">
        <f t="shared" si="897"/>
        <v>1700</v>
      </c>
      <c r="T451" s="89">
        <f t="shared" si="898"/>
        <v>1700</v>
      </c>
      <c r="U451" s="4">
        <v>48</v>
      </c>
      <c r="V451" s="95">
        <v>76.67</v>
      </c>
      <c r="W451" s="75">
        <v>3</v>
      </c>
      <c r="X451" s="9">
        <f>W451*V451</f>
        <v>230.01</v>
      </c>
      <c r="Y451" s="96">
        <v>2.7797478301546827</v>
      </c>
      <c r="Z451" s="72">
        <f t="shared" si="900"/>
        <v>44.475965282474924</v>
      </c>
      <c r="AA451" s="72">
        <f>Z451*X451/1000</f>
        <v>10.229916774622057</v>
      </c>
      <c r="AB451" s="92">
        <v>0.81</v>
      </c>
      <c r="AC451" s="93">
        <f>AA451/AB451</f>
        <v>12.629526882249452</v>
      </c>
      <c r="AD451" s="94">
        <v>1911.4842896307887</v>
      </c>
      <c r="AE451" s="72">
        <v>39</v>
      </c>
      <c r="AF451" s="72">
        <v>39</v>
      </c>
      <c r="AG451" s="92">
        <v>0.88</v>
      </c>
      <c r="AI451" s="72" t="s">
        <v>559</v>
      </c>
    </row>
    <row r="452" spans="1:44" ht="17.399999999999999">
      <c r="A452" s="4" t="str">
        <f t="shared" si="781"/>
        <v>MCR02N30 8503</v>
      </c>
      <c r="B452" s="4">
        <v>3</v>
      </c>
      <c r="C452" s="79" t="s">
        <v>892</v>
      </c>
      <c r="D452" s="79" t="s">
        <v>435</v>
      </c>
      <c r="E452" s="80">
        <f t="shared" si="896"/>
        <v>2000</v>
      </c>
      <c r="F452" s="81">
        <f t="shared" si="903"/>
        <v>14.416468844767847</v>
      </c>
      <c r="G452" s="81">
        <f t="shared" si="904"/>
        <v>138.73022732094745</v>
      </c>
      <c r="H452" s="82" t="s">
        <v>554</v>
      </c>
      <c r="I452" s="83"/>
      <c r="J452" s="83" t="s">
        <v>555</v>
      </c>
      <c r="K452" s="83" t="s">
        <v>556</v>
      </c>
      <c r="L452" s="84" t="s">
        <v>557</v>
      </c>
      <c r="M452" s="85">
        <v>70</v>
      </c>
      <c r="N452" s="85">
        <v>65</v>
      </c>
      <c r="O452" s="86" t="s">
        <v>558</v>
      </c>
      <c r="P452" s="87">
        <f t="shared" si="905"/>
        <v>3600</v>
      </c>
      <c r="Q452" s="87" t="s">
        <v>419</v>
      </c>
      <c r="R452" s="88">
        <f>R$66</f>
        <v>1.0204081632653061</v>
      </c>
      <c r="S452" s="89">
        <f t="shared" si="897"/>
        <v>2000</v>
      </c>
      <c r="T452" s="89">
        <f t="shared" si="898"/>
        <v>1950</v>
      </c>
      <c r="U452" s="4">
        <v>48</v>
      </c>
      <c r="V452" s="9">
        <v>90</v>
      </c>
      <c r="W452" s="75">
        <v>3</v>
      </c>
      <c r="X452" s="9">
        <f t="shared" ref="X452:X453" si="906">W452*V452</f>
        <v>270</v>
      </c>
      <c r="Y452" s="96">
        <v>2.8032022753715258</v>
      </c>
      <c r="Z452" s="72">
        <f t="shared" si="900"/>
        <v>44.851236405944412</v>
      </c>
      <c r="AA452" s="72">
        <f t="shared" ref="AA452:AA453" si="907">Z452*X452/1000</f>
        <v>12.109833829604991</v>
      </c>
      <c r="AB452" s="92">
        <v>0.84</v>
      </c>
      <c r="AC452" s="93">
        <f t="shared" ref="AC452:AC453" si="908">AA452/AB452</f>
        <v>14.416468844767847</v>
      </c>
      <c r="AD452" s="94">
        <v>2206.4375706946539</v>
      </c>
      <c r="AE452" s="72">
        <v>39</v>
      </c>
      <c r="AF452" s="72">
        <v>39</v>
      </c>
      <c r="AG452" s="92">
        <v>0.88</v>
      </c>
      <c r="AI452" s="72" t="s">
        <v>559</v>
      </c>
    </row>
    <row r="453" spans="1:44" ht="17.399999999999999">
      <c r="A453" s="4" t="str">
        <f t="shared" si="781"/>
        <v>MCR02N30 8504</v>
      </c>
      <c r="B453" s="4">
        <v>4</v>
      </c>
      <c r="C453" s="79" t="s">
        <v>892</v>
      </c>
      <c r="D453" s="79" t="s">
        <v>435</v>
      </c>
      <c r="E453" s="80">
        <f t="shared" si="896"/>
        <v>2500</v>
      </c>
      <c r="F453" s="81">
        <f t="shared" si="903"/>
        <v>18.5385976937092</v>
      </c>
      <c r="G453" s="81">
        <f t="shared" si="904"/>
        <v>134.85378135414948</v>
      </c>
      <c r="H453" s="82" t="s">
        <v>554</v>
      </c>
      <c r="I453" s="83"/>
      <c r="J453" s="83" t="s">
        <v>555</v>
      </c>
      <c r="K453" s="83" t="s">
        <v>556</v>
      </c>
      <c r="L453" s="84" t="s">
        <v>557</v>
      </c>
      <c r="M453" s="85">
        <v>70</v>
      </c>
      <c r="N453" s="85">
        <v>65</v>
      </c>
      <c r="O453" s="86" t="s">
        <v>558</v>
      </c>
      <c r="P453" s="87">
        <f t="shared" si="905"/>
        <v>4500</v>
      </c>
      <c r="Q453" s="87" t="s">
        <v>588</v>
      </c>
      <c r="R453" s="88">
        <f>R$67</f>
        <v>1.0162601626016261</v>
      </c>
      <c r="S453" s="89">
        <f t="shared" si="897"/>
        <v>2500</v>
      </c>
      <c r="T453" s="89">
        <f t="shared" si="898"/>
        <v>2450</v>
      </c>
      <c r="U453" s="4">
        <v>48</v>
      </c>
      <c r="V453" s="9">
        <f>350/3</f>
        <v>116.66666666666667</v>
      </c>
      <c r="W453" s="75">
        <v>3</v>
      </c>
      <c r="X453" s="9">
        <f t="shared" si="906"/>
        <v>350</v>
      </c>
      <c r="Y453" s="96">
        <v>2.8469989315339133</v>
      </c>
      <c r="Z453" s="72">
        <f t="shared" si="900"/>
        <v>45.551982904542605</v>
      </c>
      <c r="AA453" s="72">
        <f t="shared" si="907"/>
        <v>15.943194016589912</v>
      </c>
      <c r="AB453" s="92">
        <v>0.86</v>
      </c>
      <c r="AC453" s="93">
        <f t="shared" si="908"/>
        <v>18.5385976937092</v>
      </c>
      <c r="AD453" s="94">
        <v>2773.0493064005768</v>
      </c>
      <c r="AE453" s="72">
        <v>39</v>
      </c>
      <c r="AF453" s="72">
        <v>39</v>
      </c>
      <c r="AG453" s="92">
        <v>0.88</v>
      </c>
      <c r="AI453" s="72" t="s">
        <v>559</v>
      </c>
    </row>
    <row r="454" spans="1:44" ht="17.399999999999999">
      <c r="A454" s="4" t="str">
        <f t="shared" si="781"/>
        <v>MCR02N30 8505</v>
      </c>
      <c r="B454" s="4">
        <v>5</v>
      </c>
      <c r="C454" s="79" t="s">
        <v>892</v>
      </c>
      <c r="D454" s="79" t="s">
        <v>436</v>
      </c>
      <c r="E454" s="80">
        <f t="shared" si="896"/>
        <v>3200</v>
      </c>
      <c r="F454" s="81">
        <f t="shared" si="903"/>
        <v>20.785553757225436</v>
      </c>
      <c r="G454" s="81">
        <f t="shared" si="904"/>
        <v>153.9530790170852</v>
      </c>
      <c r="H454" s="82" t="s">
        <v>554</v>
      </c>
      <c r="I454" s="83"/>
      <c r="J454" s="83" t="s">
        <v>555</v>
      </c>
      <c r="K454" s="83" t="s">
        <v>556</v>
      </c>
      <c r="L454" s="84" t="s">
        <v>557</v>
      </c>
      <c r="M454" s="85">
        <v>70</v>
      </c>
      <c r="N454" s="85">
        <v>65</v>
      </c>
      <c r="O454" s="86" t="s">
        <v>558</v>
      </c>
      <c r="P454" s="87">
        <f t="shared" si="905"/>
        <v>5700</v>
      </c>
      <c r="Q454" s="87" t="s">
        <v>589</v>
      </c>
      <c r="R454" s="88">
        <f>R$68</f>
        <v>1.0062111801242235</v>
      </c>
      <c r="S454" s="89">
        <f t="shared" si="897"/>
        <v>3200</v>
      </c>
      <c r="T454" s="89">
        <f t="shared" si="898"/>
        <v>3200</v>
      </c>
      <c r="U454" s="4">
        <v>48</v>
      </c>
      <c r="V454" s="9">
        <v>133.30000000000001</v>
      </c>
      <c r="W454" s="75">
        <v>3</v>
      </c>
      <c r="X454" s="9">
        <f>W454*V454</f>
        <v>399.90000000000003</v>
      </c>
      <c r="Y454" s="72">
        <v>2.81</v>
      </c>
      <c r="Z454" s="72">
        <f t="shared" si="900"/>
        <v>44.96</v>
      </c>
      <c r="AA454" s="72">
        <f>Z454*X454/1000</f>
        <v>17.979504000000002</v>
      </c>
      <c r="AB454" s="92">
        <v>0.86499999999999999</v>
      </c>
      <c r="AC454" s="93">
        <f>AA454/AB454</f>
        <v>20.785553757225436</v>
      </c>
      <c r="AD454" s="97">
        <v>3624.9062584991862</v>
      </c>
      <c r="AE454" s="72">
        <v>39</v>
      </c>
      <c r="AF454" s="72">
        <v>39</v>
      </c>
      <c r="AG454" s="92">
        <v>0.88</v>
      </c>
      <c r="AI454" s="72" t="s">
        <v>563</v>
      </c>
    </row>
    <row r="455" spans="1:44" ht="17.399999999999999">
      <c r="A455" s="4" t="str">
        <f t="shared" si="781"/>
        <v>MCR02N30 8506</v>
      </c>
      <c r="B455" s="4">
        <v>6</v>
      </c>
      <c r="C455" s="79" t="s">
        <v>892</v>
      </c>
      <c r="D455" s="79" t="s">
        <v>436</v>
      </c>
      <c r="E455" s="80">
        <f t="shared" si="896"/>
        <v>3950</v>
      </c>
      <c r="F455" s="81">
        <f t="shared" si="903"/>
        <v>26.120165517241379</v>
      </c>
      <c r="G455" s="81">
        <f t="shared" si="904"/>
        <v>151.22415657713529</v>
      </c>
      <c r="H455" s="82" t="s">
        <v>554</v>
      </c>
      <c r="I455" s="83"/>
      <c r="J455" s="83" t="s">
        <v>555</v>
      </c>
      <c r="K455" s="83" t="s">
        <v>556</v>
      </c>
      <c r="L455" s="84" t="s">
        <v>557</v>
      </c>
      <c r="M455" s="85">
        <v>70</v>
      </c>
      <c r="N455" s="85">
        <v>65</v>
      </c>
      <c r="O455" s="86" t="s">
        <v>558</v>
      </c>
      <c r="P455" s="87">
        <f t="shared" si="905"/>
        <v>7100</v>
      </c>
      <c r="Q455" s="87" t="s">
        <v>422</v>
      </c>
      <c r="R455" s="88">
        <f>$R$69</f>
        <v>1.015228426395939</v>
      </c>
      <c r="S455" s="89">
        <f t="shared" si="897"/>
        <v>3950</v>
      </c>
      <c r="T455" s="89">
        <f t="shared" si="898"/>
        <v>3900</v>
      </c>
      <c r="U455" s="4">
        <v>48</v>
      </c>
      <c r="V455" s="95">
        <v>166.7</v>
      </c>
      <c r="W455" s="75">
        <v>3</v>
      </c>
      <c r="X455" s="9">
        <f t="shared" ref="X455:X456" si="909">W455*V455</f>
        <v>500.09999999999997</v>
      </c>
      <c r="Y455" s="72">
        <v>2.84</v>
      </c>
      <c r="Z455" s="72">
        <f t="shared" si="900"/>
        <v>45.44</v>
      </c>
      <c r="AA455" s="72">
        <f t="shared" ref="AA455:AA456" si="910">Z455*X455/1000</f>
        <v>22.724543999999998</v>
      </c>
      <c r="AB455" s="92">
        <v>0.87</v>
      </c>
      <c r="AC455" s="93">
        <f t="shared" ref="AC455:AC456" si="911">AA455/AB455</f>
        <v>26.120165517241379</v>
      </c>
      <c r="AD455" s="94">
        <v>4433.3866664767484</v>
      </c>
      <c r="AE455" s="72">
        <v>39</v>
      </c>
      <c r="AF455" s="72">
        <v>39</v>
      </c>
      <c r="AG455" s="92">
        <v>0.88</v>
      </c>
      <c r="AI455" s="72" t="s">
        <v>563</v>
      </c>
    </row>
    <row r="456" spans="1:44" s="72" customFormat="1" ht="17.399999999999999">
      <c r="A456" s="4" t="str">
        <f t="shared" si="781"/>
        <v>MCR02N30 8507</v>
      </c>
      <c r="B456" s="4">
        <v>7</v>
      </c>
      <c r="C456" s="79" t="s">
        <v>892</v>
      </c>
      <c r="D456" s="79" t="s">
        <v>436</v>
      </c>
      <c r="E456" s="80">
        <f t="shared" si="896"/>
        <v>4500</v>
      </c>
      <c r="F456" s="81">
        <f t="shared" si="903"/>
        <v>31.02372881355932</v>
      </c>
      <c r="G456" s="81">
        <f t="shared" si="904"/>
        <v>145.05026223776224</v>
      </c>
      <c r="H456" s="82" t="s">
        <v>554</v>
      </c>
      <c r="I456" s="83"/>
      <c r="J456" s="83" t="s">
        <v>565</v>
      </c>
      <c r="K456" s="83" t="s">
        <v>556</v>
      </c>
      <c r="L456" s="84" t="s">
        <v>557</v>
      </c>
      <c r="M456" s="85">
        <v>70</v>
      </c>
      <c r="N456" s="85">
        <v>65</v>
      </c>
      <c r="O456" s="86" t="s">
        <v>558</v>
      </c>
      <c r="P456" s="87">
        <f t="shared" si="905"/>
        <v>8000</v>
      </c>
      <c r="Q456" s="87" t="s">
        <v>590</v>
      </c>
      <c r="R456" s="88">
        <f>$R$70</f>
        <v>0.97413793103448276</v>
      </c>
      <c r="S456" s="89">
        <f t="shared" si="897"/>
        <v>4500</v>
      </c>
      <c r="T456" s="89">
        <f t="shared" si="898"/>
        <v>4600</v>
      </c>
      <c r="U456" s="4">
        <v>48</v>
      </c>
      <c r="V456" s="98">
        <v>200</v>
      </c>
      <c r="W456" s="75">
        <v>3</v>
      </c>
      <c r="X456" s="9">
        <f t="shared" si="909"/>
        <v>600</v>
      </c>
      <c r="Y456" s="72">
        <v>2.86</v>
      </c>
      <c r="Z456" s="72">
        <f t="shared" si="900"/>
        <v>45.76</v>
      </c>
      <c r="AA456" s="72">
        <f t="shared" si="910"/>
        <v>27.456</v>
      </c>
      <c r="AB456" s="92">
        <v>0.88500000000000001</v>
      </c>
      <c r="AC456" s="93">
        <f t="shared" si="911"/>
        <v>31.02372881355932</v>
      </c>
      <c r="AD456" s="94">
        <v>5205.8610756239341</v>
      </c>
      <c r="AE456" s="72">
        <v>39</v>
      </c>
      <c r="AF456" s="72">
        <v>39</v>
      </c>
      <c r="AG456" s="92">
        <v>0.88</v>
      </c>
      <c r="AI456" s="72" t="s">
        <v>563</v>
      </c>
      <c r="AL456" s="4"/>
      <c r="AM456" s="4"/>
      <c r="AN456" s="73"/>
      <c r="AO456" s="4"/>
      <c r="AP456" s="4"/>
      <c r="AQ456" s="4"/>
      <c r="AR456" s="4"/>
    </row>
    <row r="457" spans="1:44" s="72" customFormat="1" ht="15" thickBot="1">
      <c r="A457" s="4" t="str">
        <f t="shared" ref="A457:A520" si="912">C457&amp;B457</f>
        <v/>
      </c>
      <c r="B457" s="4"/>
      <c r="C457" s="79"/>
      <c r="D457" s="79" t="s">
        <v>646</v>
      </c>
      <c r="E457" s="80"/>
      <c r="F457" s="81"/>
      <c r="G457" s="81"/>
      <c r="H457" s="82" t="s">
        <v>554</v>
      </c>
      <c r="I457" s="83"/>
      <c r="J457" s="83"/>
      <c r="K457" s="83"/>
      <c r="L457" s="84"/>
      <c r="M457" s="85"/>
      <c r="N457" s="85"/>
      <c r="O457" s="86"/>
      <c r="P457" s="87"/>
      <c r="Q457" s="87"/>
      <c r="R457" s="89"/>
      <c r="S457" s="89"/>
      <c r="T457" s="89"/>
      <c r="U457" s="4"/>
      <c r="AG457" s="92">
        <v>0.88</v>
      </c>
      <c r="AL457" s="4"/>
      <c r="AM457" s="4"/>
      <c r="AN457" s="73"/>
      <c r="AO457" s="4"/>
      <c r="AP457" s="4"/>
      <c r="AQ457" s="4"/>
      <c r="AR457" s="4"/>
    </row>
    <row r="458" spans="1:44" ht="17.399999999999999">
      <c r="A458" s="4" t="str">
        <f t="shared" si="912"/>
        <v>MCR04N30 8501</v>
      </c>
      <c r="B458" s="4">
        <v>1</v>
      </c>
      <c r="C458" s="79" t="s">
        <v>893</v>
      </c>
      <c r="D458" s="79" t="s">
        <v>435</v>
      </c>
      <c r="E458" s="80">
        <f t="shared" ref="E458:E464" si="913">S458</f>
        <v>2250</v>
      </c>
      <c r="F458" s="81">
        <f t="shared" ref="F458:F464" si="914">AC458</f>
        <v>15.2223363227513</v>
      </c>
      <c r="G458" s="81">
        <f t="shared" ref="G458:G464" si="915">E458/F458</f>
        <v>147.80911105197109</v>
      </c>
      <c r="H458" s="82" t="s">
        <v>554</v>
      </c>
      <c r="I458" s="83"/>
      <c r="J458" s="83" t="s">
        <v>555</v>
      </c>
      <c r="K458" s="83" t="s">
        <v>556</v>
      </c>
      <c r="L458" s="84" t="s">
        <v>567</v>
      </c>
      <c r="M458" s="85">
        <v>70</v>
      </c>
      <c r="N458" s="85">
        <v>65</v>
      </c>
      <c r="O458" s="86" t="s">
        <v>568</v>
      </c>
      <c r="P458" s="87">
        <f>MROUND(E458/1.12,100)</f>
        <v>2000</v>
      </c>
      <c r="Q458" s="87" t="s">
        <v>425</v>
      </c>
      <c r="R458" s="88">
        <f>R$64</f>
        <v>1</v>
      </c>
      <c r="S458" s="89">
        <f t="shared" ref="S458:S464" si="916">MROUND(T458*R458,50)</f>
        <v>2250</v>
      </c>
      <c r="T458" s="89">
        <f t="shared" ref="T458:T464" si="917">MROUND(AD458*AG458*AF458/AE458,50)</f>
        <v>2250</v>
      </c>
      <c r="U458" s="4">
        <v>96</v>
      </c>
      <c r="V458" s="90">
        <v>50</v>
      </c>
      <c r="W458" s="75">
        <v>3</v>
      </c>
      <c r="X458" s="9">
        <f t="shared" ref="X458" si="918">W458*V458</f>
        <v>150</v>
      </c>
      <c r="Y458" s="91">
        <v>2.7273352578262751</v>
      </c>
      <c r="Z458" s="72">
        <f t="shared" ref="Z458:Z464" si="919">Y458*U458/W458</f>
        <v>87.274728250440788</v>
      </c>
      <c r="AA458" s="72">
        <f t="shared" ref="AA458" si="920">Z458*X458/1000</f>
        <v>13.091209237566117</v>
      </c>
      <c r="AB458" s="92">
        <v>0.86</v>
      </c>
      <c r="AC458" s="93">
        <f t="shared" ref="AC458" si="921">AA458/AB458</f>
        <v>15.2223363227513</v>
      </c>
      <c r="AD458" s="97">
        <v>2581.900954759652</v>
      </c>
      <c r="AE458" s="72">
        <v>39</v>
      </c>
      <c r="AF458" s="72">
        <v>39</v>
      </c>
      <c r="AG458" s="92">
        <v>0.88</v>
      </c>
      <c r="AI458" s="72" t="s">
        <v>569</v>
      </c>
    </row>
    <row r="459" spans="1:44" ht="17.399999999999999">
      <c r="A459" s="4" t="str">
        <f t="shared" si="912"/>
        <v>MCR04N30 8502</v>
      </c>
      <c r="B459" s="4">
        <v>2</v>
      </c>
      <c r="C459" s="79" t="s">
        <v>893</v>
      </c>
      <c r="D459" s="79" t="s">
        <v>435</v>
      </c>
      <c r="E459" s="80">
        <f t="shared" si="913"/>
        <v>3350</v>
      </c>
      <c r="F459" s="81">
        <f t="shared" si="914"/>
        <v>23.249810851413766</v>
      </c>
      <c r="G459" s="81">
        <f t="shared" si="915"/>
        <v>144.0871937156553</v>
      </c>
      <c r="H459" s="82" t="s">
        <v>554</v>
      </c>
      <c r="I459" s="83"/>
      <c r="J459" s="83" t="s">
        <v>555</v>
      </c>
      <c r="K459" s="83" t="s">
        <v>556</v>
      </c>
      <c r="L459" s="84" t="s">
        <v>567</v>
      </c>
      <c r="M459" s="85">
        <v>70</v>
      </c>
      <c r="N459" s="85">
        <v>65</v>
      </c>
      <c r="O459" s="86" t="s">
        <v>568</v>
      </c>
      <c r="P459" s="87">
        <f t="shared" ref="P459:P464" si="922">MROUND(E459/1.12,100)</f>
        <v>3000</v>
      </c>
      <c r="Q459" s="87" t="s">
        <v>418</v>
      </c>
      <c r="R459" s="88">
        <f>R$65</f>
        <v>1</v>
      </c>
      <c r="S459" s="89">
        <f t="shared" si="916"/>
        <v>3350</v>
      </c>
      <c r="T459" s="89">
        <f t="shared" si="917"/>
        <v>3350</v>
      </c>
      <c r="U459" s="4">
        <v>96</v>
      </c>
      <c r="V459" s="95">
        <v>76.67</v>
      </c>
      <c r="W459" s="75">
        <v>3</v>
      </c>
      <c r="X459" s="9">
        <f>W459*V459</f>
        <v>230.01</v>
      </c>
      <c r="Y459" s="96">
        <v>2.7797478301546827</v>
      </c>
      <c r="Z459" s="72">
        <f t="shared" si="919"/>
        <v>88.951930564949848</v>
      </c>
      <c r="AA459" s="72">
        <f>Z459*X459/1000</f>
        <v>20.459833549244113</v>
      </c>
      <c r="AB459" s="92">
        <v>0.88</v>
      </c>
      <c r="AC459" s="93">
        <f>AA459/AB459</f>
        <v>23.249810851413766</v>
      </c>
      <c r="AD459" s="94">
        <v>3822.9685792615774</v>
      </c>
      <c r="AE459" s="72">
        <v>39</v>
      </c>
      <c r="AF459" s="72">
        <v>39</v>
      </c>
      <c r="AG459" s="92">
        <v>0.88</v>
      </c>
      <c r="AI459" s="72" t="s">
        <v>569</v>
      </c>
    </row>
    <row r="460" spans="1:44" ht="17.399999999999999">
      <c r="A460" s="4" t="str">
        <f t="shared" si="912"/>
        <v>MCR04N30 8503</v>
      </c>
      <c r="B460" s="4">
        <v>3</v>
      </c>
      <c r="C460" s="79" t="s">
        <v>893</v>
      </c>
      <c r="D460" s="79" t="s">
        <v>435</v>
      </c>
      <c r="E460" s="80">
        <f t="shared" si="913"/>
        <v>4000</v>
      </c>
      <c r="F460" s="81">
        <f t="shared" si="914"/>
        <v>26.910741843566647</v>
      </c>
      <c r="G460" s="81">
        <f t="shared" si="915"/>
        <v>148.6395292724437</v>
      </c>
      <c r="H460" s="82" t="s">
        <v>554</v>
      </c>
      <c r="I460" s="83"/>
      <c r="J460" s="83" t="s">
        <v>555</v>
      </c>
      <c r="K460" s="83" t="s">
        <v>556</v>
      </c>
      <c r="L460" s="84" t="s">
        <v>567</v>
      </c>
      <c r="M460" s="85">
        <v>70</v>
      </c>
      <c r="N460" s="85">
        <v>65</v>
      </c>
      <c r="O460" s="86" t="s">
        <v>568</v>
      </c>
      <c r="P460" s="87">
        <f t="shared" si="922"/>
        <v>3600</v>
      </c>
      <c r="Q460" s="87" t="s">
        <v>419</v>
      </c>
      <c r="R460" s="88">
        <f>R$66</f>
        <v>1.0204081632653061</v>
      </c>
      <c r="S460" s="89">
        <f t="shared" si="916"/>
        <v>4000</v>
      </c>
      <c r="T460" s="89">
        <f t="shared" si="917"/>
        <v>3900</v>
      </c>
      <c r="U460" s="4">
        <v>96</v>
      </c>
      <c r="V460" s="9">
        <v>90</v>
      </c>
      <c r="W460" s="75">
        <v>3</v>
      </c>
      <c r="X460" s="9">
        <f t="shared" ref="X460:X461" si="923">W460*V460</f>
        <v>270</v>
      </c>
      <c r="Y460" s="96">
        <v>2.8032022753715258</v>
      </c>
      <c r="Z460" s="72">
        <f t="shared" si="919"/>
        <v>89.702472811888825</v>
      </c>
      <c r="AA460" s="72">
        <f t="shared" ref="AA460:AA461" si="924">Z460*X460/1000</f>
        <v>24.219667659209982</v>
      </c>
      <c r="AB460" s="92">
        <v>0.9</v>
      </c>
      <c r="AC460" s="93">
        <f t="shared" ref="AC460:AC461" si="925">AA460/AB460</f>
        <v>26.910741843566647</v>
      </c>
      <c r="AD460" s="94">
        <v>4412.8751413893078</v>
      </c>
      <c r="AE460" s="72">
        <v>39</v>
      </c>
      <c r="AF460" s="72">
        <v>39</v>
      </c>
      <c r="AG460" s="92">
        <v>0.88</v>
      </c>
      <c r="AI460" s="72" t="s">
        <v>569</v>
      </c>
    </row>
    <row r="461" spans="1:44" ht="17.399999999999999">
      <c r="A461" s="4" t="str">
        <f t="shared" si="912"/>
        <v>MCR04N30 8504</v>
      </c>
      <c r="B461" s="4">
        <v>4</v>
      </c>
      <c r="C461" s="79" t="s">
        <v>893</v>
      </c>
      <c r="D461" s="79" t="s">
        <v>436</v>
      </c>
      <c r="E461" s="80">
        <f t="shared" si="913"/>
        <v>5000</v>
      </c>
      <c r="F461" s="81">
        <f t="shared" si="914"/>
        <v>34.848511511671937</v>
      </c>
      <c r="G461" s="81">
        <f t="shared" si="915"/>
        <v>143.47815109191484</v>
      </c>
      <c r="H461" s="82" t="s">
        <v>554</v>
      </c>
      <c r="I461" s="83"/>
      <c r="J461" s="83" t="s">
        <v>555</v>
      </c>
      <c r="K461" s="83" t="s">
        <v>556</v>
      </c>
      <c r="L461" s="84" t="s">
        <v>567</v>
      </c>
      <c r="M461" s="85">
        <v>70</v>
      </c>
      <c r="N461" s="85">
        <v>65</v>
      </c>
      <c r="O461" s="86" t="s">
        <v>568</v>
      </c>
      <c r="P461" s="87">
        <f t="shared" si="922"/>
        <v>4500</v>
      </c>
      <c r="Q461" s="87" t="s">
        <v>588</v>
      </c>
      <c r="R461" s="88">
        <f>R$67</f>
        <v>1.0162601626016261</v>
      </c>
      <c r="S461" s="89">
        <f t="shared" si="916"/>
        <v>5000</v>
      </c>
      <c r="T461" s="89">
        <f t="shared" si="917"/>
        <v>4900</v>
      </c>
      <c r="U461" s="4">
        <v>96</v>
      </c>
      <c r="V461" s="9">
        <f>350/3</f>
        <v>116.66666666666667</v>
      </c>
      <c r="W461" s="75">
        <v>3</v>
      </c>
      <c r="X461" s="9">
        <f t="shared" si="923"/>
        <v>350</v>
      </c>
      <c r="Y461" s="96">
        <v>2.8469989315339133</v>
      </c>
      <c r="Z461" s="72">
        <f t="shared" si="919"/>
        <v>91.10396580908521</v>
      </c>
      <c r="AA461" s="72">
        <f t="shared" si="924"/>
        <v>31.886388033179824</v>
      </c>
      <c r="AB461" s="92">
        <v>0.91500000000000004</v>
      </c>
      <c r="AC461" s="93">
        <f t="shared" si="925"/>
        <v>34.848511511671937</v>
      </c>
      <c r="AD461" s="94">
        <v>5546.0986128011536</v>
      </c>
      <c r="AE461" s="72">
        <v>39</v>
      </c>
      <c r="AF461" s="72">
        <v>39</v>
      </c>
      <c r="AG461" s="92">
        <v>0.88</v>
      </c>
      <c r="AI461" s="72" t="s">
        <v>569</v>
      </c>
    </row>
    <row r="462" spans="1:44" ht="17.399999999999999">
      <c r="A462" s="4" t="str">
        <f t="shared" si="912"/>
        <v>MCR04N30 8505</v>
      </c>
      <c r="B462" s="4">
        <v>5</v>
      </c>
      <c r="C462" s="79" t="s">
        <v>893</v>
      </c>
      <c r="D462" s="79" t="s">
        <v>436</v>
      </c>
      <c r="E462" s="80">
        <f t="shared" si="913"/>
        <v>6450</v>
      </c>
      <c r="F462" s="81">
        <f t="shared" si="914"/>
        <v>39.515393406593411</v>
      </c>
      <c r="G462" s="81">
        <f t="shared" si="915"/>
        <v>163.22752841235217</v>
      </c>
      <c r="H462" s="82" t="s">
        <v>554</v>
      </c>
      <c r="I462" s="83"/>
      <c r="J462" s="83" t="s">
        <v>555</v>
      </c>
      <c r="K462" s="83" t="s">
        <v>556</v>
      </c>
      <c r="L462" s="84" t="s">
        <v>567</v>
      </c>
      <c r="M462" s="85">
        <v>70</v>
      </c>
      <c r="N462" s="85">
        <v>65</v>
      </c>
      <c r="O462" s="86" t="s">
        <v>568</v>
      </c>
      <c r="P462" s="87">
        <f t="shared" si="922"/>
        <v>5800</v>
      </c>
      <c r="Q462" s="87" t="s">
        <v>589</v>
      </c>
      <c r="R462" s="88">
        <f>R$68</f>
        <v>1.0062111801242235</v>
      </c>
      <c r="S462" s="89">
        <f t="shared" si="916"/>
        <v>6450</v>
      </c>
      <c r="T462" s="89">
        <f t="shared" si="917"/>
        <v>6400</v>
      </c>
      <c r="U462" s="4">
        <v>96</v>
      </c>
      <c r="V462" s="9">
        <v>133.30000000000001</v>
      </c>
      <c r="W462" s="75">
        <v>3</v>
      </c>
      <c r="X462" s="9">
        <f>W462*V462</f>
        <v>399.90000000000003</v>
      </c>
      <c r="Y462" s="72">
        <v>2.81</v>
      </c>
      <c r="Z462" s="72">
        <f t="shared" si="919"/>
        <v>89.92</v>
      </c>
      <c r="AA462" s="72">
        <f>Z462*X462/1000</f>
        <v>35.959008000000004</v>
      </c>
      <c r="AB462" s="92">
        <v>0.91</v>
      </c>
      <c r="AC462" s="93">
        <f>AA462/AB462</f>
        <v>39.515393406593411</v>
      </c>
      <c r="AD462" s="94">
        <v>7249.8125169983723</v>
      </c>
      <c r="AE462" s="72">
        <v>39</v>
      </c>
      <c r="AF462" s="72">
        <v>39</v>
      </c>
      <c r="AG462" s="92">
        <v>0.88</v>
      </c>
      <c r="AI462" s="72" t="s">
        <v>570</v>
      </c>
    </row>
    <row r="463" spans="1:44" ht="17.399999999999999">
      <c r="A463" s="4" t="str">
        <f t="shared" si="912"/>
        <v>MCR04N30 8506</v>
      </c>
      <c r="B463" s="4">
        <v>6</v>
      </c>
      <c r="C463" s="79" t="s">
        <v>893</v>
      </c>
      <c r="D463" s="79" t="s">
        <v>436</v>
      </c>
      <c r="E463" s="80">
        <f t="shared" si="913"/>
        <v>7900</v>
      </c>
      <c r="F463" s="81">
        <f t="shared" si="914"/>
        <v>49.401182608695649</v>
      </c>
      <c r="G463" s="81">
        <f t="shared" si="915"/>
        <v>159.91520005857984</v>
      </c>
      <c r="H463" s="82" t="s">
        <v>554</v>
      </c>
      <c r="I463" s="83"/>
      <c r="J463" s="83" t="s">
        <v>555</v>
      </c>
      <c r="K463" s="83" t="s">
        <v>556</v>
      </c>
      <c r="L463" s="84" t="s">
        <v>567</v>
      </c>
      <c r="M463" s="85">
        <v>70</v>
      </c>
      <c r="N463" s="85">
        <v>65</v>
      </c>
      <c r="O463" s="86" t="s">
        <v>568</v>
      </c>
      <c r="P463" s="87">
        <f t="shared" si="922"/>
        <v>7100</v>
      </c>
      <c r="Q463" s="87" t="s">
        <v>422</v>
      </c>
      <c r="R463" s="88">
        <f>$R$69</f>
        <v>1.015228426395939</v>
      </c>
      <c r="S463" s="89">
        <f t="shared" si="916"/>
        <v>7900</v>
      </c>
      <c r="T463" s="89">
        <f t="shared" si="917"/>
        <v>7800</v>
      </c>
      <c r="U463" s="4">
        <v>96</v>
      </c>
      <c r="V463" s="95">
        <v>166.7</v>
      </c>
      <c r="W463" s="75">
        <v>3</v>
      </c>
      <c r="X463" s="9">
        <f t="shared" ref="X463:X464" si="926">W463*V463</f>
        <v>500.09999999999997</v>
      </c>
      <c r="Y463" s="72">
        <v>2.84</v>
      </c>
      <c r="Z463" s="72">
        <f t="shared" si="919"/>
        <v>90.88</v>
      </c>
      <c r="AA463" s="72">
        <f t="shared" ref="AA463:AA464" si="927">Z463*X463/1000</f>
        <v>45.449087999999996</v>
      </c>
      <c r="AB463" s="92">
        <v>0.92</v>
      </c>
      <c r="AC463" s="93">
        <f t="shared" ref="AC463:AC464" si="928">AA463/AB463</f>
        <v>49.401182608695649</v>
      </c>
      <c r="AD463" s="94">
        <v>8866.7733329534967</v>
      </c>
      <c r="AE463" s="72">
        <v>39</v>
      </c>
      <c r="AF463" s="72">
        <v>39</v>
      </c>
      <c r="AG463" s="92">
        <v>0.88</v>
      </c>
      <c r="AI463" s="72" t="s">
        <v>570</v>
      </c>
    </row>
    <row r="464" spans="1:44" s="72" customFormat="1" ht="18" thickBot="1">
      <c r="A464" s="4" t="str">
        <f t="shared" si="912"/>
        <v>MCR04N30 8507</v>
      </c>
      <c r="B464" s="4">
        <v>7</v>
      </c>
      <c r="C464" s="79" t="s">
        <v>893</v>
      </c>
      <c r="D464" s="79" t="s">
        <v>436</v>
      </c>
      <c r="E464" s="80">
        <f t="shared" si="913"/>
        <v>8900</v>
      </c>
      <c r="F464" s="81">
        <f t="shared" si="914"/>
        <v>58.417021276595747</v>
      </c>
      <c r="G464" s="81">
        <f t="shared" si="915"/>
        <v>152.35285547785548</v>
      </c>
      <c r="H464" s="82" t="s">
        <v>554</v>
      </c>
      <c r="I464" s="83"/>
      <c r="J464" s="83" t="s">
        <v>565</v>
      </c>
      <c r="K464" s="83" t="s">
        <v>556</v>
      </c>
      <c r="L464" s="84" t="s">
        <v>567</v>
      </c>
      <c r="M464" s="85">
        <v>70</v>
      </c>
      <c r="N464" s="85">
        <v>65</v>
      </c>
      <c r="O464" s="86" t="s">
        <v>568</v>
      </c>
      <c r="P464" s="87">
        <f t="shared" si="922"/>
        <v>7900</v>
      </c>
      <c r="Q464" s="87" t="s">
        <v>590</v>
      </c>
      <c r="R464" s="88">
        <f>$R$70</f>
        <v>0.97413793103448276</v>
      </c>
      <c r="S464" s="89">
        <f t="shared" si="916"/>
        <v>8900</v>
      </c>
      <c r="T464" s="89">
        <f t="shared" si="917"/>
        <v>9150</v>
      </c>
      <c r="U464" s="4">
        <v>96</v>
      </c>
      <c r="V464" s="98">
        <v>200</v>
      </c>
      <c r="W464" s="75">
        <v>3</v>
      </c>
      <c r="X464" s="9">
        <f t="shared" si="926"/>
        <v>600</v>
      </c>
      <c r="Y464" s="72">
        <v>2.86</v>
      </c>
      <c r="Z464" s="72">
        <f t="shared" si="919"/>
        <v>91.52</v>
      </c>
      <c r="AA464" s="72">
        <f t="shared" si="927"/>
        <v>54.911999999999999</v>
      </c>
      <c r="AB464" s="92">
        <v>0.94</v>
      </c>
      <c r="AC464" s="93">
        <f t="shared" si="928"/>
        <v>58.417021276595747</v>
      </c>
      <c r="AD464" s="99">
        <v>10411.722151247868</v>
      </c>
      <c r="AE464" s="72">
        <v>39</v>
      </c>
      <c r="AF464" s="72">
        <v>39</v>
      </c>
      <c r="AG464" s="92">
        <v>0.88</v>
      </c>
      <c r="AI464" s="72" t="s">
        <v>570</v>
      </c>
      <c r="AL464" s="4"/>
      <c r="AM464" s="4"/>
      <c r="AN464" s="73"/>
      <c r="AO464" s="4"/>
      <c r="AP464" s="4"/>
      <c r="AQ464" s="4"/>
      <c r="AR464" s="4"/>
    </row>
    <row r="465" spans="1:44" s="72" customFormat="1" ht="15" thickBot="1">
      <c r="A465" s="4" t="str">
        <f t="shared" si="912"/>
        <v/>
      </c>
      <c r="B465" s="4"/>
      <c r="C465" s="79"/>
      <c r="D465" s="79" t="s">
        <v>646</v>
      </c>
      <c r="E465" s="80"/>
      <c r="F465" s="81"/>
      <c r="G465" s="81"/>
      <c r="H465" s="82" t="s">
        <v>554</v>
      </c>
      <c r="I465" s="83"/>
      <c r="J465" s="83"/>
      <c r="K465" s="83"/>
      <c r="L465" s="84"/>
      <c r="M465" s="85"/>
      <c r="N465" s="85"/>
      <c r="O465" s="86"/>
      <c r="P465" s="87"/>
      <c r="Q465" s="87"/>
      <c r="R465" s="89"/>
      <c r="S465" s="89"/>
      <c r="T465" s="89"/>
      <c r="U465" s="4"/>
      <c r="V465" s="98"/>
      <c r="W465" s="75"/>
      <c r="X465" s="75"/>
      <c r="AC465" s="93"/>
      <c r="AG465" s="92">
        <v>0.88</v>
      </c>
      <c r="AL465" s="4"/>
      <c r="AM465" s="4"/>
      <c r="AN465" s="73"/>
      <c r="AO465" s="4"/>
      <c r="AP465" s="4"/>
      <c r="AQ465" s="4"/>
      <c r="AR465" s="4"/>
    </row>
    <row r="466" spans="1:44" s="72" customFormat="1" ht="17.399999999999999">
      <c r="A466" s="4" t="str">
        <f t="shared" si="912"/>
        <v>MCR05N30 8501</v>
      </c>
      <c r="B466" s="4">
        <v>1</v>
      </c>
      <c r="C466" s="79" t="s">
        <v>894</v>
      </c>
      <c r="D466" s="79" t="s">
        <v>435</v>
      </c>
      <c r="E466" s="80">
        <f>S466</f>
        <v>2850</v>
      </c>
      <c r="F466" s="81">
        <f t="shared" ref="F466:F472" si="929">AC466</f>
        <v>17.595711340814674</v>
      </c>
      <c r="G466" s="81">
        <f t="shared" ref="G466:G472" si="930">E466/F466</f>
        <v>161.97128634346228</v>
      </c>
      <c r="H466" s="82" t="s">
        <v>554</v>
      </c>
      <c r="I466" s="83"/>
      <c r="J466" s="83" t="s">
        <v>555</v>
      </c>
      <c r="K466" s="83" t="s">
        <v>556</v>
      </c>
      <c r="L466" s="84" t="s">
        <v>571</v>
      </c>
      <c r="M466" s="85">
        <v>70</v>
      </c>
      <c r="N466" s="85">
        <v>65</v>
      </c>
      <c r="O466" s="86" t="s">
        <v>572</v>
      </c>
      <c r="P466" s="87">
        <f>MROUND(E466/1.4,100)</f>
        <v>2000</v>
      </c>
      <c r="Q466" s="87" t="s">
        <v>425</v>
      </c>
      <c r="R466" s="88">
        <f>R$64</f>
        <v>1</v>
      </c>
      <c r="S466" s="89">
        <f t="shared" ref="S466:S472" si="931">MROUND(T466*R466,50)</f>
        <v>2850</v>
      </c>
      <c r="T466" s="89">
        <f t="shared" ref="T466:T472" si="932">MROUND(AD466*AG466*AF466/AE466,50)</f>
        <v>2850</v>
      </c>
      <c r="U466" s="4">
        <v>120</v>
      </c>
      <c r="V466" s="90">
        <v>50</v>
      </c>
      <c r="W466" s="75">
        <v>3</v>
      </c>
      <c r="X466" s="9">
        <f t="shared" ref="X466" si="933">W466*V466</f>
        <v>150</v>
      </c>
      <c r="Y466" s="91">
        <v>2.7273352578262751</v>
      </c>
      <c r="Z466" s="72">
        <f t="shared" ref="Z466:Z472" si="934">Y466*U466/W466</f>
        <v>109.093410313051</v>
      </c>
      <c r="AA466" s="72">
        <f t="shared" ref="AA466" si="935">Z466*X466/1000</f>
        <v>16.364011546957649</v>
      </c>
      <c r="AB466" s="92">
        <v>0.93</v>
      </c>
      <c r="AC466" s="93">
        <f t="shared" ref="AC466" si="936">AA466/AB466</f>
        <v>17.595711340814674</v>
      </c>
      <c r="AD466" s="97">
        <v>3227.3761934495647</v>
      </c>
      <c r="AE466" s="72">
        <v>39</v>
      </c>
      <c r="AF466" s="72">
        <v>39</v>
      </c>
      <c r="AG466" s="92">
        <v>0.88</v>
      </c>
      <c r="AI466" s="72" t="s">
        <v>573</v>
      </c>
      <c r="AL466" s="4"/>
      <c r="AM466" s="4"/>
      <c r="AN466" s="73"/>
      <c r="AO466" s="4"/>
      <c r="AP466" s="4"/>
      <c r="AQ466" s="4"/>
      <c r="AR466" s="4"/>
    </row>
    <row r="467" spans="1:44" s="72" customFormat="1" ht="17.399999999999999">
      <c r="A467" s="4" t="str">
        <f t="shared" si="912"/>
        <v>MCR05N30 8502</v>
      </c>
      <c r="B467" s="4">
        <v>2</v>
      </c>
      <c r="C467" s="79" t="s">
        <v>894</v>
      </c>
      <c r="D467" s="79" t="s">
        <v>435</v>
      </c>
      <c r="E467" s="80">
        <f>S467</f>
        <v>4200</v>
      </c>
      <c r="F467" s="81">
        <f t="shared" si="929"/>
        <v>28.104166963247408</v>
      </c>
      <c r="G467" s="81">
        <f t="shared" si="930"/>
        <v>149.44403103968375</v>
      </c>
      <c r="H467" s="82" t="s">
        <v>554</v>
      </c>
      <c r="I467" s="83"/>
      <c r="J467" s="83" t="s">
        <v>555</v>
      </c>
      <c r="K467" s="83" t="s">
        <v>556</v>
      </c>
      <c r="L467" s="84" t="s">
        <v>571</v>
      </c>
      <c r="M467" s="85">
        <v>70</v>
      </c>
      <c r="N467" s="85">
        <v>65</v>
      </c>
      <c r="O467" s="86" t="s">
        <v>572</v>
      </c>
      <c r="P467" s="87">
        <f t="shared" ref="P467:P472" si="937">MROUND(E467/1.4,100)</f>
        <v>3000</v>
      </c>
      <c r="Q467" s="87" t="s">
        <v>418</v>
      </c>
      <c r="R467" s="88">
        <f>R$65</f>
        <v>1</v>
      </c>
      <c r="S467" s="89">
        <f t="shared" si="931"/>
        <v>4200</v>
      </c>
      <c r="T467" s="89">
        <f t="shared" si="932"/>
        <v>4200</v>
      </c>
      <c r="U467" s="4">
        <v>120</v>
      </c>
      <c r="V467" s="95">
        <v>76.67</v>
      </c>
      <c r="W467" s="75">
        <v>3</v>
      </c>
      <c r="X467" s="9">
        <f>W467*V467</f>
        <v>230.01</v>
      </c>
      <c r="Y467" s="96">
        <v>2.7797478301546827</v>
      </c>
      <c r="Z467" s="72">
        <f t="shared" si="934"/>
        <v>111.18991320618731</v>
      </c>
      <c r="AA467" s="72">
        <f>Z467*X467/1000</f>
        <v>25.574791936555144</v>
      </c>
      <c r="AB467" s="92">
        <v>0.91</v>
      </c>
      <c r="AC467" s="93">
        <f>AA467/AB467</f>
        <v>28.104166963247408</v>
      </c>
      <c r="AD467" s="94">
        <v>4778.7107240769719</v>
      </c>
      <c r="AE467" s="72">
        <v>39</v>
      </c>
      <c r="AF467" s="72">
        <v>39</v>
      </c>
      <c r="AG467" s="92">
        <v>0.88</v>
      </c>
      <c r="AI467" s="72" t="s">
        <v>573</v>
      </c>
      <c r="AL467" s="4"/>
      <c r="AM467" s="4"/>
      <c r="AN467" s="73"/>
      <c r="AO467" s="4"/>
      <c r="AP467" s="4"/>
      <c r="AQ467" s="4"/>
      <c r="AR467" s="4"/>
    </row>
    <row r="468" spans="1:44" s="72" customFormat="1" ht="17.399999999999999">
      <c r="A468" s="4" t="str">
        <f t="shared" si="912"/>
        <v>MCR05N30 8503</v>
      </c>
      <c r="B468" s="4">
        <v>3</v>
      </c>
      <c r="C468" s="79" t="s">
        <v>894</v>
      </c>
      <c r="D468" s="79" t="s">
        <v>435</v>
      </c>
      <c r="E468" s="80">
        <f>S468</f>
        <v>4950</v>
      </c>
      <c r="F468" s="81">
        <f t="shared" si="929"/>
        <v>32.553316746249976</v>
      </c>
      <c r="G468" s="81">
        <f t="shared" si="930"/>
        <v>152.05823844570989</v>
      </c>
      <c r="H468" s="82" t="s">
        <v>554</v>
      </c>
      <c r="I468" s="83"/>
      <c r="J468" s="83" t="s">
        <v>555</v>
      </c>
      <c r="K468" s="83" t="s">
        <v>556</v>
      </c>
      <c r="L468" s="84" t="s">
        <v>571</v>
      </c>
      <c r="M468" s="85">
        <v>70</v>
      </c>
      <c r="N468" s="85">
        <v>65</v>
      </c>
      <c r="O468" s="86" t="s">
        <v>572</v>
      </c>
      <c r="P468" s="87">
        <f t="shared" si="937"/>
        <v>3500</v>
      </c>
      <c r="Q468" s="87" t="s">
        <v>419</v>
      </c>
      <c r="R468" s="88">
        <f>R$66</f>
        <v>1.0204081632653061</v>
      </c>
      <c r="S468" s="89">
        <f t="shared" si="931"/>
        <v>4950</v>
      </c>
      <c r="T468" s="89">
        <f t="shared" si="932"/>
        <v>4850</v>
      </c>
      <c r="U468" s="4">
        <v>120</v>
      </c>
      <c r="V468" s="9">
        <v>90</v>
      </c>
      <c r="W468" s="75">
        <v>3</v>
      </c>
      <c r="X468" s="9">
        <f t="shared" ref="X468:X469" si="938">W468*V468</f>
        <v>270</v>
      </c>
      <c r="Y468" s="96">
        <v>2.8032022753715258</v>
      </c>
      <c r="Z468" s="72">
        <f t="shared" si="934"/>
        <v>112.12809101486103</v>
      </c>
      <c r="AA468" s="72">
        <f t="shared" ref="AA468:AA469" si="939">Z468*X468/1000</f>
        <v>30.274584574012479</v>
      </c>
      <c r="AB468" s="92">
        <v>0.93</v>
      </c>
      <c r="AC468" s="93">
        <f t="shared" ref="AC468:AC469" si="940">AA468/AB468</f>
        <v>32.553316746249976</v>
      </c>
      <c r="AD468" s="94">
        <v>5516.0939267366348</v>
      </c>
      <c r="AE468" s="72">
        <v>39</v>
      </c>
      <c r="AF468" s="72">
        <v>39</v>
      </c>
      <c r="AG468" s="92">
        <v>0.88</v>
      </c>
      <c r="AI468" s="72" t="s">
        <v>573</v>
      </c>
      <c r="AL468" s="4"/>
      <c r="AM468" s="4"/>
      <c r="AN468" s="73"/>
      <c r="AO468" s="4"/>
      <c r="AP468" s="4"/>
      <c r="AQ468" s="4"/>
      <c r="AR468" s="4"/>
    </row>
    <row r="469" spans="1:44" s="72" customFormat="1" ht="17.399999999999999">
      <c r="A469" s="4" t="str">
        <f t="shared" si="912"/>
        <v>MCR05N30 8504</v>
      </c>
      <c r="B469" s="4">
        <v>4</v>
      </c>
      <c r="C469" s="79" t="s">
        <v>894</v>
      </c>
      <c r="D469" s="79" t="s">
        <v>435</v>
      </c>
      <c r="E469" s="80">
        <f>S469</f>
        <v>6200</v>
      </c>
      <c r="F469" s="81">
        <f t="shared" si="929"/>
        <v>42.402111746249773</v>
      </c>
      <c r="G469" s="81">
        <f t="shared" si="930"/>
        <v>146.21913260129915</v>
      </c>
      <c r="H469" s="82" t="s">
        <v>554</v>
      </c>
      <c r="I469" s="83"/>
      <c r="J469" s="83" t="s">
        <v>555</v>
      </c>
      <c r="K469" s="83" t="s">
        <v>556</v>
      </c>
      <c r="L469" s="84" t="s">
        <v>571</v>
      </c>
      <c r="M469" s="85">
        <v>70</v>
      </c>
      <c r="N469" s="85">
        <v>65</v>
      </c>
      <c r="O469" s="86" t="s">
        <v>572</v>
      </c>
      <c r="P469" s="87">
        <f t="shared" si="937"/>
        <v>4400</v>
      </c>
      <c r="Q469" s="87" t="s">
        <v>588</v>
      </c>
      <c r="R469" s="88">
        <f>R$67</f>
        <v>1.0162601626016261</v>
      </c>
      <c r="S469" s="89">
        <f t="shared" si="931"/>
        <v>6200</v>
      </c>
      <c r="T469" s="89">
        <f t="shared" si="932"/>
        <v>6100</v>
      </c>
      <c r="U469" s="4">
        <v>120</v>
      </c>
      <c r="V469" s="9">
        <f>350/3</f>
        <v>116.66666666666667</v>
      </c>
      <c r="W469" s="75">
        <v>3</v>
      </c>
      <c r="X469" s="9">
        <f t="shared" si="938"/>
        <v>350</v>
      </c>
      <c r="Y469" s="96">
        <v>2.8469989315339133</v>
      </c>
      <c r="Z469" s="72">
        <f t="shared" si="934"/>
        <v>113.87995726135654</v>
      </c>
      <c r="AA469" s="72">
        <f t="shared" si="939"/>
        <v>39.857985041474784</v>
      </c>
      <c r="AB469" s="92">
        <v>0.94</v>
      </c>
      <c r="AC469" s="93">
        <f t="shared" si="940"/>
        <v>42.402111746249773</v>
      </c>
      <c r="AD469" s="94">
        <v>6932.6232660014421</v>
      </c>
      <c r="AE469" s="72">
        <v>39</v>
      </c>
      <c r="AF469" s="72">
        <v>39</v>
      </c>
      <c r="AG469" s="92">
        <v>0.88</v>
      </c>
      <c r="AI469" s="72" t="s">
        <v>573</v>
      </c>
      <c r="AL469" s="4"/>
      <c r="AM469" s="4"/>
      <c r="AN469" s="73"/>
      <c r="AO469" s="4"/>
      <c r="AP469" s="4"/>
      <c r="AQ469" s="4"/>
      <c r="AR469" s="4"/>
    </row>
    <row r="470" spans="1:44" s="72" customFormat="1" ht="17.399999999999999">
      <c r="A470" s="4" t="str">
        <f t="shared" si="912"/>
        <v>MCR05N30 8505</v>
      </c>
      <c r="B470" s="4">
        <v>5</v>
      </c>
      <c r="C470" s="79" t="s">
        <v>894</v>
      </c>
      <c r="D470" s="79" t="s">
        <v>436</v>
      </c>
      <c r="E470" s="80">
        <f t="shared" ref="E470:E471" si="941">S470</f>
        <v>8000</v>
      </c>
      <c r="F470" s="81">
        <f t="shared" si="929"/>
        <v>49.394241758241755</v>
      </c>
      <c r="G470" s="81">
        <f t="shared" si="930"/>
        <v>161.96219873473709</v>
      </c>
      <c r="H470" s="82" t="s">
        <v>554</v>
      </c>
      <c r="I470" s="83"/>
      <c r="J470" s="83" t="s">
        <v>555</v>
      </c>
      <c r="K470" s="83" t="s">
        <v>556</v>
      </c>
      <c r="L470" s="84" t="s">
        <v>571</v>
      </c>
      <c r="M470" s="85">
        <v>70</v>
      </c>
      <c r="N470" s="85">
        <v>65</v>
      </c>
      <c r="O470" s="86" t="s">
        <v>572</v>
      </c>
      <c r="P470" s="87">
        <f t="shared" si="937"/>
        <v>5700</v>
      </c>
      <c r="Q470" s="87" t="s">
        <v>589</v>
      </c>
      <c r="R470" s="88">
        <f>R$68</f>
        <v>1.0062111801242235</v>
      </c>
      <c r="S470" s="89">
        <f t="shared" si="931"/>
        <v>8000</v>
      </c>
      <c r="T470" s="89">
        <f t="shared" si="932"/>
        <v>7950</v>
      </c>
      <c r="U470" s="4">
        <v>120</v>
      </c>
      <c r="V470" s="9">
        <v>133.30000000000001</v>
      </c>
      <c r="W470" s="75">
        <v>3</v>
      </c>
      <c r="X470" s="9">
        <f>W470*V470</f>
        <v>399.90000000000003</v>
      </c>
      <c r="Y470" s="72">
        <v>2.81</v>
      </c>
      <c r="Z470" s="72">
        <f t="shared" si="934"/>
        <v>112.39999999999999</v>
      </c>
      <c r="AA470" s="72">
        <f>Z470*X470/1000</f>
        <v>44.94876</v>
      </c>
      <c r="AB470" s="92">
        <v>0.91</v>
      </c>
      <c r="AC470" s="93">
        <f>AA470/AB470</f>
        <v>49.394241758241755</v>
      </c>
      <c r="AD470" s="97">
        <v>9062.2656462479645</v>
      </c>
      <c r="AE470" s="72">
        <v>39</v>
      </c>
      <c r="AF470" s="72">
        <v>39</v>
      </c>
      <c r="AG470" s="92">
        <v>0.88</v>
      </c>
      <c r="AI470" s="72" t="s">
        <v>574</v>
      </c>
      <c r="AL470" s="4"/>
      <c r="AM470" s="4"/>
      <c r="AN470" s="73"/>
      <c r="AO470" s="4"/>
      <c r="AP470" s="4"/>
      <c r="AQ470" s="4"/>
      <c r="AR470" s="4"/>
    </row>
    <row r="471" spans="1:44" s="72" customFormat="1" ht="17.399999999999999">
      <c r="A471" s="4" t="str">
        <f t="shared" si="912"/>
        <v>MCR05N30 8506</v>
      </c>
      <c r="B471" s="4">
        <v>6</v>
      </c>
      <c r="C471" s="79" t="s">
        <v>894</v>
      </c>
      <c r="D471" s="79" t="s">
        <v>436</v>
      </c>
      <c r="E471" s="80">
        <f t="shared" si="941"/>
        <v>9900</v>
      </c>
      <c r="F471" s="81">
        <f t="shared" si="929"/>
        <v>61.087483870967723</v>
      </c>
      <c r="G471" s="81">
        <f t="shared" si="930"/>
        <v>162.06265789095707</v>
      </c>
      <c r="H471" s="82" t="s">
        <v>554</v>
      </c>
      <c r="I471" s="83"/>
      <c r="J471" s="83" t="s">
        <v>555</v>
      </c>
      <c r="K471" s="83" t="s">
        <v>556</v>
      </c>
      <c r="L471" s="84" t="s">
        <v>571</v>
      </c>
      <c r="M471" s="85">
        <v>70</v>
      </c>
      <c r="N471" s="85">
        <v>65</v>
      </c>
      <c r="O471" s="86" t="s">
        <v>572</v>
      </c>
      <c r="P471" s="87">
        <f t="shared" si="937"/>
        <v>7100</v>
      </c>
      <c r="Q471" s="87" t="s">
        <v>422</v>
      </c>
      <c r="R471" s="88">
        <f>$R$69</f>
        <v>1.015228426395939</v>
      </c>
      <c r="S471" s="89">
        <f t="shared" si="931"/>
        <v>9900</v>
      </c>
      <c r="T471" s="89">
        <f t="shared" si="932"/>
        <v>9750</v>
      </c>
      <c r="U471" s="4">
        <v>120</v>
      </c>
      <c r="V471" s="95">
        <v>166.7</v>
      </c>
      <c r="W471" s="75">
        <v>3</v>
      </c>
      <c r="X471" s="9">
        <f t="shared" ref="X471:X472" si="942">W471*V471</f>
        <v>500.09999999999997</v>
      </c>
      <c r="Y471" s="72">
        <v>2.84</v>
      </c>
      <c r="Z471" s="72">
        <f t="shared" si="934"/>
        <v>113.59999999999998</v>
      </c>
      <c r="AA471" s="72">
        <f t="shared" ref="AA471:AA472" si="943">Z471*X471/1000</f>
        <v>56.811359999999986</v>
      </c>
      <c r="AB471" s="92">
        <v>0.93</v>
      </c>
      <c r="AC471" s="93">
        <f t="shared" ref="AC471:AC472" si="944">AA471/AB471</f>
        <v>61.087483870967723</v>
      </c>
      <c r="AD471" s="94">
        <v>11083.466666191873</v>
      </c>
      <c r="AE471" s="72">
        <v>39</v>
      </c>
      <c r="AF471" s="72">
        <v>39</v>
      </c>
      <c r="AG471" s="92">
        <v>0.88</v>
      </c>
      <c r="AI471" s="72" t="s">
        <v>574</v>
      </c>
      <c r="AL471" s="4"/>
      <c r="AM471" s="4"/>
      <c r="AN471" s="73"/>
      <c r="AO471" s="4"/>
      <c r="AP471" s="4"/>
      <c r="AQ471" s="4"/>
      <c r="AR471" s="4"/>
    </row>
    <row r="472" spans="1:44" s="72" customFormat="1" ht="17.399999999999999">
      <c r="A472" s="4" t="str">
        <f t="shared" si="912"/>
        <v>MCR05N30 8507</v>
      </c>
      <c r="B472" s="4">
        <v>7</v>
      </c>
      <c r="C472" s="79" t="s">
        <v>894</v>
      </c>
      <c r="D472" s="79" t="s">
        <v>436</v>
      </c>
      <c r="E472" s="80">
        <f>S472</f>
        <v>11150</v>
      </c>
      <c r="F472" s="81">
        <f t="shared" si="929"/>
        <v>73.021276595744681</v>
      </c>
      <c r="G472" s="81">
        <f t="shared" si="930"/>
        <v>152.69522144522145</v>
      </c>
      <c r="H472" s="82" t="s">
        <v>554</v>
      </c>
      <c r="I472" s="83"/>
      <c r="J472" s="83" t="s">
        <v>555</v>
      </c>
      <c r="K472" s="83" t="s">
        <v>556</v>
      </c>
      <c r="L472" s="84" t="s">
        <v>571</v>
      </c>
      <c r="M472" s="85">
        <v>70</v>
      </c>
      <c r="N472" s="85">
        <v>65</v>
      </c>
      <c r="O472" s="86" t="s">
        <v>572</v>
      </c>
      <c r="P472" s="87">
        <f t="shared" si="937"/>
        <v>8000</v>
      </c>
      <c r="Q472" s="87" t="s">
        <v>590</v>
      </c>
      <c r="R472" s="88">
        <f>$R$70</f>
        <v>0.97413793103448276</v>
      </c>
      <c r="S472" s="89">
        <f t="shared" si="931"/>
        <v>11150</v>
      </c>
      <c r="T472" s="89">
        <f t="shared" si="932"/>
        <v>11450</v>
      </c>
      <c r="U472" s="4">
        <v>120</v>
      </c>
      <c r="V472" s="98">
        <v>200</v>
      </c>
      <c r="W472" s="75">
        <v>3</v>
      </c>
      <c r="X472" s="9">
        <f t="shared" si="942"/>
        <v>600</v>
      </c>
      <c r="Y472" s="72">
        <v>2.86</v>
      </c>
      <c r="Z472" s="72">
        <f t="shared" si="934"/>
        <v>114.39999999999999</v>
      </c>
      <c r="AA472" s="72">
        <f t="shared" si="943"/>
        <v>68.64</v>
      </c>
      <c r="AB472" s="92">
        <v>0.94</v>
      </c>
      <c r="AC472" s="93">
        <f t="shared" si="944"/>
        <v>73.021276595744681</v>
      </c>
      <c r="AD472" s="94">
        <v>13014.652689059834</v>
      </c>
      <c r="AE472" s="72">
        <v>39</v>
      </c>
      <c r="AF472" s="72">
        <v>39</v>
      </c>
      <c r="AG472" s="92">
        <v>0.88</v>
      </c>
      <c r="AI472" s="72" t="s">
        <v>574</v>
      </c>
      <c r="AL472" s="4"/>
      <c r="AM472" s="4"/>
      <c r="AN472" s="73"/>
      <c r="AO472" s="4"/>
      <c r="AP472" s="4"/>
      <c r="AQ472" s="4"/>
      <c r="AR472" s="4"/>
    </row>
    <row r="473" spans="1:44" s="72" customFormat="1" ht="15" thickBot="1">
      <c r="A473" s="4" t="str">
        <f t="shared" si="912"/>
        <v/>
      </c>
      <c r="B473" s="4"/>
      <c r="C473" s="79"/>
      <c r="D473" s="79" t="s">
        <v>646</v>
      </c>
      <c r="E473" s="80"/>
      <c r="F473" s="81"/>
      <c r="G473" s="81"/>
      <c r="H473" s="82" t="s">
        <v>554</v>
      </c>
      <c r="I473" s="83"/>
      <c r="J473" s="83"/>
      <c r="K473" s="83"/>
      <c r="L473" s="84"/>
      <c r="M473" s="85"/>
      <c r="N473" s="85"/>
      <c r="O473" s="86"/>
      <c r="P473" s="87"/>
      <c r="Q473" s="87"/>
      <c r="R473" s="89"/>
      <c r="S473" s="89"/>
      <c r="T473" s="89"/>
      <c r="U473" s="4"/>
      <c r="V473" s="98"/>
      <c r="W473" s="75"/>
      <c r="X473" s="75"/>
      <c r="AG473" s="92">
        <v>0.88</v>
      </c>
      <c r="AL473" s="4"/>
      <c r="AM473" s="4"/>
      <c r="AN473" s="73"/>
      <c r="AO473" s="4"/>
      <c r="AP473" s="4"/>
      <c r="AQ473" s="4"/>
      <c r="AR473" s="4"/>
    </row>
    <row r="474" spans="1:44" s="72" customFormat="1" ht="17.399999999999999">
      <c r="A474" s="4" t="str">
        <f t="shared" si="912"/>
        <v>MCR06N30 8501</v>
      </c>
      <c r="B474" s="4">
        <v>1</v>
      </c>
      <c r="C474" s="79" t="s">
        <v>895</v>
      </c>
      <c r="D474" s="79" t="s">
        <v>435</v>
      </c>
      <c r="E474" s="80">
        <f t="shared" ref="E474:E480" si="945">S474</f>
        <v>3400</v>
      </c>
      <c r="F474" s="81">
        <f t="shared" ref="F474:F480" si="946">AC474</f>
        <v>22.063835793650767</v>
      </c>
      <c r="G474" s="81">
        <f t="shared" ref="G474:G480" si="947">E474/F474</f>
        <v>154.09831870568971</v>
      </c>
      <c r="H474" s="82" t="s">
        <v>554</v>
      </c>
      <c r="I474" s="83"/>
      <c r="J474" s="83" t="s">
        <v>555</v>
      </c>
      <c r="K474" s="83" t="s">
        <v>556</v>
      </c>
      <c r="L474" s="84" t="s">
        <v>575</v>
      </c>
      <c r="M474" s="85">
        <v>70</v>
      </c>
      <c r="N474" s="85">
        <v>65</v>
      </c>
      <c r="O474" s="86" t="s">
        <v>576</v>
      </c>
      <c r="P474" s="87">
        <f>MROUND(E474/1.68,100)</f>
        <v>2000</v>
      </c>
      <c r="Q474" s="87" t="s">
        <v>425</v>
      </c>
      <c r="R474" s="88">
        <f>R$64</f>
        <v>1</v>
      </c>
      <c r="S474" s="89">
        <f t="shared" ref="S474:S480" si="948">MROUND(T474*R474,50)</f>
        <v>3400</v>
      </c>
      <c r="T474" s="89">
        <f t="shared" ref="T474:T480" si="949">MROUND(AD474*AG474*AF474/AE474,50)</f>
        <v>3400</v>
      </c>
      <c r="U474" s="4">
        <v>144</v>
      </c>
      <c r="V474" s="90">
        <v>50</v>
      </c>
      <c r="W474" s="75">
        <v>3</v>
      </c>
      <c r="X474" s="9">
        <f t="shared" ref="X474" si="950">W474*V474</f>
        <v>150</v>
      </c>
      <c r="Y474" s="91">
        <v>2.7273352578262751</v>
      </c>
      <c r="Z474" s="72">
        <f t="shared" ref="Z474:Z480" si="951">Y474*U474/W474</f>
        <v>130.91209237566122</v>
      </c>
      <c r="AA474" s="72">
        <f t="shared" ref="AA474" si="952">Z474*X474/1000</f>
        <v>19.636813856349182</v>
      </c>
      <c r="AB474" s="92">
        <v>0.89</v>
      </c>
      <c r="AC474" s="93">
        <f t="shared" ref="AC474" si="953">AA474/AB474</f>
        <v>22.063835793650767</v>
      </c>
      <c r="AD474" s="97">
        <v>3872.8514321394778</v>
      </c>
      <c r="AE474" s="72">
        <v>39</v>
      </c>
      <c r="AF474" s="72">
        <v>39</v>
      </c>
      <c r="AG474" s="92">
        <v>0.88</v>
      </c>
      <c r="AI474" s="72" t="s">
        <v>577</v>
      </c>
      <c r="AL474" s="4"/>
      <c r="AM474" s="4"/>
      <c r="AN474" s="73"/>
      <c r="AO474" s="4"/>
      <c r="AP474" s="4"/>
      <c r="AQ474" s="4"/>
      <c r="AR474" s="4"/>
    </row>
    <row r="475" spans="1:44" s="72" customFormat="1" ht="17.399999999999999">
      <c r="A475" s="4" t="str">
        <f t="shared" si="912"/>
        <v>MCR06N30 8502</v>
      </c>
      <c r="B475" s="4">
        <v>2</v>
      </c>
      <c r="C475" s="79" t="s">
        <v>895</v>
      </c>
      <c r="D475" s="79" t="s">
        <v>435</v>
      </c>
      <c r="E475" s="80">
        <f t="shared" si="945"/>
        <v>5050</v>
      </c>
      <c r="F475" s="81">
        <f t="shared" si="946"/>
        <v>33.540710736465762</v>
      </c>
      <c r="G475" s="81">
        <f t="shared" si="947"/>
        <v>150.56329723238676</v>
      </c>
      <c r="H475" s="82" t="s">
        <v>554</v>
      </c>
      <c r="I475" s="83"/>
      <c r="J475" s="83" t="s">
        <v>555</v>
      </c>
      <c r="K475" s="83" t="s">
        <v>556</v>
      </c>
      <c r="L475" s="84" t="s">
        <v>575</v>
      </c>
      <c r="M475" s="85">
        <v>70</v>
      </c>
      <c r="N475" s="85">
        <v>65</v>
      </c>
      <c r="O475" s="86" t="s">
        <v>576</v>
      </c>
      <c r="P475" s="87">
        <f t="shared" ref="P475:P480" si="954">MROUND(E475/1.68,100)</f>
        <v>3000</v>
      </c>
      <c r="Q475" s="87" t="s">
        <v>418</v>
      </c>
      <c r="R475" s="88">
        <f>R$65</f>
        <v>1</v>
      </c>
      <c r="S475" s="89">
        <f t="shared" si="948"/>
        <v>5050</v>
      </c>
      <c r="T475" s="89">
        <f t="shared" si="949"/>
        <v>5050</v>
      </c>
      <c r="U475" s="4">
        <v>144</v>
      </c>
      <c r="V475" s="95">
        <v>76.67</v>
      </c>
      <c r="W475" s="75">
        <v>3</v>
      </c>
      <c r="X475" s="9">
        <f>W475*V475</f>
        <v>230.01</v>
      </c>
      <c r="Y475" s="96">
        <v>2.7797478301546827</v>
      </c>
      <c r="Z475" s="72">
        <f t="shared" si="951"/>
        <v>133.42789584742476</v>
      </c>
      <c r="AA475" s="72">
        <f>Z475*X475/1000</f>
        <v>30.689750323866171</v>
      </c>
      <c r="AB475" s="92">
        <v>0.91500000000000004</v>
      </c>
      <c r="AC475" s="93">
        <f>AA475/AB475</f>
        <v>33.540710736465762</v>
      </c>
      <c r="AD475" s="94">
        <v>5734.4528688923656</v>
      </c>
      <c r="AE475" s="72">
        <v>39</v>
      </c>
      <c r="AF475" s="72">
        <v>39</v>
      </c>
      <c r="AG475" s="92">
        <v>0.88</v>
      </c>
      <c r="AI475" s="72" t="s">
        <v>577</v>
      </c>
      <c r="AL475" s="4"/>
      <c r="AM475" s="4"/>
      <c r="AN475" s="73"/>
      <c r="AO475" s="4"/>
      <c r="AP475" s="4"/>
      <c r="AQ475" s="4"/>
      <c r="AR475" s="4"/>
    </row>
    <row r="476" spans="1:44" s="72" customFormat="1" ht="17.399999999999999">
      <c r="A476" s="4" t="str">
        <f t="shared" si="912"/>
        <v>MCR06N30 8503</v>
      </c>
      <c r="B476" s="4">
        <v>3</v>
      </c>
      <c r="C476" s="79" t="s">
        <v>895</v>
      </c>
      <c r="D476" s="79" t="s">
        <v>435</v>
      </c>
      <c r="E476" s="80">
        <f t="shared" si="945"/>
        <v>5900</v>
      </c>
      <c r="F476" s="81">
        <f t="shared" si="946"/>
        <v>39.488588574798882</v>
      </c>
      <c r="G476" s="81">
        <f t="shared" si="947"/>
        <v>149.41025275756007</v>
      </c>
      <c r="H476" s="82" t="s">
        <v>554</v>
      </c>
      <c r="I476" s="83"/>
      <c r="J476" s="83" t="s">
        <v>555</v>
      </c>
      <c r="K476" s="83" t="s">
        <v>556</v>
      </c>
      <c r="L476" s="84" t="s">
        <v>575</v>
      </c>
      <c r="M476" s="85">
        <v>70</v>
      </c>
      <c r="N476" s="85">
        <v>65</v>
      </c>
      <c r="O476" s="86" t="s">
        <v>576</v>
      </c>
      <c r="P476" s="87">
        <f t="shared" si="954"/>
        <v>3500</v>
      </c>
      <c r="Q476" s="87" t="s">
        <v>419</v>
      </c>
      <c r="R476" s="88">
        <f>R$66</f>
        <v>1.0204081632653061</v>
      </c>
      <c r="S476" s="89">
        <f t="shared" si="948"/>
        <v>5900</v>
      </c>
      <c r="T476" s="89">
        <f t="shared" si="949"/>
        <v>5800</v>
      </c>
      <c r="U476" s="4">
        <v>144</v>
      </c>
      <c r="V476" s="9">
        <v>90</v>
      </c>
      <c r="W476" s="75">
        <v>3</v>
      </c>
      <c r="X476" s="9">
        <f t="shared" ref="X476:X477" si="955">W476*V476</f>
        <v>270</v>
      </c>
      <c r="Y476" s="96">
        <v>2.8032022753715258</v>
      </c>
      <c r="Z476" s="72">
        <f t="shared" si="951"/>
        <v>134.55370921783324</v>
      </c>
      <c r="AA476" s="72">
        <f t="shared" ref="AA476:AA480" si="956">Z476*X476/1000</f>
        <v>36.329501488814977</v>
      </c>
      <c r="AB476" s="92">
        <v>0.92</v>
      </c>
      <c r="AC476" s="93">
        <f t="shared" ref="AC476:AC477" si="957">AA476/AB476</f>
        <v>39.488588574798882</v>
      </c>
      <c r="AD476" s="94">
        <v>6619.3127120839617</v>
      </c>
      <c r="AE476" s="72">
        <v>39</v>
      </c>
      <c r="AF476" s="72">
        <v>39</v>
      </c>
      <c r="AG476" s="92">
        <v>0.88</v>
      </c>
      <c r="AI476" s="72" t="s">
        <v>577</v>
      </c>
      <c r="AL476" s="4"/>
      <c r="AM476" s="4"/>
      <c r="AN476" s="73"/>
      <c r="AO476" s="4"/>
      <c r="AP476" s="4"/>
      <c r="AQ476" s="4"/>
      <c r="AR476" s="4"/>
    </row>
    <row r="477" spans="1:44" s="72" customFormat="1" ht="17.399999999999999">
      <c r="A477" s="4" t="str">
        <f t="shared" si="912"/>
        <v>MCR06N30 8504</v>
      </c>
      <c r="B477" s="4">
        <v>4</v>
      </c>
      <c r="C477" s="79" t="s">
        <v>895</v>
      </c>
      <c r="D477" s="79" t="s">
        <v>435</v>
      </c>
      <c r="E477" s="80">
        <f t="shared" si="945"/>
        <v>7400</v>
      </c>
      <c r="F477" s="81">
        <f t="shared" si="946"/>
        <v>51.319294044817326</v>
      </c>
      <c r="G477" s="81">
        <f t="shared" si="947"/>
        <v>144.19528050283688</v>
      </c>
      <c r="H477" s="82" t="s">
        <v>554</v>
      </c>
      <c r="I477" s="83"/>
      <c r="J477" s="83" t="s">
        <v>555</v>
      </c>
      <c r="K477" s="83" t="s">
        <v>556</v>
      </c>
      <c r="L477" s="84" t="s">
        <v>575</v>
      </c>
      <c r="M477" s="85">
        <v>70</v>
      </c>
      <c r="N477" s="85">
        <v>65</v>
      </c>
      <c r="O477" s="86" t="s">
        <v>576</v>
      </c>
      <c r="P477" s="87">
        <f t="shared" si="954"/>
        <v>4400</v>
      </c>
      <c r="Q477" s="87" t="s">
        <v>588</v>
      </c>
      <c r="R477" s="88">
        <f>R$67</f>
        <v>1.0162601626016261</v>
      </c>
      <c r="S477" s="89">
        <f t="shared" si="948"/>
        <v>7400</v>
      </c>
      <c r="T477" s="89">
        <f t="shared" si="949"/>
        <v>7300</v>
      </c>
      <c r="U477" s="4">
        <v>144</v>
      </c>
      <c r="V477" s="9">
        <f>350/3</f>
        <v>116.66666666666667</v>
      </c>
      <c r="W477" s="75">
        <v>3</v>
      </c>
      <c r="X477" s="9">
        <f t="shared" si="955"/>
        <v>350</v>
      </c>
      <c r="Y477" s="96">
        <v>2.8469989315339133</v>
      </c>
      <c r="Z477" s="72">
        <f t="shared" si="951"/>
        <v>136.65594871362785</v>
      </c>
      <c r="AA477" s="72">
        <f t="shared" si="956"/>
        <v>47.829582049769748</v>
      </c>
      <c r="AB477" s="92">
        <v>0.93200000000000005</v>
      </c>
      <c r="AC477" s="93">
        <f t="shared" si="957"/>
        <v>51.319294044817326</v>
      </c>
      <c r="AD477" s="94">
        <v>8319.1479192017305</v>
      </c>
      <c r="AE477" s="72">
        <v>39</v>
      </c>
      <c r="AF477" s="72">
        <v>39</v>
      </c>
      <c r="AG477" s="92">
        <v>0.88</v>
      </c>
      <c r="AI477" s="72" t="s">
        <v>577</v>
      </c>
      <c r="AL477" s="4"/>
      <c r="AM477" s="4"/>
      <c r="AN477" s="73"/>
      <c r="AO477" s="4"/>
      <c r="AP477" s="4"/>
      <c r="AQ477" s="4"/>
      <c r="AR477" s="4"/>
    </row>
    <row r="478" spans="1:44" s="72" customFormat="1" ht="17.399999999999999">
      <c r="A478" s="4" t="str">
        <f t="shared" si="912"/>
        <v>MCR06N30 8505</v>
      </c>
      <c r="B478" s="4">
        <v>5</v>
      </c>
      <c r="C478" s="79" t="s">
        <v>895</v>
      </c>
      <c r="D478" s="79" t="s">
        <v>436</v>
      </c>
      <c r="E478" s="80">
        <f t="shared" si="945"/>
        <v>9600</v>
      </c>
      <c r="F478" s="81">
        <f t="shared" si="946"/>
        <v>58.311904864864864</v>
      </c>
      <c r="G478" s="81">
        <f t="shared" si="947"/>
        <v>164.63190530728767</v>
      </c>
      <c r="H478" s="82" t="s">
        <v>554</v>
      </c>
      <c r="I478" s="83"/>
      <c r="J478" s="83" t="s">
        <v>555</v>
      </c>
      <c r="K478" s="83" t="s">
        <v>556</v>
      </c>
      <c r="L478" s="84" t="s">
        <v>575</v>
      </c>
      <c r="M478" s="85">
        <v>70</v>
      </c>
      <c r="N478" s="85">
        <v>65</v>
      </c>
      <c r="O478" s="86" t="s">
        <v>576</v>
      </c>
      <c r="P478" s="87">
        <f t="shared" si="954"/>
        <v>5700</v>
      </c>
      <c r="Q478" s="87" t="s">
        <v>589</v>
      </c>
      <c r="R478" s="88">
        <f>R$68</f>
        <v>1.0062111801242235</v>
      </c>
      <c r="S478" s="89">
        <f t="shared" si="948"/>
        <v>9600</v>
      </c>
      <c r="T478" s="89">
        <f t="shared" si="949"/>
        <v>9550</v>
      </c>
      <c r="U478" s="4">
        <v>144</v>
      </c>
      <c r="V478" s="9">
        <v>133.30000000000001</v>
      </c>
      <c r="W478" s="75">
        <v>3</v>
      </c>
      <c r="X478" s="9">
        <f>W478*V478</f>
        <v>399.90000000000003</v>
      </c>
      <c r="Y478" s="72">
        <v>2.81</v>
      </c>
      <c r="Z478" s="72">
        <f t="shared" si="951"/>
        <v>134.88</v>
      </c>
      <c r="AA478" s="72">
        <f t="shared" si="956"/>
        <v>53.938512000000003</v>
      </c>
      <c r="AB478" s="92">
        <v>0.92500000000000004</v>
      </c>
      <c r="AC478" s="93">
        <f>AA478/AB478</f>
        <v>58.311904864864864</v>
      </c>
      <c r="AD478" s="94">
        <v>10874.718775497558</v>
      </c>
      <c r="AE478" s="72">
        <v>39</v>
      </c>
      <c r="AF478" s="72">
        <v>39</v>
      </c>
      <c r="AG478" s="92">
        <v>0.88</v>
      </c>
      <c r="AI478" s="72" t="s">
        <v>578</v>
      </c>
      <c r="AL478" s="4"/>
      <c r="AM478" s="4"/>
      <c r="AN478" s="73"/>
      <c r="AO478" s="4"/>
      <c r="AP478" s="4"/>
      <c r="AQ478" s="4"/>
      <c r="AR478" s="4"/>
    </row>
    <row r="479" spans="1:44" s="72" customFormat="1" ht="17.399999999999999">
      <c r="A479" s="4" t="str">
        <f t="shared" si="912"/>
        <v>MCR06N30 8506</v>
      </c>
      <c r="B479" s="4">
        <v>6</v>
      </c>
      <c r="C479" s="79" t="s">
        <v>895</v>
      </c>
      <c r="D479" s="79" t="s">
        <v>436</v>
      </c>
      <c r="E479" s="80">
        <f t="shared" si="945"/>
        <v>11900</v>
      </c>
      <c r="F479" s="81">
        <f t="shared" si="946"/>
        <v>72.912975401069517</v>
      </c>
      <c r="G479" s="81">
        <f t="shared" si="947"/>
        <v>163.20826210344785</v>
      </c>
      <c r="H479" s="82" t="s">
        <v>554</v>
      </c>
      <c r="I479" s="83"/>
      <c r="J479" s="83" t="s">
        <v>555</v>
      </c>
      <c r="K479" s="83" t="s">
        <v>556</v>
      </c>
      <c r="L479" s="84" t="s">
        <v>575</v>
      </c>
      <c r="M479" s="85">
        <v>70</v>
      </c>
      <c r="N479" s="85">
        <v>65</v>
      </c>
      <c r="O479" s="86" t="s">
        <v>576</v>
      </c>
      <c r="P479" s="87">
        <f t="shared" si="954"/>
        <v>7100</v>
      </c>
      <c r="Q479" s="87" t="s">
        <v>422</v>
      </c>
      <c r="R479" s="88">
        <f>$R$69</f>
        <v>1.015228426395939</v>
      </c>
      <c r="S479" s="89">
        <f t="shared" si="948"/>
        <v>11900</v>
      </c>
      <c r="T479" s="89">
        <f t="shared" si="949"/>
        <v>11700</v>
      </c>
      <c r="U479" s="4">
        <v>144</v>
      </c>
      <c r="V479" s="95">
        <v>166.7</v>
      </c>
      <c r="W479" s="75">
        <v>3</v>
      </c>
      <c r="X479" s="9">
        <f t="shared" ref="X479:X480" si="958">W479*V479</f>
        <v>500.09999999999997</v>
      </c>
      <c r="Y479" s="72">
        <v>2.84</v>
      </c>
      <c r="Z479" s="72">
        <f t="shared" si="951"/>
        <v>136.32</v>
      </c>
      <c r="AA479" s="72">
        <f t="shared" si="956"/>
        <v>68.173631999999998</v>
      </c>
      <c r="AB479" s="92">
        <v>0.93500000000000005</v>
      </c>
      <c r="AC479" s="93">
        <f t="shared" ref="AC479:AC480" si="959">AA479/AB479</f>
        <v>72.912975401069517</v>
      </c>
      <c r="AD479" s="94">
        <v>13300.159999430247</v>
      </c>
      <c r="AE479" s="72">
        <v>39</v>
      </c>
      <c r="AF479" s="72">
        <v>39</v>
      </c>
      <c r="AG479" s="92">
        <v>0.88</v>
      </c>
      <c r="AI479" s="72" t="s">
        <v>578</v>
      </c>
      <c r="AL479" s="4"/>
      <c r="AM479" s="4"/>
      <c r="AN479" s="73"/>
      <c r="AO479" s="4"/>
      <c r="AP479" s="4"/>
      <c r="AQ479" s="4"/>
      <c r="AR479" s="4"/>
    </row>
    <row r="480" spans="1:44" s="72" customFormat="1" ht="18" thickBot="1">
      <c r="A480" s="4" t="str">
        <f t="shared" si="912"/>
        <v>MCR06N30 8507</v>
      </c>
      <c r="B480" s="4">
        <v>7</v>
      </c>
      <c r="C480" s="79" t="s">
        <v>895</v>
      </c>
      <c r="D480" s="79" t="s">
        <v>436</v>
      </c>
      <c r="E480" s="80">
        <f t="shared" si="945"/>
        <v>13400</v>
      </c>
      <c r="F480" s="81">
        <f t="shared" si="946"/>
        <v>87.812366737739879</v>
      </c>
      <c r="G480" s="81">
        <f t="shared" si="947"/>
        <v>152.59809634809633</v>
      </c>
      <c r="H480" s="82" t="s">
        <v>554</v>
      </c>
      <c r="I480" s="83"/>
      <c r="J480" s="83" t="s">
        <v>555</v>
      </c>
      <c r="K480" s="83" t="s">
        <v>556</v>
      </c>
      <c r="L480" s="84" t="s">
        <v>575</v>
      </c>
      <c r="M480" s="85">
        <v>70</v>
      </c>
      <c r="N480" s="85">
        <v>65</v>
      </c>
      <c r="O480" s="86" t="s">
        <v>576</v>
      </c>
      <c r="P480" s="87">
        <f t="shared" si="954"/>
        <v>8000</v>
      </c>
      <c r="Q480" s="87" t="s">
        <v>590</v>
      </c>
      <c r="R480" s="88">
        <f>$R$70</f>
        <v>0.97413793103448276</v>
      </c>
      <c r="S480" s="89">
        <f t="shared" si="948"/>
        <v>13400</v>
      </c>
      <c r="T480" s="89">
        <f t="shared" si="949"/>
        <v>13750</v>
      </c>
      <c r="U480" s="4">
        <v>144</v>
      </c>
      <c r="V480" s="98">
        <v>200</v>
      </c>
      <c r="W480" s="75">
        <v>3</v>
      </c>
      <c r="X480" s="9">
        <f t="shared" si="958"/>
        <v>600</v>
      </c>
      <c r="Y480" s="72">
        <v>2.86</v>
      </c>
      <c r="Z480" s="72">
        <f t="shared" si="951"/>
        <v>137.28</v>
      </c>
      <c r="AA480" s="72">
        <f t="shared" si="956"/>
        <v>82.367999999999995</v>
      </c>
      <c r="AB480" s="92">
        <v>0.93799999999999994</v>
      </c>
      <c r="AC480" s="93">
        <f t="shared" si="959"/>
        <v>87.812366737739879</v>
      </c>
      <c r="AD480" s="99">
        <v>15617.5832268718</v>
      </c>
      <c r="AE480" s="72">
        <v>39</v>
      </c>
      <c r="AF480" s="72">
        <v>39</v>
      </c>
      <c r="AG480" s="92">
        <v>0.88</v>
      </c>
      <c r="AI480" s="72" t="s">
        <v>578</v>
      </c>
      <c r="AL480" s="4"/>
      <c r="AM480" s="4"/>
      <c r="AN480" s="73"/>
      <c r="AO480" s="4"/>
      <c r="AP480" s="4"/>
      <c r="AQ480" s="4"/>
      <c r="AR480" s="4"/>
    </row>
    <row r="481" spans="1:44" s="72" customFormat="1" ht="15" thickBot="1">
      <c r="A481" s="4" t="str">
        <f t="shared" si="912"/>
        <v/>
      </c>
      <c r="B481" s="4"/>
      <c r="C481" s="79"/>
      <c r="D481" s="79" t="s">
        <v>646</v>
      </c>
      <c r="E481" s="80"/>
      <c r="F481" s="81"/>
      <c r="G481" s="81"/>
      <c r="H481" s="82" t="s">
        <v>554</v>
      </c>
      <c r="I481" s="83"/>
      <c r="J481" s="83"/>
      <c r="K481" s="83"/>
      <c r="L481" s="84"/>
      <c r="M481" s="85"/>
      <c r="N481" s="85"/>
      <c r="O481" s="86"/>
      <c r="P481" s="87"/>
      <c r="Q481" s="87"/>
      <c r="R481" s="89"/>
      <c r="S481" s="89"/>
      <c r="T481" s="89"/>
      <c r="U481" s="4"/>
      <c r="AG481" s="92">
        <v>0.88</v>
      </c>
      <c r="AL481" s="4"/>
      <c r="AM481" s="4"/>
      <c r="AN481" s="73"/>
      <c r="AO481" s="4"/>
      <c r="AP481" s="4"/>
      <c r="AQ481" s="4"/>
      <c r="AR481" s="4"/>
    </row>
    <row r="482" spans="1:44" s="72" customFormat="1" ht="17.399999999999999">
      <c r="A482" s="4" t="str">
        <f t="shared" si="912"/>
        <v>MCR08N30 8501</v>
      </c>
      <c r="B482" s="4">
        <v>1</v>
      </c>
      <c r="C482" s="79" t="s">
        <v>896</v>
      </c>
      <c r="D482" s="79" t="s">
        <v>435</v>
      </c>
      <c r="E482" s="80">
        <f t="shared" ref="E482:E488" si="960">S482</f>
        <v>4550</v>
      </c>
      <c r="F482" s="81">
        <f t="shared" ref="F482:F488" si="961">AC482</f>
        <v>29.254098854896352</v>
      </c>
      <c r="G482" s="81">
        <f t="shared" ref="G482:G488" si="962">E482/F482</f>
        <v>155.53376033110834</v>
      </c>
      <c r="H482" s="82" t="s">
        <v>554</v>
      </c>
      <c r="I482" s="83"/>
      <c r="J482" s="83" t="s">
        <v>555</v>
      </c>
      <c r="K482" s="83" t="s">
        <v>556</v>
      </c>
      <c r="L482" s="84" t="s">
        <v>579</v>
      </c>
      <c r="M482" s="85">
        <v>70</v>
      </c>
      <c r="N482" s="85">
        <v>65</v>
      </c>
      <c r="O482" s="86" t="s">
        <v>580</v>
      </c>
      <c r="P482" s="87">
        <f>MROUND(E482/2.24,100)</f>
        <v>2000</v>
      </c>
      <c r="Q482" s="87" t="s">
        <v>425</v>
      </c>
      <c r="R482" s="88">
        <f>R$64</f>
        <v>1</v>
      </c>
      <c r="S482" s="89">
        <f t="shared" ref="S482:S488" si="963">MROUND(T482*R482,50)</f>
        <v>4550</v>
      </c>
      <c r="T482" s="89">
        <f t="shared" ref="T482:T488" si="964">MROUND(AD482*AG482*AF482/AE482,50)</f>
        <v>4550</v>
      </c>
      <c r="U482" s="4">
        <f t="shared" ref="U482:U485" si="965">24*8</f>
        <v>192</v>
      </c>
      <c r="V482" s="90">
        <v>50</v>
      </c>
      <c r="W482" s="75">
        <v>3</v>
      </c>
      <c r="X482" s="9">
        <f t="shared" ref="X482" si="966">W482*V482</f>
        <v>150</v>
      </c>
      <c r="Y482" s="91">
        <v>2.7273352578262751</v>
      </c>
      <c r="Z482" s="72">
        <f t="shared" ref="Z482:Z488" si="967">Y482*U482/W482</f>
        <v>174.54945650088158</v>
      </c>
      <c r="AA482" s="72">
        <f t="shared" ref="AA482" si="968">Z482*X482/1000</f>
        <v>26.182418475132234</v>
      </c>
      <c r="AB482" s="92">
        <v>0.89500000000000002</v>
      </c>
      <c r="AC482" s="93">
        <f t="shared" ref="AC482" si="969">AA482/AB482</f>
        <v>29.254098854896352</v>
      </c>
      <c r="AD482" s="97">
        <v>5163.801909519304</v>
      </c>
      <c r="AE482" s="72">
        <v>39</v>
      </c>
      <c r="AF482" s="72">
        <v>39</v>
      </c>
      <c r="AG482" s="92">
        <v>0.88</v>
      </c>
      <c r="AI482" s="72" t="s">
        <v>581</v>
      </c>
      <c r="AL482" s="4"/>
      <c r="AM482" s="4"/>
      <c r="AN482" s="73"/>
      <c r="AO482" s="4"/>
      <c r="AP482" s="4"/>
      <c r="AQ482" s="4"/>
      <c r="AR482" s="4"/>
    </row>
    <row r="483" spans="1:44" s="72" customFormat="1" ht="17.399999999999999">
      <c r="A483" s="4" t="str">
        <f t="shared" si="912"/>
        <v>MCR08N30 8502</v>
      </c>
      <c r="B483" s="4">
        <v>2</v>
      </c>
      <c r="C483" s="79" t="s">
        <v>896</v>
      </c>
      <c r="D483" s="79" t="s">
        <v>435</v>
      </c>
      <c r="E483" s="80">
        <f t="shared" si="960"/>
        <v>6750</v>
      </c>
      <c r="F483" s="81">
        <f t="shared" si="961"/>
        <v>44.189705289944087</v>
      </c>
      <c r="G483" s="81">
        <f t="shared" si="962"/>
        <v>152.75050955218853</v>
      </c>
      <c r="H483" s="82" t="s">
        <v>554</v>
      </c>
      <c r="I483" s="83"/>
      <c r="J483" s="83" t="s">
        <v>555</v>
      </c>
      <c r="K483" s="83" t="s">
        <v>556</v>
      </c>
      <c r="L483" s="84" t="s">
        <v>579</v>
      </c>
      <c r="M483" s="85">
        <v>70</v>
      </c>
      <c r="N483" s="85">
        <v>65</v>
      </c>
      <c r="O483" s="86" t="s">
        <v>580</v>
      </c>
      <c r="P483" s="87">
        <f t="shared" ref="P483:P488" si="970">MROUND(E483/2.24,100)</f>
        <v>3000</v>
      </c>
      <c r="Q483" s="87" t="s">
        <v>418</v>
      </c>
      <c r="R483" s="88">
        <f>R$65</f>
        <v>1</v>
      </c>
      <c r="S483" s="89">
        <f t="shared" si="963"/>
        <v>6750</v>
      </c>
      <c r="T483" s="89">
        <f t="shared" si="964"/>
        <v>6750</v>
      </c>
      <c r="U483" s="4">
        <f t="shared" si="965"/>
        <v>192</v>
      </c>
      <c r="V483" s="95">
        <v>76.67</v>
      </c>
      <c r="W483" s="75">
        <v>3</v>
      </c>
      <c r="X483" s="9">
        <f>W483*V483</f>
        <v>230.01</v>
      </c>
      <c r="Y483" s="96">
        <v>2.7797478301546827</v>
      </c>
      <c r="Z483" s="72">
        <f t="shared" si="967"/>
        <v>177.9038611298997</v>
      </c>
      <c r="AA483" s="72">
        <f>Z483*X483/1000</f>
        <v>40.919667098488226</v>
      </c>
      <c r="AB483" s="92">
        <v>0.92600000000000005</v>
      </c>
      <c r="AC483" s="93">
        <f>AA483/AB483</f>
        <v>44.189705289944087</v>
      </c>
      <c r="AD483" s="94">
        <v>7645.9371585231547</v>
      </c>
      <c r="AE483" s="72">
        <v>39</v>
      </c>
      <c r="AF483" s="72">
        <v>39</v>
      </c>
      <c r="AG483" s="92">
        <v>0.88</v>
      </c>
      <c r="AI483" s="72" t="s">
        <v>581</v>
      </c>
      <c r="AL483" s="4"/>
      <c r="AM483" s="4"/>
      <c r="AN483" s="73"/>
      <c r="AO483" s="4"/>
      <c r="AP483" s="4"/>
      <c r="AQ483" s="4"/>
      <c r="AR483" s="4"/>
    </row>
    <row r="484" spans="1:44" s="72" customFormat="1" ht="17.399999999999999">
      <c r="A484" s="4" t="str">
        <f t="shared" si="912"/>
        <v>MCR08N30 8503</v>
      </c>
      <c r="B484" s="4">
        <v>3</v>
      </c>
      <c r="C484" s="79" t="s">
        <v>896</v>
      </c>
      <c r="D484" s="79" t="s">
        <v>435</v>
      </c>
      <c r="E484" s="80">
        <f t="shared" si="960"/>
        <v>7900</v>
      </c>
      <c r="F484" s="81">
        <f t="shared" si="961"/>
        <v>51.862243381605957</v>
      </c>
      <c r="G484" s="81">
        <f t="shared" si="962"/>
        <v>152.32661537356293</v>
      </c>
      <c r="H484" s="82" t="s">
        <v>554</v>
      </c>
      <c r="I484" s="83"/>
      <c r="J484" s="83" t="s">
        <v>555</v>
      </c>
      <c r="K484" s="83" t="s">
        <v>556</v>
      </c>
      <c r="L484" s="84" t="s">
        <v>579</v>
      </c>
      <c r="M484" s="85">
        <v>70</v>
      </c>
      <c r="N484" s="85">
        <v>65</v>
      </c>
      <c r="O484" s="86" t="s">
        <v>580</v>
      </c>
      <c r="P484" s="87">
        <f t="shared" si="970"/>
        <v>3500</v>
      </c>
      <c r="Q484" s="87" t="s">
        <v>419</v>
      </c>
      <c r="R484" s="88">
        <f>R$66</f>
        <v>1.0204081632653061</v>
      </c>
      <c r="S484" s="89">
        <f t="shared" si="963"/>
        <v>7900</v>
      </c>
      <c r="T484" s="89">
        <f t="shared" si="964"/>
        <v>7750</v>
      </c>
      <c r="U484" s="4">
        <f t="shared" si="965"/>
        <v>192</v>
      </c>
      <c r="V484" s="9">
        <v>90</v>
      </c>
      <c r="W484" s="75">
        <v>3</v>
      </c>
      <c r="X484" s="9">
        <f t="shared" ref="X484:X485" si="971">W484*V484</f>
        <v>270</v>
      </c>
      <c r="Y484" s="96">
        <v>2.8032022753715258</v>
      </c>
      <c r="Z484" s="72">
        <f t="shared" si="967"/>
        <v>179.40494562377765</v>
      </c>
      <c r="AA484" s="72">
        <f t="shared" ref="AA484:AA485" si="972">Z484*X484/1000</f>
        <v>48.439335318419964</v>
      </c>
      <c r="AB484" s="92">
        <v>0.93400000000000005</v>
      </c>
      <c r="AC484" s="93">
        <f t="shared" ref="AC484:AC485" si="973">AA484/AB484</f>
        <v>51.862243381605957</v>
      </c>
      <c r="AD484" s="94">
        <v>8825.7502827786157</v>
      </c>
      <c r="AE484" s="72">
        <v>39</v>
      </c>
      <c r="AF484" s="72">
        <v>39</v>
      </c>
      <c r="AG484" s="92">
        <v>0.88</v>
      </c>
      <c r="AI484" s="72" t="s">
        <v>581</v>
      </c>
      <c r="AL484" s="4"/>
      <c r="AM484" s="4"/>
      <c r="AN484" s="73"/>
      <c r="AO484" s="4"/>
      <c r="AP484" s="4"/>
      <c r="AQ484" s="4"/>
      <c r="AR484" s="4"/>
    </row>
    <row r="485" spans="1:44" s="72" customFormat="1" ht="17.399999999999999">
      <c r="A485" s="4" t="str">
        <f t="shared" si="912"/>
        <v>MCR08N30 8504</v>
      </c>
      <c r="B485" s="4">
        <v>4</v>
      </c>
      <c r="C485" s="79" t="s">
        <v>896</v>
      </c>
      <c r="D485" s="79" t="s">
        <v>435</v>
      </c>
      <c r="E485" s="80">
        <f t="shared" si="960"/>
        <v>9900</v>
      </c>
      <c r="F485" s="81">
        <f t="shared" si="961"/>
        <v>67.699337650063327</v>
      </c>
      <c r="G485" s="81">
        <f t="shared" si="962"/>
        <v>146.23481327354963</v>
      </c>
      <c r="H485" s="82" t="s">
        <v>554</v>
      </c>
      <c r="I485" s="83"/>
      <c r="J485" s="83" t="s">
        <v>555</v>
      </c>
      <c r="K485" s="83" t="s">
        <v>556</v>
      </c>
      <c r="L485" s="84" t="s">
        <v>579</v>
      </c>
      <c r="M485" s="85">
        <v>70</v>
      </c>
      <c r="N485" s="85">
        <v>65</v>
      </c>
      <c r="O485" s="86" t="s">
        <v>580</v>
      </c>
      <c r="P485" s="87">
        <f t="shared" si="970"/>
        <v>4400</v>
      </c>
      <c r="Q485" s="87" t="s">
        <v>588</v>
      </c>
      <c r="R485" s="88">
        <f>R$67</f>
        <v>1.0162601626016261</v>
      </c>
      <c r="S485" s="89">
        <f t="shared" si="963"/>
        <v>9900</v>
      </c>
      <c r="T485" s="89">
        <f t="shared" si="964"/>
        <v>9750</v>
      </c>
      <c r="U485" s="4">
        <f t="shared" si="965"/>
        <v>192</v>
      </c>
      <c r="V485" s="9">
        <f>350/3</f>
        <v>116.66666666666667</v>
      </c>
      <c r="W485" s="75">
        <v>3</v>
      </c>
      <c r="X485" s="9">
        <f t="shared" si="971"/>
        <v>350</v>
      </c>
      <c r="Y485" s="96">
        <v>2.8469989315339133</v>
      </c>
      <c r="Z485" s="72">
        <f t="shared" si="967"/>
        <v>182.20793161817042</v>
      </c>
      <c r="AA485" s="72">
        <f t="shared" si="972"/>
        <v>63.772776066359647</v>
      </c>
      <c r="AB485" s="92">
        <v>0.94199999999999995</v>
      </c>
      <c r="AC485" s="93">
        <f t="shared" si="973"/>
        <v>67.699337650063327</v>
      </c>
      <c r="AD485" s="94">
        <v>11092.197225602307</v>
      </c>
      <c r="AE485" s="72">
        <v>39</v>
      </c>
      <c r="AF485" s="72">
        <v>39</v>
      </c>
      <c r="AG485" s="92">
        <v>0.88</v>
      </c>
      <c r="AI485" s="72" t="s">
        <v>581</v>
      </c>
      <c r="AL485" s="4"/>
      <c r="AM485" s="4"/>
      <c r="AN485" s="73"/>
      <c r="AO485" s="4"/>
      <c r="AP485" s="4"/>
      <c r="AQ485" s="4"/>
      <c r="AR485" s="4"/>
    </row>
    <row r="486" spans="1:44" s="72" customFormat="1" ht="17.399999999999999">
      <c r="A486" s="4" t="str">
        <f t="shared" si="912"/>
        <v>MCR08N30 85015</v>
      </c>
      <c r="B486" s="4">
        <v>5</v>
      </c>
      <c r="C486" s="79" t="s">
        <v>897</v>
      </c>
      <c r="D486" s="79" t="s">
        <v>647</v>
      </c>
      <c r="E486" s="80">
        <f t="shared" si="960"/>
        <v>12850</v>
      </c>
      <c r="F486" s="81">
        <f t="shared" si="961"/>
        <v>76.835487179487188</v>
      </c>
      <c r="G486" s="81">
        <f t="shared" si="962"/>
        <v>167.24043110421732</v>
      </c>
      <c r="H486" s="82" t="s">
        <v>554</v>
      </c>
      <c r="I486" s="83"/>
      <c r="J486" s="83" t="s">
        <v>555</v>
      </c>
      <c r="K486" s="83" t="s">
        <v>556</v>
      </c>
      <c r="L486" s="84" t="s">
        <v>579</v>
      </c>
      <c r="M486" s="85">
        <v>70</v>
      </c>
      <c r="N486" s="85">
        <v>65</v>
      </c>
      <c r="O486" s="86" t="s">
        <v>580</v>
      </c>
      <c r="P486" s="87">
        <f t="shared" si="970"/>
        <v>5700</v>
      </c>
      <c r="Q486" s="87" t="s">
        <v>589</v>
      </c>
      <c r="R486" s="88">
        <f>R$68</f>
        <v>1.0062111801242235</v>
      </c>
      <c r="S486" s="89">
        <f t="shared" si="963"/>
        <v>12850</v>
      </c>
      <c r="T486" s="89">
        <f t="shared" si="964"/>
        <v>12750</v>
      </c>
      <c r="U486" s="4">
        <f>24*8</f>
        <v>192</v>
      </c>
      <c r="V486" s="9">
        <v>133.30000000000001</v>
      </c>
      <c r="W486" s="75">
        <v>3</v>
      </c>
      <c r="X486" s="9">
        <f>W486*V486</f>
        <v>399.90000000000003</v>
      </c>
      <c r="Y486" s="72">
        <v>2.81</v>
      </c>
      <c r="Z486" s="72">
        <f t="shared" si="967"/>
        <v>179.84</v>
      </c>
      <c r="AA486" s="72">
        <f>Z486*X486/1000</f>
        <v>71.918016000000009</v>
      </c>
      <c r="AB486" s="92">
        <v>0.93600000000000005</v>
      </c>
      <c r="AC486" s="93">
        <f>AA486/AB486</f>
        <v>76.835487179487188</v>
      </c>
      <c r="AD486" s="97">
        <v>14499.625033996745</v>
      </c>
      <c r="AE486" s="72">
        <v>39</v>
      </c>
      <c r="AF486" s="72">
        <v>39</v>
      </c>
      <c r="AG486" s="92">
        <v>0.88</v>
      </c>
      <c r="AI486" s="72" t="s">
        <v>582</v>
      </c>
      <c r="AL486" s="4"/>
      <c r="AM486" s="4"/>
      <c r="AN486" s="73"/>
      <c r="AO486" s="4"/>
      <c r="AP486" s="4"/>
      <c r="AQ486" s="4"/>
      <c r="AR486" s="4"/>
    </row>
    <row r="487" spans="1:44" s="72" customFormat="1" ht="17.399999999999999">
      <c r="A487" s="4" t="str">
        <f t="shared" si="912"/>
        <v>MCR08N30 85016</v>
      </c>
      <c r="B487" s="4">
        <v>6</v>
      </c>
      <c r="C487" s="79" t="s">
        <v>897</v>
      </c>
      <c r="D487" s="79" t="s">
        <v>647</v>
      </c>
      <c r="E487" s="80">
        <f t="shared" si="960"/>
        <v>15850</v>
      </c>
      <c r="F487" s="81">
        <f t="shared" si="961"/>
        <v>96.188546031746029</v>
      </c>
      <c r="G487" s="81">
        <f t="shared" si="962"/>
        <v>164.78053421005941</v>
      </c>
      <c r="H487" s="82" t="s">
        <v>554</v>
      </c>
      <c r="I487" s="83"/>
      <c r="J487" s="83" t="s">
        <v>555</v>
      </c>
      <c r="K487" s="83" t="s">
        <v>556</v>
      </c>
      <c r="L487" s="84" t="s">
        <v>579</v>
      </c>
      <c r="M487" s="85">
        <v>70</v>
      </c>
      <c r="N487" s="85">
        <v>65</v>
      </c>
      <c r="O487" s="86" t="s">
        <v>580</v>
      </c>
      <c r="P487" s="87">
        <f t="shared" si="970"/>
        <v>7100</v>
      </c>
      <c r="Q487" s="87" t="s">
        <v>422</v>
      </c>
      <c r="R487" s="88">
        <f>$R$69</f>
        <v>1.015228426395939</v>
      </c>
      <c r="S487" s="89">
        <f t="shared" si="963"/>
        <v>15850</v>
      </c>
      <c r="T487" s="89">
        <f t="shared" si="964"/>
        <v>15600</v>
      </c>
      <c r="U487" s="4">
        <f t="shared" ref="U487:U488" si="974">24*8</f>
        <v>192</v>
      </c>
      <c r="V487" s="95">
        <v>166.7</v>
      </c>
      <c r="W487" s="75">
        <v>3</v>
      </c>
      <c r="X487" s="9">
        <f t="shared" ref="X487:X488" si="975">W487*V487</f>
        <v>500.09999999999997</v>
      </c>
      <c r="Y487" s="72">
        <v>2.84</v>
      </c>
      <c r="Z487" s="72">
        <f t="shared" si="967"/>
        <v>181.76</v>
      </c>
      <c r="AA487" s="72">
        <f t="shared" ref="AA487:AA488" si="976">Z487*X487/1000</f>
        <v>90.898175999999992</v>
      </c>
      <c r="AB487" s="92">
        <v>0.94499999999999995</v>
      </c>
      <c r="AC487" s="93">
        <f t="shared" ref="AC487:AC488" si="977">AA487/AB487</f>
        <v>96.188546031746029</v>
      </c>
      <c r="AD487" s="94">
        <v>17733.546665906993</v>
      </c>
      <c r="AE487" s="72">
        <v>39</v>
      </c>
      <c r="AF487" s="72">
        <v>39</v>
      </c>
      <c r="AG487" s="92">
        <v>0.88</v>
      </c>
      <c r="AI487" s="72" t="s">
        <v>582</v>
      </c>
      <c r="AL487" s="4"/>
      <c r="AM487" s="4"/>
      <c r="AN487" s="73"/>
      <c r="AO487" s="4"/>
      <c r="AP487" s="4"/>
      <c r="AQ487" s="4"/>
      <c r="AR487" s="4"/>
    </row>
    <row r="488" spans="1:44" s="72" customFormat="1" ht="17.399999999999999">
      <c r="A488" s="4" t="str">
        <f t="shared" si="912"/>
        <v>MCR08N30 85027</v>
      </c>
      <c r="B488" s="4">
        <v>7</v>
      </c>
      <c r="C488" s="79" t="s">
        <v>898</v>
      </c>
      <c r="D488" s="79" t="s">
        <v>648</v>
      </c>
      <c r="E488" s="80">
        <f t="shared" si="960"/>
        <v>17850</v>
      </c>
      <c r="F488" s="81">
        <f t="shared" si="961"/>
        <v>115.97043294614572</v>
      </c>
      <c r="G488" s="81">
        <f t="shared" si="962"/>
        <v>153.91854239510491</v>
      </c>
      <c r="H488" s="82" t="s">
        <v>554</v>
      </c>
      <c r="I488" s="83"/>
      <c r="J488" s="83" t="s">
        <v>565</v>
      </c>
      <c r="K488" s="83" t="s">
        <v>556</v>
      </c>
      <c r="L488" s="84" t="s">
        <v>579</v>
      </c>
      <c r="M488" s="85">
        <v>70</v>
      </c>
      <c r="N488" s="85">
        <v>65</v>
      </c>
      <c r="O488" s="86" t="s">
        <v>580</v>
      </c>
      <c r="P488" s="87">
        <f t="shared" si="970"/>
        <v>8000</v>
      </c>
      <c r="Q488" s="87" t="s">
        <v>590</v>
      </c>
      <c r="R488" s="88">
        <f>$R$70</f>
        <v>0.97413793103448276</v>
      </c>
      <c r="S488" s="89">
        <f t="shared" si="963"/>
        <v>17850</v>
      </c>
      <c r="T488" s="89">
        <f t="shared" si="964"/>
        <v>18300</v>
      </c>
      <c r="U488" s="4">
        <f t="shared" si="974"/>
        <v>192</v>
      </c>
      <c r="V488" s="98">
        <v>200</v>
      </c>
      <c r="W488" s="75">
        <v>3</v>
      </c>
      <c r="X488" s="9">
        <f t="shared" si="975"/>
        <v>600</v>
      </c>
      <c r="Y488" s="72">
        <v>2.86</v>
      </c>
      <c r="Z488" s="72">
        <f t="shared" si="967"/>
        <v>183.04</v>
      </c>
      <c r="AA488" s="72">
        <f t="shared" si="976"/>
        <v>109.824</v>
      </c>
      <c r="AB488" s="92">
        <v>0.94699999999999995</v>
      </c>
      <c r="AC488" s="93">
        <f t="shared" si="977"/>
        <v>115.97043294614572</v>
      </c>
      <c r="AD488" s="94">
        <v>20823.444302495736</v>
      </c>
      <c r="AE488" s="72">
        <v>39</v>
      </c>
      <c r="AF488" s="72">
        <v>39</v>
      </c>
      <c r="AG488" s="92">
        <v>0.88</v>
      </c>
      <c r="AI488" s="72" t="s">
        <v>582</v>
      </c>
      <c r="AL488" s="4"/>
      <c r="AM488" s="4"/>
      <c r="AN488" s="73"/>
      <c r="AO488" s="4"/>
      <c r="AP488" s="4"/>
      <c r="AQ488" s="4"/>
      <c r="AR488" s="4"/>
    </row>
    <row r="489" spans="1:44">
      <c r="A489" s="4" t="str">
        <f t="shared" si="912"/>
        <v/>
      </c>
      <c r="C489" s="79"/>
      <c r="D489" s="79" t="s">
        <v>646</v>
      </c>
      <c r="E489" s="80"/>
      <c r="F489" s="82"/>
      <c r="G489" s="81"/>
      <c r="H489" s="82" t="s">
        <v>554</v>
      </c>
      <c r="I489" s="83"/>
      <c r="J489" s="83"/>
      <c r="K489" s="83"/>
      <c r="L489" s="84"/>
      <c r="M489" s="85"/>
      <c r="N489" s="85"/>
      <c r="O489" s="86"/>
      <c r="P489" s="87"/>
      <c r="Q489" s="87"/>
      <c r="R489" s="89"/>
      <c r="S489" s="89"/>
      <c r="T489" s="89"/>
    </row>
    <row r="490" spans="1:44" s="72" customFormat="1" ht="15" thickBot="1">
      <c r="A490" s="4" t="str">
        <f t="shared" si="912"/>
        <v/>
      </c>
      <c r="B490" s="4"/>
      <c r="C490" s="6"/>
      <c r="D490" s="79" t="s">
        <v>646</v>
      </c>
      <c r="E490" s="70"/>
      <c r="F490" s="6"/>
      <c r="G490" s="6"/>
      <c r="H490" s="82" t="s">
        <v>554</v>
      </c>
      <c r="I490" s="6"/>
      <c r="J490" s="6"/>
      <c r="K490" s="6"/>
      <c r="L490" s="111"/>
      <c r="M490" s="112"/>
      <c r="N490" s="112"/>
      <c r="O490" s="113"/>
      <c r="P490" s="87"/>
      <c r="Q490" s="87"/>
      <c r="R490" s="89"/>
      <c r="S490" s="89"/>
      <c r="T490" s="89"/>
      <c r="U490" s="4"/>
      <c r="AL490" s="4"/>
      <c r="AM490" s="4"/>
      <c r="AN490" s="73"/>
      <c r="AO490" s="4"/>
      <c r="AP490" s="4"/>
      <c r="AQ490" s="4"/>
      <c r="AR490" s="4"/>
    </row>
    <row r="491" spans="1:44" ht="17.399999999999999">
      <c r="A491" s="4" t="str">
        <f t="shared" si="912"/>
        <v>MCR02A1 8301</v>
      </c>
      <c r="B491" s="4">
        <v>1</v>
      </c>
      <c r="C491" s="79" t="s">
        <v>899</v>
      </c>
      <c r="D491" s="79" t="s">
        <v>435</v>
      </c>
      <c r="E491" s="80">
        <f t="shared" ref="E491:E497" si="978">S491</f>
        <v>1050</v>
      </c>
      <c r="F491" s="81">
        <f>AC491</f>
        <v>8.6126376562934972</v>
      </c>
      <c r="G491" s="81">
        <f>E491/F491</f>
        <v>121.91387144131571</v>
      </c>
      <c r="H491" s="82" t="s">
        <v>554</v>
      </c>
      <c r="I491" s="83"/>
      <c r="J491" s="83" t="s">
        <v>555</v>
      </c>
      <c r="K491" s="83" t="s">
        <v>556</v>
      </c>
      <c r="L491" s="84" t="s">
        <v>557</v>
      </c>
      <c r="M491" s="85">
        <v>70</v>
      </c>
      <c r="N491" s="85">
        <v>65</v>
      </c>
      <c r="O491" s="86" t="s">
        <v>558</v>
      </c>
      <c r="P491" s="87">
        <f>MROUND(E491/0.56,100)</f>
        <v>1900</v>
      </c>
      <c r="Q491" s="87" t="s">
        <v>584</v>
      </c>
      <c r="R491" s="88">
        <f>R$64</f>
        <v>1</v>
      </c>
      <c r="S491" s="89">
        <f t="shared" ref="S491:S497" si="979">MROUND(T491*R491,50)</f>
        <v>1050</v>
      </c>
      <c r="T491" s="89">
        <f t="shared" ref="T491:T497" si="980">MROUND(AD491*AG491*AF491/AE491,50)</f>
        <v>1050</v>
      </c>
      <c r="U491" s="4">
        <v>48</v>
      </c>
      <c r="V491" s="90">
        <v>50</v>
      </c>
      <c r="W491" s="75">
        <v>3</v>
      </c>
      <c r="X491" s="9">
        <f t="shared" ref="X491" si="981">W491*V491</f>
        <v>150</v>
      </c>
      <c r="Y491" s="91">
        <v>2.7273352578262751</v>
      </c>
      <c r="Z491" s="72">
        <f t="shared" ref="Z491:Z497" si="982">Y491*U491/W491</f>
        <v>43.637364125220394</v>
      </c>
      <c r="AA491" s="72">
        <f t="shared" ref="AA491" si="983">Z491*X491/1000</f>
        <v>6.5456046187830585</v>
      </c>
      <c r="AB491" s="92">
        <v>0.76</v>
      </c>
      <c r="AC491" s="93">
        <f t="shared" ref="AC491" si="984">AA491/AB491</f>
        <v>8.6126376562934972</v>
      </c>
      <c r="AD491" s="94">
        <v>1291</v>
      </c>
      <c r="AE491" s="72">
        <v>39</v>
      </c>
      <c r="AF491" s="72">
        <v>37</v>
      </c>
      <c r="AG491" s="92">
        <v>0.87</v>
      </c>
      <c r="AI491" s="72" t="s">
        <v>559</v>
      </c>
      <c r="AL491" s="4" t="s">
        <v>560</v>
      </c>
    </row>
    <row r="492" spans="1:44" ht="17.399999999999999">
      <c r="A492" s="4" t="str">
        <f t="shared" si="912"/>
        <v>MCR02A1 8302</v>
      </c>
      <c r="B492" s="4">
        <v>2</v>
      </c>
      <c r="C492" s="79" t="s">
        <v>899</v>
      </c>
      <c r="D492" s="79" t="s">
        <v>435</v>
      </c>
      <c r="E492" s="80">
        <f t="shared" si="978"/>
        <v>1600</v>
      </c>
      <c r="F492" s="81">
        <f t="shared" ref="F492:F497" si="985">AC492</f>
        <v>12.629526882249452</v>
      </c>
      <c r="G492" s="81">
        <f t="shared" ref="G492:G497" si="986">E492/F492</f>
        <v>126.6872476631542</v>
      </c>
      <c r="H492" s="82" t="s">
        <v>554</v>
      </c>
      <c r="I492" s="83"/>
      <c r="J492" s="83" t="s">
        <v>555</v>
      </c>
      <c r="K492" s="83" t="s">
        <v>556</v>
      </c>
      <c r="L492" s="84" t="s">
        <v>557</v>
      </c>
      <c r="M492" s="85">
        <v>70</v>
      </c>
      <c r="N492" s="85">
        <v>65</v>
      </c>
      <c r="O492" s="86" t="s">
        <v>558</v>
      </c>
      <c r="P492" s="87">
        <f t="shared" ref="P492:P497" si="987">MROUND(E492/0.56,100)</f>
        <v>2900</v>
      </c>
      <c r="Q492" s="87" t="s">
        <v>591</v>
      </c>
      <c r="R492" s="88">
        <f>R$65</f>
        <v>1</v>
      </c>
      <c r="S492" s="89">
        <f t="shared" si="979"/>
        <v>1600</v>
      </c>
      <c r="T492" s="89">
        <f t="shared" si="980"/>
        <v>1600</v>
      </c>
      <c r="U492" s="4">
        <v>48</v>
      </c>
      <c r="V492" s="95">
        <v>76.67</v>
      </c>
      <c r="W492" s="75">
        <v>3</v>
      </c>
      <c r="X492" s="9">
        <f>W492*V492</f>
        <v>230.01</v>
      </c>
      <c r="Y492" s="96">
        <v>2.7797478301546827</v>
      </c>
      <c r="Z492" s="72">
        <f t="shared" si="982"/>
        <v>44.475965282474924</v>
      </c>
      <c r="AA492" s="72">
        <f>Z492*X492/1000</f>
        <v>10.229916774622057</v>
      </c>
      <c r="AB492" s="92">
        <v>0.81</v>
      </c>
      <c r="AC492" s="93">
        <f>AA492/AB492</f>
        <v>12.629526882249452</v>
      </c>
      <c r="AD492" s="94">
        <v>1911.4842896307887</v>
      </c>
      <c r="AE492" s="72">
        <v>39</v>
      </c>
      <c r="AF492" s="72">
        <v>37</v>
      </c>
      <c r="AG492" s="92">
        <v>0.87</v>
      </c>
      <c r="AI492" s="72" t="s">
        <v>559</v>
      </c>
    </row>
    <row r="493" spans="1:44" ht="17.399999999999999">
      <c r="A493" s="4" t="str">
        <f t="shared" si="912"/>
        <v>MCR02A1 8303</v>
      </c>
      <c r="B493" s="4">
        <v>3</v>
      </c>
      <c r="C493" s="79" t="s">
        <v>899</v>
      </c>
      <c r="D493" s="79" t="s">
        <v>435</v>
      </c>
      <c r="E493" s="80">
        <f t="shared" si="978"/>
        <v>1850</v>
      </c>
      <c r="F493" s="81">
        <f t="shared" si="985"/>
        <v>14.416468844767847</v>
      </c>
      <c r="G493" s="81">
        <f t="shared" si="986"/>
        <v>128.32546027187638</v>
      </c>
      <c r="H493" s="82" t="s">
        <v>554</v>
      </c>
      <c r="I493" s="83"/>
      <c r="J493" s="83" t="s">
        <v>555</v>
      </c>
      <c r="K493" s="83" t="s">
        <v>556</v>
      </c>
      <c r="L493" s="84" t="s">
        <v>557</v>
      </c>
      <c r="M493" s="85">
        <v>70</v>
      </c>
      <c r="N493" s="85">
        <v>65</v>
      </c>
      <c r="O493" s="86" t="s">
        <v>558</v>
      </c>
      <c r="P493" s="87">
        <f t="shared" si="987"/>
        <v>3300</v>
      </c>
      <c r="Q493" s="87" t="s">
        <v>592</v>
      </c>
      <c r="R493" s="88">
        <f>R$66</f>
        <v>1.0204081632653061</v>
      </c>
      <c r="S493" s="89">
        <f t="shared" si="979"/>
        <v>1850</v>
      </c>
      <c r="T493" s="89">
        <f t="shared" si="980"/>
        <v>1800</v>
      </c>
      <c r="U493" s="4">
        <v>48</v>
      </c>
      <c r="V493" s="9">
        <v>90</v>
      </c>
      <c r="W493" s="75">
        <v>3</v>
      </c>
      <c r="X493" s="9">
        <f t="shared" ref="X493:X494" si="988">W493*V493</f>
        <v>270</v>
      </c>
      <c r="Y493" s="96">
        <v>2.8032022753715258</v>
      </c>
      <c r="Z493" s="72">
        <f t="shared" si="982"/>
        <v>44.851236405944412</v>
      </c>
      <c r="AA493" s="72">
        <f t="shared" ref="AA493:AA494" si="989">Z493*X493/1000</f>
        <v>12.109833829604991</v>
      </c>
      <c r="AB493" s="92">
        <v>0.84</v>
      </c>
      <c r="AC493" s="93">
        <f t="shared" ref="AC493:AC494" si="990">AA493/AB493</f>
        <v>14.416468844767847</v>
      </c>
      <c r="AD493" s="94">
        <v>2206.4375706946539</v>
      </c>
      <c r="AE493" s="72">
        <v>39</v>
      </c>
      <c r="AF493" s="72">
        <v>37</v>
      </c>
      <c r="AG493" s="92">
        <v>0.87</v>
      </c>
      <c r="AI493" s="72" t="s">
        <v>559</v>
      </c>
    </row>
    <row r="494" spans="1:44" ht="17.399999999999999">
      <c r="A494" s="4" t="str">
        <f t="shared" si="912"/>
        <v>MCR02A1 8304</v>
      </c>
      <c r="B494" s="4">
        <v>4</v>
      </c>
      <c r="C494" s="79" t="s">
        <v>899</v>
      </c>
      <c r="D494" s="79" t="s">
        <v>435</v>
      </c>
      <c r="E494" s="80">
        <f t="shared" si="978"/>
        <v>2350</v>
      </c>
      <c r="F494" s="81">
        <f t="shared" si="985"/>
        <v>18.5385976937092</v>
      </c>
      <c r="G494" s="81">
        <f t="shared" si="986"/>
        <v>126.7625544729005</v>
      </c>
      <c r="H494" s="82" t="s">
        <v>554</v>
      </c>
      <c r="I494" s="83"/>
      <c r="J494" s="83" t="s">
        <v>555</v>
      </c>
      <c r="K494" s="83" t="s">
        <v>556</v>
      </c>
      <c r="L494" s="84" t="s">
        <v>557</v>
      </c>
      <c r="M494" s="85">
        <v>70</v>
      </c>
      <c r="N494" s="85">
        <v>65</v>
      </c>
      <c r="O494" s="86" t="s">
        <v>558</v>
      </c>
      <c r="P494" s="87">
        <f t="shared" si="987"/>
        <v>4200</v>
      </c>
      <c r="Q494" s="87" t="s">
        <v>585</v>
      </c>
      <c r="R494" s="88">
        <f>R$67</f>
        <v>1.0162601626016261</v>
      </c>
      <c r="S494" s="89">
        <f t="shared" si="979"/>
        <v>2350</v>
      </c>
      <c r="T494" s="89">
        <f t="shared" si="980"/>
        <v>2300</v>
      </c>
      <c r="U494" s="4">
        <v>48</v>
      </c>
      <c r="V494" s="9">
        <f>350/3</f>
        <v>116.66666666666667</v>
      </c>
      <c r="W494" s="75">
        <v>3</v>
      </c>
      <c r="X494" s="9">
        <f t="shared" si="988"/>
        <v>350</v>
      </c>
      <c r="Y494" s="96">
        <v>2.8469989315339133</v>
      </c>
      <c r="Z494" s="72">
        <f t="shared" si="982"/>
        <v>45.551982904542605</v>
      </c>
      <c r="AA494" s="72">
        <f t="shared" si="989"/>
        <v>15.943194016589912</v>
      </c>
      <c r="AB494" s="92">
        <v>0.86</v>
      </c>
      <c r="AC494" s="93">
        <f t="shared" si="990"/>
        <v>18.5385976937092</v>
      </c>
      <c r="AD494" s="94">
        <v>2773.0493064005768</v>
      </c>
      <c r="AE494" s="72">
        <v>39</v>
      </c>
      <c r="AF494" s="72">
        <v>37</v>
      </c>
      <c r="AG494" s="92">
        <v>0.87</v>
      </c>
      <c r="AI494" s="72" t="s">
        <v>559</v>
      </c>
    </row>
    <row r="495" spans="1:44" ht="17.399999999999999">
      <c r="A495" s="4" t="str">
        <f t="shared" si="912"/>
        <v>MCR02A1 8305</v>
      </c>
      <c r="B495" s="4">
        <v>5</v>
      </c>
      <c r="C495" s="79" t="s">
        <v>899</v>
      </c>
      <c r="D495" s="79" t="s">
        <v>436</v>
      </c>
      <c r="E495" s="80">
        <f t="shared" si="978"/>
        <v>3000</v>
      </c>
      <c r="F495" s="81">
        <f t="shared" si="985"/>
        <v>20.785553757225436</v>
      </c>
      <c r="G495" s="81">
        <f t="shared" si="986"/>
        <v>144.33101157851738</v>
      </c>
      <c r="H495" s="82" t="s">
        <v>554</v>
      </c>
      <c r="I495" s="83"/>
      <c r="J495" s="83" t="s">
        <v>555</v>
      </c>
      <c r="K495" s="83" t="s">
        <v>556</v>
      </c>
      <c r="L495" s="84" t="s">
        <v>557</v>
      </c>
      <c r="M495" s="85">
        <v>70</v>
      </c>
      <c r="N495" s="85">
        <v>65</v>
      </c>
      <c r="O495" s="86" t="s">
        <v>558</v>
      </c>
      <c r="P495" s="87">
        <f t="shared" si="987"/>
        <v>5400</v>
      </c>
      <c r="Q495" s="87" t="s">
        <v>586</v>
      </c>
      <c r="R495" s="88">
        <f>R$68</f>
        <v>1.0062111801242235</v>
      </c>
      <c r="S495" s="89">
        <f t="shared" si="979"/>
        <v>3000</v>
      </c>
      <c r="T495" s="89">
        <f t="shared" si="980"/>
        <v>3000</v>
      </c>
      <c r="U495" s="4">
        <v>48</v>
      </c>
      <c r="V495" s="9">
        <v>133.30000000000001</v>
      </c>
      <c r="W495" s="75">
        <v>3</v>
      </c>
      <c r="X495" s="9">
        <f>W495*V495</f>
        <v>399.90000000000003</v>
      </c>
      <c r="Y495" s="72">
        <v>2.81</v>
      </c>
      <c r="Z495" s="72">
        <f t="shared" si="982"/>
        <v>44.96</v>
      </c>
      <c r="AA495" s="72">
        <f>Z495*X495/1000</f>
        <v>17.979504000000002</v>
      </c>
      <c r="AB495" s="92">
        <v>0.86499999999999999</v>
      </c>
      <c r="AC495" s="93">
        <f>AA495/AB495</f>
        <v>20.785553757225436</v>
      </c>
      <c r="AD495" s="97">
        <v>3624.9062584991862</v>
      </c>
      <c r="AE495" s="72">
        <v>39</v>
      </c>
      <c r="AF495" s="72">
        <v>37</v>
      </c>
      <c r="AG495" s="92">
        <v>0.87</v>
      </c>
      <c r="AI495" s="72" t="s">
        <v>563</v>
      </c>
    </row>
    <row r="496" spans="1:44" ht="17.399999999999999">
      <c r="A496" s="4" t="str">
        <f t="shared" si="912"/>
        <v>MCR02A1 8306</v>
      </c>
      <c r="B496" s="4">
        <v>6</v>
      </c>
      <c r="C496" s="79" t="s">
        <v>899</v>
      </c>
      <c r="D496" s="79" t="s">
        <v>436</v>
      </c>
      <c r="E496" s="80">
        <f t="shared" si="978"/>
        <v>3700</v>
      </c>
      <c r="F496" s="81">
        <f t="shared" si="985"/>
        <v>26.120165517241379</v>
      </c>
      <c r="G496" s="81">
        <f t="shared" si="986"/>
        <v>141.65300742668367</v>
      </c>
      <c r="H496" s="82" t="s">
        <v>554</v>
      </c>
      <c r="I496" s="83"/>
      <c r="J496" s="83" t="s">
        <v>555</v>
      </c>
      <c r="K496" s="83" t="s">
        <v>556</v>
      </c>
      <c r="L496" s="84" t="s">
        <v>557</v>
      </c>
      <c r="M496" s="85">
        <v>70</v>
      </c>
      <c r="N496" s="85">
        <v>65</v>
      </c>
      <c r="O496" s="86" t="s">
        <v>558</v>
      </c>
      <c r="P496" s="87">
        <f t="shared" si="987"/>
        <v>6600</v>
      </c>
      <c r="Q496" s="87" t="s">
        <v>593</v>
      </c>
      <c r="R496" s="88">
        <f>$R$69</f>
        <v>1.015228426395939</v>
      </c>
      <c r="S496" s="89">
        <f t="shared" si="979"/>
        <v>3700</v>
      </c>
      <c r="T496" s="89">
        <f t="shared" si="980"/>
        <v>3650</v>
      </c>
      <c r="U496" s="4">
        <v>48</v>
      </c>
      <c r="V496" s="95">
        <v>166.7</v>
      </c>
      <c r="W496" s="75">
        <v>3</v>
      </c>
      <c r="X496" s="9">
        <f t="shared" ref="X496:X497" si="991">W496*V496</f>
        <v>500.09999999999997</v>
      </c>
      <c r="Y496" s="72">
        <v>2.84</v>
      </c>
      <c r="Z496" s="72">
        <f t="shared" si="982"/>
        <v>45.44</v>
      </c>
      <c r="AA496" s="72">
        <f t="shared" ref="AA496:AA497" si="992">Z496*X496/1000</f>
        <v>22.724543999999998</v>
      </c>
      <c r="AB496" s="92">
        <v>0.87</v>
      </c>
      <c r="AC496" s="93">
        <f t="shared" ref="AC496:AC497" si="993">AA496/AB496</f>
        <v>26.120165517241379</v>
      </c>
      <c r="AD496" s="94">
        <v>4433.3866664767484</v>
      </c>
      <c r="AE496" s="72">
        <v>39</v>
      </c>
      <c r="AF496" s="72">
        <v>37</v>
      </c>
      <c r="AG496" s="92">
        <v>0.87</v>
      </c>
      <c r="AI496" s="72" t="s">
        <v>563</v>
      </c>
    </row>
    <row r="497" spans="1:44" s="72" customFormat="1" ht="17.399999999999999">
      <c r="A497" s="4" t="str">
        <f t="shared" si="912"/>
        <v>MCR02A1 8307</v>
      </c>
      <c r="B497" s="4">
        <v>7</v>
      </c>
      <c r="C497" s="79" t="s">
        <v>899</v>
      </c>
      <c r="D497" s="79" t="s">
        <v>436</v>
      </c>
      <c r="E497" s="80">
        <f t="shared" si="978"/>
        <v>4200</v>
      </c>
      <c r="F497" s="81">
        <f t="shared" si="985"/>
        <v>31.02372881355932</v>
      </c>
      <c r="G497" s="81">
        <f t="shared" si="986"/>
        <v>135.38024475524477</v>
      </c>
      <c r="H497" s="82" t="s">
        <v>554</v>
      </c>
      <c r="I497" s="83"/>
      <c r="J497" s="83" t="s">
        <v>565</v>
      </c>
      <c r="K497" s="83" t="s">
        <v>556</v>
      </c>
      <c r="L497" s="84" t="s">
        <v>557</v>
      </c>
      <c r="M497" s="85">
        <v>70</v>
      </c>
      <c r="N497" s="85">
        <v>65</v>
      </c>
      <c r="O497" s="86" t="s">
        <v>558</v>
      </c>
      <c r="P497" s="87">
        <f t="shared" si="987"/>
        <v>7500</v>
      </c>
      <c r="Q497" s="87" t="s">
        <v>594</v>
      </c>
      <c r="R497" s="88">
        <f>$R$70</f>
        <v>0.97413793103448276</v>
      </c>
      <c r="S497" s="89">
        <f t="shared" si="979"/>
        <v>4200</v>
      </c>
      <c r="T497" s="89">
        <f t="shared" si="980"/>
        <v>4300</v>
      </c>
      <c r="U497" s="4">
        <v>48</v>
      </c>
      <c r="V497" s="98">
        <v>200</v>
      </c>
      <c r="W497" s="75">
        <v>3</v>
      </c>
      <c r="X497" s="9">
        <f t="shared" si="991"/>
        <v>600</v>
      </c>
      <c r="Y497" s="72">
        <v>2.86</v>
      </c>
      <c r="Z497" s="72">
        <f t="shared" si="982"/>
        <v>45.76</v>
      </c>
      <c r="AA497" s="72">
        <f t="shared" si="992"/>
        <v>27.456</v>
      </c>
      <c r="AB497" s="92">
        <v>0.88500000000000001</v>
      </c>
      <c r="AC497" s="93">
        <f t="shared" si="993"/>
        <v>31.02372881355932</v>
      </c>
      <c r="AD497" s="94">
        <v>5205.8610756239341</v>
      </c>
      <c r="AE497" s="72">
        <v>39</v>
      </c>
      <c r="AF497" s="72">
        <v>37</v>
      </c>
      <c r="AG497" s="92">
        <v>0.87</v>
      </c>
      <c r="AI497" s="72" t="s">
        <v>563</v>
      </c>
      <c r="AL497" s="4"/>
      <c r="AM497" s="4"/>
      <c r="AN497" s="73"/>
      <c r="AO497" s="4"/>
      <c r="AP497" s="4"/>
      <c r="AQ497" s="4"/>
      <c r="AR497" s="4"/>
    </row>
    <row r="498" spans="1:44" s="72" customFormat="1" ht="15" thickBot="1">
      <c r="A498" s="4" t="str">
        <f t="shared" si="912"/>
        <v/>
      </c>
      <c r="B498" s="4"/>
      <c r="C498" s="79"/>
      <c r="D498" s="79" t="s">
        <v>646</v>
      </c>
      <c r="E498" s="80"/>
      <c r="F498" s="81"/>
      <c r="G498" s="81"/>
      <c r="H498" s="82" t="s">
        <v>554</v>
      </c>
      <c r="I498" s="83"/>
      <c r="J498" s="83"/>
      <c r="K498" s="83"/>
      <c r="L498" s="84"/>
      <c r="M498" s="85"/>
      <c r="N498" s="85"/>
      <c r="O498" s="86"/>
      <c r="P498" s="87"/>
      <c r="Q498" s="87"/>
      <c r="R498" s="89"/>
      <c r="S498" s="89"/>
      <c r="T498" s="89"/>
      <c r="U498" s="4"/>
      <c r="AF498" s="72">
        <v>37</v>
      </c>
      <c r="AG498" s="92">
        <v>0.87</v>
      </c>
      <c r="AL498" s="4"/>
      <c r="AM498" s="4"/>
      <c r="AN498" s="73"/>
      <c r="AO498" s="4"/>
      <c r="AP498" s="4"/>
      <c r="AQ498" s="4"/>
      <c r="AR498" s="4"/>
    </row>
    <row r="499" spans="1:44" ht="17.399999999999999">
      <c r="A499" s="4" t="str">
        <f t="shared" si="912"/>
        <v>MCR04A1 8301</v>
      </c>
      <c r="B499" s="4">
        <v>1</v>
      </c>
      <c r="C499" s="79" t="s">
        <v>900</v>
      </c>
      <c r="D499" s="79" t="s">
        <v>435</v>
      </c>
      <c r="E499" s="80">
        <f t="shared" ref="E499:E505" si="994">S499</f>
        <v>2150</v>
      </c>
      <c r="F499" s="81">
        <f t="shared" ref="F499:F505" si="995">AC499</f>
        <v>15.2223363227513</v>
      </c>
      <c r="G499" s="81">
        <f t="shared" ref="G499:G505" si="996">E499/F499</f>
        <v>141.23981722743903</v>
      </c>
      <c r="H499" s="82" t="s">
        <v>554</v>
      </c>
      <c r="I499" s="83"/>
      <c r="J499" s="83" t="s">
        <v>555</v>
      </c>
      <c r="K499" s="83" t="s">
        <v>556</v>
      </c>
      <c r="L499" s="84" t="s">
        <v>567</v>
      </c>
      <c r="M499" s="85">
        <v>70</v>
      </c>
      <c r="N499" s="85">
        <v>65</v>
      </c>
      <c r="O499" s="86" t="s">
        <v>568</v>
      </c>
      <c r="P499" s="87">
        <f>MROUND(E499/1.12,100)</f>
        <v>1900</v>
      </c>
      <c r="Q499" s="87" t="s">
        <v>584</v>
      </c>
      <c r="R499" s="88">
        <f>R$64</f>
        <v>1</v>
      </c>
      <c r="S499" s="89">
        <f t="shared" ref="S499:S505" si="997">MROUND(T499*R499,50)</f>
        <v>2150</v>
      </c>
      <c r="T499" s="89">
        <f t="shared" ref="T499:T505" si="998">MROUND(AD499*AG499*AF499/AE499,50)</f>
        <v>2150</v>
      </c>
      <c r="U499" s="4">
        <v>96</v>
      </c>
      <c r="V499" s="90">
        <v>50</v>
      </c>
      <c r="W499" s="75">
        <v>3</v>
      </c>
      <c r="X499" s="9">
        <f t="shared" ref="X499" si="999">W499*V499</f>
        <v>150</v>
      </c>
      <c r="Y499" s="91">
        <v>2.7273352578262751</v>
      </c>
      <c r="Z499" s="72">
        <f t="shared" ref="Z499:Z505" si="1000">Y499*U499/W499</f>
        <v>87.274728250440788</v>
      </c>
      <c r="AA499" s="72">
        <f t="shared" ref="AA499" si="1001">Z499*X499/1000</f>
        <v>13.091209237566117</v>
      </c>
      <c r="AB499" s="92">
        <v>0.86</v>
      </c>
      <c r="AC499" s="93">
        <f t="shared" ref="AC499" si="1002">AA499/AB499</f>
        <v>15.2223363227513</v>
      </c>
      <c r="AD499" s="97">
        <v>2581.900954759652</v>
      </c>
      <c r="AE499" s="72">
        <v>39</v>
      </c>
      <c r="AF499" s="72">
        <v>37</v>
      </c>
      <c r="AG499" s="92">
        <v>0.87</v>
      </c>
      <c r="AI499" s="72" t="s">
        <v>569</v>
      </c>
    </row>
    <row r="500" spans="1:44" ht="17.399999999999999">
      <c r="A500" s="4" t="str">
        <f t="shared" si="912"/>
        <v>MCR04A1 8302</v>
      </c>
      <c r="B500" s="4">
        <v>2</v>
      </c>
      <c r="C500" s="79" t="s">
        <v>900</v>
      </c>
      <c r="D500" s="79" t="s">
        <v>435</v>
      </c>
      <c r="E500" s="80">
        <f t="shared" si="994"/>
        <v>3150</v>
      </c>
      <c r="F500" s="81">
        <f t="shared" si="995"/>
        <v>23.249810851413766</v>
      </c>
      <c r="G500" s="81">
        <f t="shared" si="996"/>
        <v>135.48497319531768</v>
      </c>
      <c r="H500" s="82" t="s">
        <v>554</v>
      </c>
      <c r="I500" s="83"/>
      <c r="J500" s="83" t="s">
        <v>555</v>
      </c>
      <c r="K500" s="83" t="s">
        <v>556</v>
      </c>
      <c r="L500" s="84" t="s">
        <v>567</v>
      </c>
      <c r="M500" s="85">
        <v>70</v>
      </c>
      <c r="N500" s="85">
        <v>65</v>
      </c>
      <c r="O500" s="86" t="s">
        <v>568</v>
      </c>
      <c r="P500" s="87">
        <f t="shared" ref="P500:P505" si="1003">MROUND(E500/1.12,100)</f>
        <v>2800</v>
      </c>
      <c r="Q500" s="87" t="s">
        <v>591</v>
      </c>
      <c r="R500" s="88">
        <f>R$65</f>
        <v>1</v>
      </c>
      <c r="S500" s="89">
        <f t="shared" si="997"/>
        <v>3150</v>
      </c>
      <c r="T500" s="89">
        <f t="shared" si="998"/>
        <v>3150</v>
      </c>
      <c r="U500" s="4">
        <v>96</v>
      </c>
      <c r="V500" s="95">
        <v>76.67</v>
      </c>
      <c r="W500" s="75">
        <v>3</v>
      </c>
      <c r="X500" s="9">
        <f>W500*V500</f>
        <v>230.01</v>
      </c>
      <c r="Y500" s="96">
        <v>2.7797478301546827</v>
      </c>
      <c r="Z500" s="72">
        <f t="shared" si="1000"/>
        <v>88.951930564949848</v>
      </c>
      <c r="AA500" s="72">
        <f>Z500*X500/1000</f>
        <v>20.459833549244113</v>
      </c>
      <c r="AB500" s="92">
        <v>0.88</v>
      </c>
      <c r="AC500" s="93">
        <f>AA500/AB500</f>
        <v>23.249810851413766</v>
      </c>
      <c r="AD500" s="94">
        <v>3822.9685792615774</v>
      </c>
      <c r="AE500" s="72">
        <v>39</v>
      </c>
      <c r="AF500" s="72">
        <v>37</v>
      </c>
      <c r="AG500" s="92">
        <v>0.87</v>
      </c>
      <c r="AI500" s="72" t="s">
        <v>569</v>
      </c>
    </row>
    <row r="501" spans="1:44" ht="17.399999999999999">
      <c r="A501" s="4" t="str">
        <f t="shared" si="912"/>
        <v>MCR04A1 8303</v>
      </c>
      <c r="B501" s="4">
        <v>3</v>
      </c>
      <c r="C501" s="79" t="s">
        <v>900</v>
      </c>
      <c r="D501" s="79" t="s">
        <v>435</v>
      </c>
      <c r="E501" s="80">
        <f t="shared" si="994"/>
        <v>3700</v>
      </c>
      <c r="F501" s="81">
        <f t="shared" si="995"/>
        <v>26.910741843566647</v>
      </c>
      <c r="G501" s="81">
        <f t="shared" si="996"/>
        <v>137.49156457701042</v>
      </c>
      <c r="H501" s="82" t="s">
        <v>554</v>
      </c>
      <c r="I501" s="83"/>
      <c r="J501" s="83" t="s">
        <v>555</v>
      </c>
      <c r="K501" s="83" t="s">
        <v>556</v>
      </c>
      <c r="L501" s="84" t="s">
        <v>567</v>
      </c>
      <c r="M501" s="85">
        <v>70</v>
      </c>
      <c r="N501" s="85">
        <v>65</v>
      </c>
      <c r="O501" s="86" t="s">
        <v>568</v>
      </c>
      <c r="P501" s="87">
        <f t="shared" si="1003"/>
        <v>3300</v>
      </c>
      <c r="Q501" s="87" t="s">
        <v>592</v>
      </c>
      <c r="R501" s="88">
        <f>R$66</f>
        <v>1.0204081632653061</v>
      </c>
      <c r="S501" s="89">
        <f t="shared" si="997"/>
        <v>3700</v>
      </c>
      <c r="T501" s="89">
        <f t="shared" si="998"/>
        <v>3650</v>
      </c>
      <c r="U501" s="4">
        <v>96</v>
      </c>
      <c r="V501" s="9">
        <v>90</v>
      </c>
      <c r="W501" s="75">
        <v>3</v>
      </c>
      <c r="X501" s="9">
        <f t="shared" ref="X501:X502" si="1004">W501*V501</f>
        <v>270</v>
      </c>
      <c r="Y501" s="96">
        <v>2.8032022753715258</v>
      </c>
      <c r="Z501" s="72">
        <f t="shared" si="1000"/>
        <v>89.702472811888825</v>
      </c>
      <c r="AA501" s="72">
        <f t="shared" ref="AA501:AA502" si="1005">Z501*X501/1000</f>
        <v>24.219667659209982</v>
      </c>
      <c r="AB501" s="92">
        <v>0.9</v>
      </c>
      <c r="AC501" s="93">
        <f t="shared" ref="AC501:AC502" si="1006">AA501/AB501</f>
        <v>26.910741843566647</v>
      </c>
      <c r="AD501" s="94">
        <v>4412.8751413893078</v>
      </c>
      <c r="AE501" s="72">
        <v>39</v>
      </c>
      <c r="AF501" s="72">
        <v>37</v>
      </c>
      <c r="AG501" s="92">
        <v>0.87</v>
      </c>
      <c r="AI501" s="72" t="s">
        <v>569</v>
      </c>
    </row>
    <row r="502" spans="1:44" ht="17.399999999999999">
      <c r="A502" s="4" t="str">
        <f t="shared" si="912"/>
        <v>MCR04A1 8304</v>
      </c>
      <c r="B502" s="4">
        <v>4</v>
      </c>
      <c r="C502" s="79" t="s">
        <v>900</v>
      </c>
      <c r="D502" s="79" t="s">
        <v>436</v>
      </c>
      <c r="E502" s="80">
        <f t="shared" si="994"/>
        <v>4650</v>
      </c>
      <c r="F502" s="81">
        <f t="shared" si="995"/>
        <v>34.848511511671937</v>
      </c>
      <c r="G502" s="81">
        <f t="shared" si="996"/>
        <v>133.43468051548081</v>
      </c>
      <c r="H502" s="82" t="s">
        <v>554</v>
      </c>
      <c r="I502" s="83"/>
      <c r="J502" s="83" t="s">
        <v>555</v>
      </c>
      <c r="K502" s="83" t="s">
        <v>556</v>
      </c>
      <c r="L502" s="84" t="s">
        <v>567</v>
      </c>
      <c r="M502" s="85">
        <v>70</v>
      </c>
      <c r="N502" s="85">
        <v>65</v>
      </c>
      <c r="O502" s="86" t="s">
        <v>568</v>
      </c>
      <c r="P502" s="87">
        <f t="shared" si="1003"/>
        <v>4200</v>
      </c>
      <c r="Q502" s="87" t="s">
        <v>585</v>
      </c>
      <c r="R502" s="88">
        <f>R$67</f>
        <v>1.0162601626016261</v>
      </c>
      <c r="S502" s="89">
        <f t="shared" si="997"/>
        <v>4650</v>
      </c>
      <c r="T502" s="89">
        <f t="shared" si="998"/>
        <v>4600</v>
      </c>
      <c r="U502" s="4">
        <v>96</v>
      </c>
      <c r="V502" s="9">
        <f>350/3</f>
        <v>116.66666666666667</v>
      </c>
      <c r="W502" s="75">
        <v>3</v>
      </c>
      <c r="X502" s="9">
        <f t="shared" si="1004"/>
        <v>350</v>
      </c>
      <c r="Y502" s="96">
        <v>2.8469989315339133</v>
      </c>
      <c r="Z502" s="72">
        <f t="shared" si="1000"/>
        <v>91.10396580908521</v>
      </c>
      <c r="AA502" s="72">
        <f t="shared" si="1005"/>
        <v>31.886388033179824</v>
      </c>
      <c r="AB502" s="92">
        <v>0.91500000000000004</v>
      </c>
      <c r="AC502" s="93">
        <f t="shared" si="1006"/>
        <v>34.848511511671937</v>
      </c>
      <c r="AD502" s="94">
        <v>5546.0986128011536</v>
      </c>
      <c r="AE502" s="72">
        <v>39</v>
      </c>
      <c r="AF502" s="72">
        <v>37</v>
      </c>
      <c r="AG502" s="92">
        <v>0.87</v>
      </c>
      <c r="AI502" s="72" t="s">
        <v>569</v>
      </c>
    </row>
    <row r="503" spans="1:44" ht="17.399999999999999">
      <c r="A503" s="4" t="str">
        <f t="shared" si="912"/>
        <v>MCR04A1 8305</v>
      </c>
      <c r="B503" s="4">
        <v>5</v>
      </c>
      <c r="C503" s="79" t="s">
        <v>900</v>
      </c>
      <c r="D503" s="79" t="s">
        <v>436</v>
      </c>
      <c r="E503" s="80">
        <f t="shared" si="994"/>
        <v>6050</v>
      </c>
      <c r="F503" s="81">
        <f t="shared" si="995"/>
        <v>39.515393406593411</v>
      </c>
      <c r="G503" s="81">
        <f t="shared" si="996"/>
        <v>153.10489099143112</v>
      </c>
      <c r="H503" s="82" t="s">
        <v>554</v>
      </c>
      <c r="I503" s="83"/>
      <c r="J503" s="83" t="s">
        <v>555</v>
      </c>
      <c r="K503" s="83" t="s">
        <v>556</v>
      </c>
      <c r="L503" s="84" t="s">
        <v>567</v>
      </c>
      <c r="M503" s="85">
        <v>70</v>
      </c>
      <c r="N503" s="85">
        <v>65</v>
      </c>
      <c r="O503" s="86" t="s">
        <v>568</v>
      </c>
      <c r="P503" s="87">
        <f t="shared" si="1003"/>
        <v>5400</v>
      </c>
      <c r="Q503" s="87" t="s">
        <v>586</v>
      </c>
      <c r="R503" s="88">
        <f>R$68</f>
        <v>1.0062111801242235</v>
      </c>
      <c r="S503" s="89">
        <f t="shared" si="997"/>
        <v>6050</v>
      </c>
      <c r="T503" s="89">
        <f t="shared" si="998"/>
        <v>6000</v>
      </c>
      <c r="U503" s="4">
        <v>96</v>
      </c>
      <c r="V503" s="9">
        <v>133.30000000000001</v>
      </c>
      <c r="W503" s="75">
        <v>3</v>
      </c>
      <c r="X503" s="9">
        <f>W503*V503</f>
        <v>399.90000000000003</v>
      </c>
      <c r="Y503" s="72">
        <v>2.81</v>
      </c>
      <c r="Z503" s="72">
        <f t="shared" si="1000"/>
        <v>89.92</v>
      </c>
      <c r="AA503" s="72">
        <f>Z503*X503/1000</f>
        <v>35.959008000000004</v>
      </c>
      <c r="AB503" s="92">
        <v>0.91</v>
      </c>
      <c r="AC503" s="93">
        <f>AA503/AB503</f>
        <v>39.515393406593411</v>
      </c>
      <c r="AD503" s="94">
        <v>7249.8125169983723</v>
      </c>
      <c r="AE503" s="72">
        <v>39</v>
      </c>
      <c r="AF503" s="72">
        <v>37</v>
      </c>
      <c r="AG503" s="92">
        <v>0.87</v>
      </c>
      <c r="AI503" s="72" t="s">
        <v>570</v>
      </c>
    </row>
    <row r="504" spans="1:44" ht="17.399999999999999">
      <c r="A504" s="4" t="str">
        <f t="shared" si="912"/>
        <v>MCR04A1 8306</v>
      </c>
      <c r="B504" s="4">
        <v>6</v>
      </c>
      <c r="C504" s="79" t="s">
        <v>900</v>
      </c>
      <c r="D504" s="79" t="s">
        <v>436</v>
      </c>
      <c r="E504" s="80">
        <f t="shared" si="994"/>
        <v>7400</v>
      </c>
      <c r="F504" s="81">
        <f t="shared" si="995"/>
        <v>49.401182608695649</v>
      </c>
      <c r="G504" s="81">
        <f t="shared" si="996"/>
        <v>149.79398486499883</v>
      </c>
      <c r="H504" s="82" t="s">
        <v>554</v>
      </c>
      <c r="I504" s="83"/>
      <c r="J504" s="83" t="s">
        <v>555</v>
      </c>
      <c r="K504" s="83" t="s">
        <v>556</v>
      </c>
      <c r="L504" s="84" t="s">
        <v>567</v>
      </c>
      <c r="M504" s="85">
        <v>70</v>
      </c>
      <c r="N504" s="85">
        <v>65</v>
      </c>
      <c r="O504" s="86" t="s">
        <v>568</v>
      </c>
      <c r="P504" s="87">
        <f t="shared" si="1003"/>
        <v>6600</v>
      </c>
      <c r="Q504" s="87" t="s">
        <v>593</v>
      </c>
      <c r="R504" s="88">
        <f>$R$69</f>
        <v>1.015228426395939</v>
      </c>
      <c r="S504" s="89">
        <f t="shared" si="997"/>
        <v>7400</v>
      </c>
      <c r="T504" s="89">
        <f t="shared" si="998"/>
        <v>7300</v>
      </c>
      <c r="U504" s="4">
        <v>96</v>
      </c>
      <c r="V504" s="95">
        <v>166.7</v>
      </c>
      <c r="W504" s="75">
        <v>3</v>
      </c>
      <c r="X504" s="9">
        <f t="shared" ref="X504:X505" si="1007">W504*V504</f>
        <v>500.09999999999997</v>
      </c>
      <c r="Y504" s="72">
        <v>2.84</v>
      </c>
      <c r="Z504" s="72">
        <f t="shared" si="1000"/>
        <v>90.88</v>
      </c>
      <c r="AA504" s="72">
        <f t="shared" ref="AA504:AA505" si="1008">Z504*X504/1000</f>
        <v>45.449087999999996</v>
      </c>
      <c r="AB504" s="92">
        <v>0.92</v>
      </c>
      <c r="AC504" s="93">
        <f t="shared" ref="AC504:AC505" si="1009">AA504/AB504</f>
        <v>49.401182608695649</v>
      </c>
      <c r="AD504" s="94">
        <v>8866.7733329534967</v>
      </c>
      <c r="AE504" s="72">
        <v>39</v>
      </c>
      <c r="AF504" s="72">
        <v>37</v>
      </c>
      <c r="AG504" s="92">
        <v>0.87</v>
      </c>
      <c r="AI504" s="72" t="s">
        <v>570</v>
      </c>
    </row>
    <row r="505" spans="1:44" s="72" customFormat="1" ht="18" thickBot="1">
      <c r="A505" s="4" t="str">
        <f t="shared" si="912"/>
        <v>MCR04A1 8307</v>
      </c>
      <c r="B505" s="4">
        <v>7</v>
      </c>
      <c r="C505" s="79" t="s">
        <v>900</v>
      </c>
      <c r="D505" s="79" t="s">
        <v>436</v>
      </c>
      <c r="E505" s="80">
        <f t="shared" si="994"/>
        <v>8400</v>
      </c>
      <c r="F505" s="81">
        <f t="shared" si="995"/>
        <v>58.417021276595747</v>
      </c>
      <c r="G505" s="81">
        <f t="shared" si="996"/>
        <v>143.79370629370629</v>
      </c>
      <c r="H505" s="82" t="s">
        <v>554</v>
      </c>
      <c r="I505" s="83"/>
      <c r="J505" s="83" t="s">
        <v>565</v>
      </c>
      <c r="K505" s="83" t="s">
        <v>556</v>
      </c>
      <c r="L505" s="84" t="s">
        <v>567</v>
      </c>
      <c r="M505" s="85">
        <v>70</v>
      </c>
      <c r="N505" s="85">
        <v>65</v>
      </c>
      <c r="O505" s="86" t="s">
        <v>568</v>
      </c>
      <c r="P505" s="87">
        <f t="shared" si="1003"/>
        <v>7500</v>
      </c>
      <c r="Q505" s="87" t="s">
        <v>594</v>
      </c>
      <c r="R505" s="88">
        <f>$R$70</f>
        <v>0.97413793103448276</v>
      </c>
      <c r="S505" s="89">
        <f t="shared" si="997"/>
        <v>8400</v>
      </c>
      <c r="T505" s="89">
        <f t="shared" si="998"/>
        <v>8600</v>
      </c>
      <c r="U505" s="4">
        <v>96</v>
      </c>
      <c r="V505" s="98">
        <v>200</v>
      </c>
      <c r="W505" s="75">
        <v>3</v>
      </c>
      <c r="X505" s="9">
        <f t="shared" si="1007"/>
        <v>600</v>
      </c>
      <c r="Y505" s="72">
        <v>2.86</v>
      </c>
      <c r="Z505" s="72">
        <f t="shared" si="1000"/>
        <v>91.52</v>
      </c>
      <c r="AA505" s="72">
        <f t="shared" si="1008"/>
        <v>54.911999999999999</v>
      </c>
      <c r="AB505" s="92">
        <v>0.94</v>
      </c>
      <c r="AC505" s="93">
        <f t="shared" si="1009"/>
        <v>58.417021276595747</v>
      </c>
      <c r="AD505" s="99">
        <v>10411.722151247868</v>
      </c>
      <c r="AE505" s="72">
        <v>39</v>
      </c>
      <c r="AF505" s="72">
        <v>37</v>
      </c>
      <c r="AG505" s="92">
        <v>0.87</v>
      </c>
      <c r="AI505" s="72" t="s">
        <v>570</v>
      </c>
      <c r="AL505" s="4"/>
      <c r="AM505" s="4"/>
      <c r="AN505" s="73"/>
      <c r="AO505" s="4"/>
      <c r="AP505" s="4"/>
      <c r="AQ505" s="4"/>
      <c r="AR505" s="4"/>
    </row>
    <row r="506" spans="1:44" s="72" customFormat="1" ht="15" thickBot="1">
      <c r="A506" s="4" t="str">
        <f t="shared" si="912"/>
        <v/>
      </c>
      <c r="B506" s="4"/>
      <c r="C506" s="79"/>
      <c r="D506" s="79" t="s">
        <v>646</v>
      </c>
      <c r="E506" s="80"/>
      <c r="F506" s="81"/>
      <c r="G506" s="81"/>
      <c r="H506" s="82" t="s">
        <v>554</v>
      </c>
      <c r="I506" s="83"/>
      <c r="J506" s="83"/>
      <c r="K506" s="83"/>
      <c r="L506" s="84"/>
      <c r="M506" s="85"/>
      <c r="N506" s="85"/>
      <c r="O506" s="86"/>
      <c r="P506" s="87"/>
      <c r="Q506" s="87"/>
      <c r="R506" s="89"/>
      <c r="S506" s="89"/>
      <c r="T506" s="89"/>
      <c r="U506" s="4"/>
      <c r="V506" s="98"/>
      <c r="W506" s="75"/>
      <c r="X506" s="75"/>
      <c r="AC506" s="93"/>
      <c r="AF506" s="72">
        <v>37</v>
      </c>
      <c r="AG506" s="92">
        <v>0.87</v>
      </c>
      <c r="AL506" s="4"/>
      <c r="AM506" s="4"/>
      <c r="AN506" s="73"/>
      <c r="AO506" s="4"/>
      <c r="AP506" s="4"/>
      <c r="AQ506" s="4"/>
      <c r="AR506" s="4"/>
    </row>
    <row r="507" spans="1:44" s="72" customFormat="1" ht="17.399999999999999">
      <c r="A507" s="4" t="str">
        <f t="shared" si="912"/>
        <v>MCR05A1 8301</v>
      </c>
      <c r="B507" s="4">
        <v>1</v>
      </c>
      <c r="C507" s="79" t="s">
        <v>901</v>
      </c>
      <c r="D507" s="79" t="s">
        <v>435</v>
      </c>
      <c r="E507" s="80">
        <f>S507</f>
        <v>2650</v>
      </c>
      <c r="F507" s="81">
        <f t="shared" ref="F507:F513" si="1010">AC507</f>
        <v>17.595711340814674</v>
      </c>
      <c r="G507" s="81">
        <f t="shared" ref="G507:G513" si="1011">E507/F507</f>
        <v>150.60488028427193</v>
      </c>
      <c r="H507" s="82" t="s">
        <v>554</v>
      </c>
      <c r="I507" s="83"/>
      <c r="J507" s="83" t="s">
        <v>555</v>
      </c>
      <c r="K507" s="83" t="s">
        <v>556</v>
      </c>
      <c r="L507" s="84" t="s">
        <v>571</v>
      </c>
      <c r="M507" s="85">
        <v>70</v>
      </c>
      <c r="N507" s="85">
        <v>65</v>
      </c>
      <c r="O507" s="86" t="s">
        <v>572</v>
      </c>
      <c r="P507" s="87">
        <f>MROUND(E507/1.4,100)</f>
        <v>1900</v>
      </c>
      <c r="Q507" s="87" t="s">
        <v>584</v>
      </c>
      <c r="R507" s="88">
        <f>R$64</f>
        <v>1</v>
      </c>
      <c r="S507" s="89">
        <f t="shared" ref="S507:S513" si="1012">MROUND(T507*R507,50)</f>
        <v>2650</v>
      </c>
      <c r="T507" s="89">
        <f t="shared" ref="T507:T513" si="1013">MROUND(AD507*AG507*AF507/AE507,50)</f>
        <v>2650</v>
      </c>
      <c r="U507" s="4">
        <v>120</v>
      </c>
      <c r="V507" s="90">
        <v>50</v>
      </c>
      <c r="W507" s="75">
        <v>3</v>
      </c>
      <c r="X507" s="9">
        <f t="shared" ref="X507" si="1014">W507*V507</f>
        <v>150</v>
      </c>
      <c r="Y507" s="91">
        <v>2.7273352578262751</v>
      </c>
      <c r="Z507" s="72">
        <f t="shared" ref="Z507:Z513" si="1015">Y507*U507/W507</f>
        <v>109.093410313051</v>
      </c>
      <c r="AA507" s="72">
        <f t="shared" ref="AA507" si="1016">Z507*X507/1000</f>
        <v>16.364011546957649</v>
      </c>
      <c r="AB507" s="92">
        <v>0.93</v>
      </c>
      <c r="AC507" s="93">
        <f t="shared" ref="AC507" si="1017">AA507/AB507</f>
        <v>17.595711340814674</v>
      </c>
      <c r="AD507" s="97">
        <v>3227.3761934495647</v>
      </c>
      <c r="AE507" s="72">
        <v>39</v>
      </c>
      <c r="AF507" s="72">
        <v>37</v>
      </c>
      <c r="AG507" s="92">
        <v>0.87</v>
      </c>
      <c r="AI507" s="72" t="s">
        <v>573</v>
      </c>
      <c r="AL507" s="4"/>
      <c r="AM507" s="4"/>
      <c r="AN507" s="73"/>
      <c r="AO507" s="4"/>
      <c r="AP507" s="4"/>
      <c r="AQ507" s="4"/>
      <c r="AR507" s="4"/>
    </row>
    <row r="508" spans="1:44" s="72" customFormat="1" ht="17.399999999999999">
      <c r="A508" s="4" t="str">
        <f t="shared" si="912"/>
        <v>MCR05A1 8302</v>
      </c>
      <c r="B508" s="4">
        <v>2</v>
      </c>
      <c r="C508" s="79" t="s">
        <v>901</v>
      </c>
      <c r="D508" s="79" t="s">
        <v>435</v>
      </c>
      <c r="E508" s="80">
        <f>S508</f>
        <v>3950</v>
      </c>
      <c r="F508" s="81">
        <f t="shared" si="1010"/>
        <v>28.104166963247408</v>
      </c>
      <c r="G508" s="81">
        <f t="shared" si="1011"/>
        <v>140.54855300160733</v>
      </c>
      <c r="H508" s="82" t="s">
        <v>554</v>
      </c>
      <c r="I508" s="83"/>
      <c r="J508" s="83" t="s">
        <v>555</v>
      </c>
      <c r="K508" s="83" t="s">
        <v>556</v>
      </c>
      <c r="L508" s="84" t="s">
        <v>571</v>
      </c>
      <c r="M508" s="85">
        <v>70</v>
      </c>
      <c r="N508" s="85">
        <v>65</v>
      </c>
      <c r="O508" s="86" t="s">
        <v>572</v>
      </c>
      <c r="P508" s="87">
        <f t="shared" ref="P508:P513" si="1018">MROUND(E508/1.4,100)</f>
        <v>2800</v>
      </c>
      <c r="Q508" s="87" t="s">
        <v>591</v>
      </c>
      <c r="R508" s="88">
        <f>R$65</f>
        <v>1</v>
      </c>
      <c r="S508" s="89">
        <f t="shared" si="1012"/>
        <v>3950</v>
      </c>
      <c r="T508" s="89">
        <f t="shared" si="1013"/>
        <v>3950</v>
      </c>
      <c r="U508" s="4">
        <v>120</v>
      </c>
      <c r="V508" s="95">
        <v>76.67</v>
      </c>
      <c r="W508" s="75">
        <v>3</v>
      </c>
      <c r="X508" s="9">
        <f>W508*V508</f>
        <v>230.01</v>
      </c>
      <c r="Y508" s="96">
        <v>2.7797478301546827</v>
      </c>
      <c r="Z508" s="72">
        <f t="shared" si="1015"/>
        <v>111.18991320618731</v>
      </c>
      <c r="AA508" s="72">
        <f>Z508*X508/1000</f>
        <v>25.574791936555144</v>
      </c>
      <c r="AB508" s="92">
        <v>0.91</v>
      </c>
      <c r="AC508" s="93">
        <f>AA508/AB508</f>
        <v>28.104166963247408</v>
      </c>
      <c r="AD508" s="94">
        <v>4778.7107240769719</v>
      </c>
      <c r="AE508" s="72">
        <v>39</v>
      </c>
      <c r="AF508" s="72">
        <v>37</v>
      </c>
      <c r="AG508" s="92">
        <v>0.87</v>
      </c>
      <c r="AI508" s="72" t="s">
        <v>573</v>
      </c>
      <c r="AL508" s="4"/>
      <c r="AM508" s="4"/>
      <c r="AN508" s="73"/>
      <c r="AO508" s="4"/>
      <c r="AP508" s="4"/>
      <c r="AQ508" s="4"/>
      <c r="AR508" s="4"/>
    </row>
    <row r="509" spans="1:44" s="72" customFormat="1" ht="17.399999999999999">
      <c r="A509" s="4" t="str">
        <f t="shared" si="912"/>
        <v>MCR05A1 8303</v>
      </c>
      <c r="B509" s="4">
        <v>3</v>
      </c>
      <c r="C509" s="79" t="s">
        <v>901</v>
      </c>
      <c r="D509" s="79" t="s">
        <v>435</v>
      </c>
      <c r="E509" s="80">
        <f>S509</f>
        <v>4650</v>
      </c>
      <c r="F509" s="81">
        <f t="shared" si="1010"/>
        <v>32.553316746249976</v>
      </c>
      <c r="G509" s="81">
        <f t="shared" si="1011"/>
        <v>142.8425876308184</v>
      </c>
      <c r="H509" s="82" t="s">
        <v>554</v>
      </c>
      <c r="I509" s="83"/>
      <c r="J509" s="83" t="s">
        <v>555</v>
      </c>
      <c r="K509" s="83" t="s">
        <v>556</v>
      </c>
      <c r="L509" s="84" t="s">
        <v>571</v>
      </c>
      <c r="M509" s="85">
        <v>70</v>
      </c>
      <c r="N509" s="85">
        <v>65</v>
      </c>
      <c r="O509" s="86" t="s">
        <v>572</v>
      </c>
      <c r="P509" s="87">
        <f t="shared" si="1018"/>
        <v>3300</v>
      </c>
      <c r="Q509" s="87" t="s">
        <v>592</v>
      </c>
      <c r="R509" s="88">
        <f>R$66</f>
        <v>1.0204081632653061</v>
      </c>
      <c r="S509" s="89">
        <f t="shared" si="1012"/>
        <v>4650</v>
      </c>
      <c r="T509" s="89">
        <f t="shared" si="1013"/>
        <v>4550</v>
      </c>
      <c r="U509" s="4">
        <v>120</v>
      </c>
      <c r="V509" s="9">
        <v>90</v>
      </c>
      <c r="W509" s="75">
        <v>3</v>
      </c>
      <c r="X509" s="9">
        <f t="shared" ref="X509:X510" si="1019">W509*V509</f>
        <v>270</v>
      </c>
      <c r="Y509" s="96">
        <v>2.8032022753715258</v>
      </c>
      <c r="Z509" s="72">
        <f t="shared" si="1015"/>
        <v>112.12809101486103</v>
      </c>
      <c r="AA509" s="72">
        <f t="shared" ref="AA509:AA510" si="1020">Z509*X509/1000</f>
        <v>30.274584574012479</v>
      </c>
      <c r="AB509" s="92">
        <v>0.93</v>
      </c>
      <c r="AC509" s="93">
        <f t="shared" ref="AC509:AC510" si="1021">AA509/AB509</f>
        <v>32.553316746249976</v>
      </c>
      <c r="AD509" s="94">
        <v>5516.0939267366348</v>
      </c>
      <c r="AE509" s="72">
        <v>39</v>
      </c>
      <c r="AF509" s="72">
        <v>37</v>
      </c>
      <c r="AG509" s="92">
        <v>0.87</v>
      </c>
      <c r="AI509" s="72" t="s">
        <v>573</v>
      </c>
      <c r="AL509" s="4"/>
      <c r="AM509" s="4"/>
      <c r="AN509" s="73"/>
      <c r="AO509" s="4"/>
      <c r="AP509" s="4"/>
      <c r="AQ509" s="4"/>
      <c r="AR509" s="4"/>
    </row>
    <row r="510" spans="1:44" s="72" customFormat="1" ht="17.399999999999999">
      <c r="A510" s="4" t="str">
        <f t="shared" si="912"/>
        <v>MCR05A1 8304</v>
      </c>
      <c r="B510" s="4">
        <v>4</v>
      </c>
      <c r="C510" s="79" t="s">
        <v>901</v>
      </c>
      <c r="D510" s="79" t="s">
        <v>435</v>
      </c>
      <c r="E510" s="80">
        <f>S510</f>
        <v>5800</v>
      </c>
      <c r="F510" s="81">
        <f t="shared" si="1010"/>
        <v>42.402111746249773</v>
      </c>
      <c r="G510" s="81">
        <f t="shared" si="1011"/>
        <v>136.7856401754089</v>
      </c>
      <c r="H510" s="82" t="s">
        <v>554</v>
      </c>
      <c r="I510" s="83"/>
      <c r="J510" s="83" t="s">
        <v>555</v>
      </c>
      <c r="K510" s="83" t="s">
        <v>556</v>
      </c>
      <c r="L510" s="84" t="s">
        <v>571</v>
      </c>
      <c r="M510" s="85">
        <v>70</v>
      </c>
      <c r="N510" s="85">
        <v>65</v>
      </c>
      <c r="O510" s="86" t="s">
        <v>572</v>
      </c>
      <c r="P510" s="87">
        <f t="shared" si="1018"/>
        <v>4100</v>
      </c>
      <c r="Q510" s="87" t="s">
        <v>585</v>
      </c>
      <c r="R510" s="88">
        <f>R$67</f>
        <v>1.0162601626016261</v>
      </c>
      <c r="S510" s="89">
        <f t="shared" si="1012"/>
        <v>5800</v>
      </c>
      <c r="T510" s="89">
        <f t="shared" si="1013"/>
        <v>5700</v>
      </c>
      <c r="U510" s="4">
        <v>120</v>
      </c>
      <c r="V510" s="9">
        <f>350/3</f>
        <v>116.66666666666667</v>
      </c>
      <c r="W510" s="75">
        <v>3</v>
      </c>
      <c r="X510" s="9">
        <f t="shared" si="1019"/>
        <v>350</v>
      </c>
      <c r="Y510" s="96">
        <v>2.8469989315339133</v>
      </c>
      <c r="Z510" s="72">
        <f t="shared" si="1015"/>
        <v>113.87995726135654</v>
      </c>
      <c r="AA510" s="72">
        <f t="shared" si="1020"/>
        <v>39.857985041474784</v>
      </c>
      <c r="AB510" s="92">
        <v>0.94</v>
      </c>
      <c r="AC510" s="93">
        <f t="shared" si="1021"/>
        <v>42.402111746249773</v>
      </c>
      <c r="AD510" s="94">
        <v>6932.6232660014421</v>
      </c>
      <c r="AE510" s="72">
        <v>39</v>
      </c>
      <c r="AF510" s="72">
        <v>37</v>
      </c>
      <c r="AG510" s="92">
        <v>0.87</v>
      </c>
      <c r="AI510" s="72" t="s">
        <v>573</v>
      </c>
      <c r="AL510" s="4"/>
      <c r="AM510" s="4"/>
      <c r="AN510" s="73"/>
      <c r="AO510" s="4"/>
      <c r="AP510" s="4"/>
      <c r="AQ510" s="4"/>
      <c r="AR510" s="4"/>
    </row>
    <row r="511" spans="1:44" s="72" customFormat="1" ht="17.399999999999999">
      <c r="A511" s="4" t="str">
        <f t="shared" si="912"/>
        <v>MCR05A1 8305</v>
      </c>
      <c r="B511" s="4">
        <v>5</v>
      </c>
      <c r="C511" s="79" t="s">
        <v>901</v>
      </c>
      <c r="D511" s="79" t="s">
        <v>436</v>
      </c>
      <c r="E511" s="80">
        <f t="shared" ref="E511:E512" si="1022">S511</f>
        <v>7550</v>
      </c>
      <c r="F511" s="81">
        <f t="shared" si="1010"/>
        <v>49.394241758241755</v>
      </c>
      <c r="G511" s="81">
        <f t="shared" si="1011"/>
        <v>152.85182505590811</v>
      </c>
      <c r="H511" s="82" t="s">
        <v>554</v>
      </c>
      <c r="I511" s="83"/>
      <c r="J511" s="83" t="s">
        <v>555</v>
      </c>
      <c r="K511" s="83" t="s">
        <v>556</v>
      </c>
      <c r="L511" s="84" t="s">
        <v>571</v>
      </c>
      <c r="M511" s="85">
        <v>70</v>
      </c>
      <c r="N511" s="85">
        <v>65</v>
      </c>
      <c r="O511" s="86" t="s">
        <v>572</v>
      </c>
      <c r="P511" s="87">
        <f t="shared" si="1018"/>
        <v>5400</v>
      </c>
      <c r="Q511" s="87" t="s">
        <v>586</v>
      </c>
      <c r="R511" s="88">
        <f>R$68</f>
        <v>1.0062111801242235</v>
      </c>
      <c r="S511" s="89">
        <f t="shared" si="1012"/>
        <v>7550</v>
      </c>
      <c r="T511" s="89">
        <f t="shared" si="1013"/>
        <v>7500</v>
      </c>
      <c r="U511" s="4">
        <v>120</v>
      </c>
      <c r="V511" s="9">
        <v>133.30000000000001</v>
      </c>
      <c r="W511" s="75">
        <v>3</v>
      </c>
      <c r="X511" s="9">
        <f>W511*V511</f>
        <v>399.90000000000003</v>
      </c>
      <c r="Y511" s="72">
        <v>2.81</v>
      </c>
      <c r="Z511" s="72">
        <f t="shared" si="1015"/>
        <v>112.39999999999999</v>
      </c>
      <c r="AA511" s="72">
        <f>Z511*X511/1000</f>
        <v>44.94876</v>
      </c>
      <c r="AB511" s="92">
        <v>0.91</v>
      </c>
      <c r="AC511" s="93">
        <f>AA511/AB511</f>
        <v>49.394241758241755</v>
      </c>
      <c r="AD511" s="97">
        <v>9062.2656462479645</v>
      </c>
      <c r="AE511" s="72">
        <v>39</v>
      </c>
      <c r="AF511" s="72">
        <v>37</v>
      </c>
      <c r="AG511" s="92">
        <v>0.87</v>
      </c>
      <c r="AI511" s="72" t="s">
        <v>574</v>
      </c>
      <c r="AL511" s="4"/>
      <c r="AM511" s="4"/>
      <c r="AN511" s="73"/>
      <c r="AO511" s="4"/>
      <c r="AP511" s="4"/>
      <c r="AQ511" s="4"/>
      <c r="AR511" s="4"/>
    </row>
    <row r="512" spans="1:44" s="72" customFormat="1" ht="17.399999999999999">
      <c r="A512" s="4" t="str">
        <f t="shared" si="912"/>
        <v>MCR05A1 8306</v>
      </c>
      <c r="B512" s="4">
        <v>6</v>
      </c>
      <c r="C512" s="79" t="s">
        <v>901</v>
      </c>
      <c r="D512" s="79" t="s">
        <v>436</v>
      </c>
      <c r="E512" s="80">
        <f t="shared" si="1022"/>
        <v>9300</v>
      </c>
      <c r="F512" s="81">
        <f t="shared" si="1010"/>
        <v>61.087483870967723</v>
      </c>
      <c r="G512" s="81">
        <f t="shared" si="1011"/>
        <v>152.24067862483847</v>
      </c>
      <c r="H512" s="82" t="s">
        <v>554</v>
      </c>
      <c r="I512" s="83"/>
      <c r="J512" s="83" t="s">
        <v>555</v>
      </c>
      <c r="K512" s="83" t="s">
        <v>556</v>
      </c>
      <c r="L512" s="84" t="s">
        <v>571</v>
      </c>
      <c r="M512" s="85">
        <v>70</v>
      </c>
      <c r="N512" s="85">
        <v>65</v>
      </c>
      <c r="O512" s="86" t="s">
        <v>572</v>
      </c>
      <c r="P512" s="87">
        <f t="shared" si="1018"/>
        <v>6600</v>
      </c>
      <c r="Q512" s="87" t="s">
        <v>593</v>
      </c>
      <c r="R512" s="88">
        <f>$R$69</f>
        <v>1.015228426395939</v>
      </c>
      <c r="S512" s="89">
        <f t="shared" si="1012"/>
        <v>9300</v>
      </c>
      <c r="T512" s="89">
        <f t="shared" si="1013"/>
        <v>9150</v>
      </c>
      <c r="U512" s="4">
        <v>120</v>
      </c>
      <c r="V512" s="95">
        <v>166.7</v>
      </c>
      <c r="W512" s="75">
        <v>3</v>
      </c>
      <c r="X512" s="9">
        <f t="shared" ref="X512:X513" si="1023">W512*V512</f>
        <v>500.09999999999997</v>
      </c>
      <c r="Y512" s="72">
        <v>2.84</v>
      </c>
      <c r="Z512" s="72">
        <f t="shared" si="1015"/>
        <v>113.59999999999998</v>
      </c>
      <c r="AA512" s="72">
        <f t="shared" ref="AA512:AA513" si="1024">Z512*X512/1000</f>
        <v>56.811359999999986</v>
      </c>
      <c r="AB512" s="92">
        <v>0.93</v>
      </c>
      <c r="AC512" s="93">
        <f t="shared" ref="AC512:AC513" si="1025">AA512/AB512</f>
        <v>61.087483870967723</v>
      </c>
      <c r="AD512" s="94">
        <v>11083.466666191873</v>
      </c>
      <c r="AE512" s="72">
        <v>39</v>
      </c>
      <c r="AF512" s="72">
        <v>37</v>
      </c>
      <c r="AG512" s="92">
        <v>0.87</v>
      </c>
      <c r="AI512" s="72" t="s">
        <v>574</v>
      </c>
      <c r="AL512" s="4"/>
      <c r="AM512" s="4"/>
      <c r="AN512" s="73"/>
      <c r="AO512" s="4"/>
      <c r="AP512" s="4"/>
      <c r="AQ512" s="4"/>
      <c r="AR512" s="4"/>
    </row>
    <row r="513" spans="1:44" s="72" customFormat="1" ht="17.399999999999999">
      <c r="A513" s="4" t="str">
        <f t="shared" si="912"/>
        <v>MCR05A1 8307</v>
      </c>
      <c r="B513" s="4">
        <v>7</v>
      </c>
      <c r="C513" s="79" t="s">
        <v>901</v>
      </c>
      <c r="D513" s="79" t="s">
        <v>436</v>
      </c>
      <c r="E513" s="80">
        <f>S513</f>
        <v>10450</v>
      </c>
      <c r="F513" s="81">
        <f t="shared" si="1010"/>
        <v>73.021276595744681</v>
      </c>
      <c r="G513" s="81">
        <f t="shared" si="1011"/>
        <v>143.10897435897436</v>
      </c>
      <c r="H513" s="82" t="s">
        <v>554</v>
      </c>
      <c r="I513" s="83"/>
      <c r="J513" s="83" t="s">
        <v>555</v>
      </c>
      <c r="K513" s="83" t="s">
        <v>556</v>
      </c>
      <c r="L513" s="84" t="s">
        <v>571</v>
      </c>
      <c r="M513" s="85">
        <v>70</v>
      </c>
      <c r="N513" s="85">
        <v>65</v>
      </c>
      <c r="O513" s="86" t="s">
        <v>572</v>
      </c>
      <c r="P513" s="87">
        <f t="shared" si="1018"/>
        <v>7500</v>
      </c>
      <c r="Q513" s="87" t="s">
        <v>594</v>
      </c>
      <c r="R513" s="88">
        <f>$R$70</f>
        <v>0.97413793103448276</v>
      </c>
      <c r="S513" s="89">
        <f t="shared" si="1012"/>
        <v>10450</v>
      </c>
      <c r="T513" s="89">
        <f t="shared" si="1013"/>
        <v>10750</v>
      </c>
      <c r="U513" s="4">
        <v>120</v>
      </c>
      <c r="V513" s="98">
        <v>200</v>
      </c>
      <c r="W513" s="75">
        <v>3</v>
      </c>
      <c r="X513" s="9">
        <f t="shared" si="1023"/>
        <v>600</v>
      </c>
      <c r="Y513" s="72">
        <v>2.86</v>
      </c>
      <c r="Z513" s="72">
        <f t="shared" si="1015"/>
        <v>114.39999999999999</v>
      </c>
      <c r="AA513" s="72">
        <f t="shared" si="1024"/>
        <v>68.64</v>
      </c>
      <c r="AB513" s="92">
        <v>0.94</v>
      </c>
      <c r="AC513" s="93">
        <f t="shared" si="1025"/>
        <v>73.021276595744681</v>
      </c>
      <c r="AD513" s="94">
        <v>13014.652689059834</v>
      </c>
      <c r="AE513" s="72">
        <v>39</v>
      </c>
      <c r="AF513" s="72">
        <v>37</v>
      </c>
      <c r="AG513" s="92">
        <v>0.87</v>
      </c>
      <c r="AI513" s="72" t="s">
        <v>574</v>
      </c>
      <c r="AL513" s="4"/>
      <c r="AM513" s="4"/>
      <c r="AN513" s="73"/>
      <c r="AO513" s="4"/>
      <c r="AP513" s="4"/>
      <c r="AQ513" s="4"/>
      <c r="AR513" s="4"/>
    </row>
    <row r="514" spans="1:44" s="72" customFormat="1" ht="15" thickBot="1">
      <c r="A514" s="4" t="str">
        <f t="shared" si="912"/>
        <v/>
      </c>
      <c r="B514" s="4"/>
      <c r="C514" s="79"/>
      <c r="D514" s="79" t="s">
        <v>646</v>
      </c>
      <c r="E514" s="80"/>
      <c r="F514" s="81"/>
      <c r="G514" s="81"/>
      <c r="H514" s="82" t="s">
        <v>554</v>
      </c>
      <c r="I514" s="83"/>
      <c r="J514" s="83"/>
      <c r="K514" s="83"/>
      <c r="L514" s="84"/>
      <c r="M514" s="85"/>
      <c r="N514" s="85"/>
      <c r="O514" s="86"/>
      <c r="P514" s="87"/>
      <c r="Q514" s="87"/>
      <c r="R514" s="89"/>
      <c r="S514" s="89"/>
      <c r="T514" s="89"/>
      <c r="U514" s="4"/>
      <c r="V514" s="98"/>
      <c r="W514" s="75"/>
      <c r="X514" s="75"/>
      <c r="AF514" s="72">
        <v>37</v>
      </c>
      <c r="AG514" s="92">
        <v>0.87</v>
      </c>
      <c r="AL514" s="4"/>
      <c r="AM514" s="4"/>
      <c r="AN514" s="73"/>
      <c r="AO514" s="4"/>
      <c r="AP514" s="4"/>
      <c r="AQ514" s="4"/>
      <c r="AR514" s="4"/>
    </row>
    <row r="515" spans="1:44" s="72" customFormat="1" ht="17.399999999999999">
      <c r="A515" s="4" t="str">
        <f t="shared" si="912"/>
        <v>MCR06A1 8301</v>
      </c>
      <c r="B515" s="4">
        <v>1</v>
      </c>
      <c r="C515" s="79" t="s">
        <v>902</v>
      </c>
      <c r="D515" s="79" t="s">
        <v>435</v>
      </c>
      <c r="E515" s="80">
        <f t="shared" ref="E515:E521" si="1026">S515</f>
        <v>3200</v>
      </c>
      <c r="F515" s="81">
        <f t="shared" ref="F515:F521" si="1027">AC515</f>
        <v>22.063835793650767</v>
      </c>
      <c r="G515" s="81">
        <f t="shared" ref="G515:G521" si="1028">E515/F515</f>
        <v>145.03371172300206</v>
      </c>
      <c r="H515" s="82" t="s">
        <v>554</v>
      </c>
      <c r="I515" s="83"/>
      <c r="J515" s="83" t="s">
        <v>555</v>
      </c>
      <c r="K515" s="83" t="s">
        <v>556</v>
      </c>
      <c r="L515" s="84" t="s">
        <v>575</v>
      </c>
      <c r="M515" s="85">
        <v>70</v>
      </c>
      <c r="N515" s="85">
        <v>65</v>
      </c>
      <c r="O515" s="86" t="s">
        <v>576</v>
      </c>
      <c r="P515" s="87">
        <f>MROUND(E515/1.68,100)</f>
        <v>1900</v>
      </c>
      <c r="Q515" s="87" t="s">
        <v>584</v>
      </c>
      <c r="R515" s="88">
        <f>R$64</f>
        <v>1</v>
      </c>
      <c r="S515" s="89">
        <f t="shared" ref="S515:S521" si="1029">MROUND(T515*R515,50)</f>
        <v>3200</v>
      </c>
      <c r="T515" s="89">
        <f t="shared" ref="T515:T521" si="1030">MROUND(AD515*AG515*AF515/AE515,50)</f>
        <v>3200</v>
      </c>
      <c r="U515" s="4">
        <v>144</v>
      </c>
      <c r="V515" s="90">
        <v>50</v>
      </c>
      <c r="W515" s="75">
        <v>3</v>
      </c>
      <c r="X515" s="9">
        <f t="shared" ref="X515" si="1031">W515*V515</f>
        <v>150</v>
      </c>
      <c r="Y515" s="91">
        <v>2.7273352578262751</v>
      </c>
      <c r="Z515" s="72">
        <f t="shared" ref="Z515:Z521" si="1032">Y515*U515/W515</f>
        <v>130.91209237566122</v>
      </c>
      <c r="AA515" s="72">
        <f t="shared" ref="AA515" si="1033">Z515*X515/1000</f>
        <v>19.636813856349182</v>
      </c>
      <c r="AB515" s="92">
        <v>0.89</v>
      </c>
      <c r="AC515" s="93">
        <f t="shared" ref="AC515" si="1034">AA515/AB515</f>
        <v>22.063835793650767</v>
      </c>
      <c r="AD515" s="97">
        <v>3872.8514321394778</v>
      </c>
      <c r="AE515" s="72">
        <v>39</v>
      </c>
      <c r="AF515" s="72">
        <v>37</v>
      </c>
      <c r="AG515" s="92">
        <v>0.87</v>
      </c>
      <c r="AI515" s="72" t="s">
        <v>577</v>
      </c>
      <c r="AL515" s="4"/>
      <c r="AM515" s="4"/>
      <c r="AN515" s="73"/>
      <c r="AO515" s="4"/>
      <c r="AP515" s="4"/>
      <c r="AQ515" s="4"/>
      <c r="AR515" s="4"/>
    </row>
    <row r="516" spans="1:44" s="72" customFormat="1" ht="17.399999999999999">
      <c r="A516" s="4" t="str">
        <f t="shared" si="912"/>
        <v>MCR06A1 8302</v>
      </c>
      <c r="B516" s="4">
        <v>2</v>
      </c>
      <c r="C516" s="79" t="s">
        <v>902</v>
      </c>
      <c r="D516" s="79" t="s">
        <v>435</v>
      </c>
      <c r="E516" s="80">
        <f t="shared" si="1026"/>
        <v>4750</v>
      </c>
      <c r="F516" s="81">
        <f t="shared" si="1027"/>
        <v>33.540710736465762</v>
      </c>
      <c r="G516" s="81">
        <f t="shared" si="1028"/>
        <v>141.61894294135388</v>
      </c>
      <c r="H516" s="82" t="s">
        <v>554</v>
      </c>
      <c r="I516" s="83"/>
      <c r="J516" s="83" t="s">
        <v>555</v>
      </c>
      <c r="K516" s="83" t="s">
        <v>556</v>
      </c>
      <c r="L516" s="84" t="s">
        <v>575</v>
      </c>
      <c r="M516" s="85">
        <v>70</v>
      </c>
      <c r="N516" s="85">
        <v>65</v>
      </c>
      <c r="O516" s="86" t="s">
        <v>576</v>
      </c>
      <c r="P516" s="87">
        <f t="shared" ref="P516:P521" si="1035">MROUND(E516/1.68,100)</f>
        <v>2800</v>
      </c>
      <c r="Q516" s="87" t="s">
        <v>591</v>
      </c>
      <c r="R516" s="88">
        <f>R$65</f>
        <v>1</v>
      </c>
      <c r="S516" s="89">
        <f t="shared" si="1029"/>
        <v>4750</v>
      </c>
      <c r="T516" s="89">
        <f t="shared" si="1030"/>
        <v>4750</v>
      </c>
      <c r="U516" s="4">
        <v>144</v>
      </c>
      <c r="V516" s="95">
        <v>76.67</v>
      </c>
      <c r="W516" s="75">
        <v>3</v>
      </c>
      <c r="X516" s="9">
        <f>W516*V516</f>
        <v>230.01</v>
      </c>
      <c r="Y516" s="96">
        <v>2.7797478301546827</v>
      </c>
      <c r="Z516" s="72">
        <f t="shared" si="1032"/>
        <v>133.42789584742476</v>
      </c>
      <c r="AA516" s="72">
        <f>Z516*X516/1000</f>
        <v>30.689750323866171</v>
      </c>
      <c r="AB516" s="92">
        <v>0.91500000000000004</v>
      </c>
      <c r="AC516" s="93">
        <f>AA516/AB516</f>
        <v>33.540710736465762</v>
      </c>
      <c r="AD516" s="94">
        <v>5734.4528688923656</v>
      </c>
      <c r="AE516" s="72">
        <v>39</v>
      </c>
      <c r="AF516" s="72">
        <v>37</v>
      </c>
      <c r="AG516" s="92">
        <v>0.87</v>
      </c>
      <c r="AI516" s="72" t="s">
        <v>577</v>
      </c>
      <c r="AL516" s="4"/>
      <c r="AM516" s="4"/>
      <c r="AN516" s="73"/>
      <c r="AO516" s="4"/>
      <c r="AP516" s="4"/>
      <c r="AQ516" s="4"/>
      <c r="AR516" s="4"/>
    </row>
    <row r="517" spans="1:44" s="72" customFormat="1" ht="17.399999999999999">
      <c r="A517" s="4" t="str">
        <f t="shared" si="912"/>
        <v>MCR06A1 8303</v>
      </c>
      <c r="B517" s="4">
        <v>3</v>
      </c>
      <c r="C517" s="79" t="s">
        <v>902</v>
      </c>
      <c r="D517" s="79" t="s">
        <v>435</v>
      </c>
      <c r="E517" s="80">
        <f t="shared" si="1026"/>
        <v>5550</v>
      </c>
      <c r="F517" s="81">
        <f t="shared" si="1027"/>
        <v>39.488588574798882</v>
      </c>
      <c r="G517" s="81">
        <f t="shared" si="1028"/>
        <v>140.54693267872176</v>
      </c>
      <c r="H517" s="82" t="s">
        <v>554</v>
      </c>
      <c r="I517" s="83"/>
      <c r="J517" s="83" t="s">
        <v>555</v>
      </c>
      <c r="K517" s="83" t="s">
        <v>556</v>
      </c>
      <c r="L517" s="84" t="s">
        <v>575</v>
      </c>
      <c r="M517" s="85">
        <v>70</v>
      </c>
      <c r="N517" s="85">
        <v>65</v>
      </c>
      <c r="O517" s="86" t="s">
        <v>576</v>
      </c>
      <c r="P517" s="87">
        <f t="shared" si="1035"/>
        <v>3300</v>
      </c>
      <c r="Q517" s="87" t="s">
        <v>592</v>
      </c>
      <c r="R517" s="88">
        <f>R$66</f>
        <v>1.0204081632653061</v>
      </c>
      <c r="S517" s="89">
        <f t="shared" si="1029"/>
        <v>5550</v>
      </c>
      <c r="T517" s="89">
        <f t="shared" si="1030"/>
        <v>5450</v>
      </c>
      <c r="U517" s="4">
        <v>144</v>
      </c>
      <c r="V517" s="9">
        <v>90</v>
      </c>
      <c r="W517" s="75">
        <v>3</v>
      </c>
      <c r="X517" s="9">
        <f t="shared" ref="X517:X518" si="1036">W517*V517</f>
        <v>270</v>
      </c>
      <c r="Y517" s="96">
        <v>2.8032022753715258</v>
      </c>
      <c r="Z517" s="72">
        <f t="shared" si="1032"/>
        <v>134.55370921783324</v>
      </c>
      <c r="AA517" s="72">
        <f t="shared" ref="AA517:AA521" si="1037">Z517*X517/1000</f>
        <v>36.329501488814977</v>
      </c>
      <c r="AB517" s="92">
        <v>0.92</v>
      </c>
      <c r="AC517" s="93">
        <f t="shared" ref="AC517:AC518" si="1038">AA517/AB517</f>
        <v>39.488588574798882</v>
      </c>
      <c r="AD517" s="94">
        <v>6619.3127120839617</v>
      </c>
      <c r="AE517" s="72">
        <v>39</v>
      </c>
      <c r="AF517" s="72">
        <v>37</v>
      </c>
      <c r="AG517" s="92">
        <v>0.87</v>
      </c>
      <c r="AI517" s="72" t="s">
        <v>577</v>
      </c>
      <c r="AL517" s="4"/>
      <c r="AM517" s="4"/>
      <c r="AN517" s="73"/>
      <c r="AO517" s="4"/>
      <c r="AP517" s="4"/>
      <c r="AQ517" s="4"/>
      <c r="AR517" s="4"/>
    </row>
    <row r="518" spans="1:44" s="72" customFormat="1" ht="17.399999999999999">
      <c r="A518" s="4" t="str">
        <f t="shared" si="912"/>
        <v>MCR06A1 8304</v>
      </c>
      <c r="B518" s="4">
        <v>4</v>
      </c>
      <c r="C518" s="79" t="s">
        <v>902</v>
      </c>
      <c r="D518" s="79" t="s">
        <v>435</v>
      </c>
      <c r="E518" s="80">
        <f t="shared" si="1026"/>
        <v>6950</v>
      </c>
      <c r="F518" s="81">
        <f t="shared" si="1027"/>
        <v>51.319294044817326</v>
      </c>
      <c r="G518" s="81">
        <f t="shared" si="1028"/>
        <v>135.42664858036707</v>
      </c>
      <c r="H518" s="82" t="s">
        <v>554</v>
      </c>
      <c r="I518" s="83"/>
      <c r="J518" s="83" t="s">
        <v>555</v>
      </c>
      <c r="K518" s="83" t="s">
        <v>556</v>
      </c>
      <c r="L518" s="84" t="s">
        <v>575</v>
      </c>
      <c r="M518" s="85">
        <v>70</v>
      </c>
      <c r="N518" s="85">
        <v>65</v>
      </c>
      <c r="O518" s="86" t="s">
        <v>576</v>
      </c>
      <c r="P518" s="87">
        <f t="shared" si="1035"/>
        <v>4100</v>
      </c>
      <c r="Q518" s="87" t="s">
        <v>585</v>
      </c>
      <c r="R518" s="88">
        <f>R$67</f>
        <v>1.0162601626016261</v>
      </c>
      <c r="S518" s="89">
        <f t="shared" si="1029"/>
        <v>6950</v>
      </c>
      <c r="T518" s="89">
        <f t="shared" si="1030"/>
        <v>6850</v>
      </c>
      <c r="U518" s="4">
        <v>144</v>
      </c>
      <c r="V518" s="9">
        <f>350/3</f>
        <v>116.66666666666667</v>
      </c>
      <c r="W518" s="75">
        <v>3</v>
      </c>
      <c r="X518" s="9">
        <f t="shared" si="1036"/>
        <v>350</v>
      </c>
      <c r="Y518" s="96">
        <v>2.8469989315339133</v>
      </c>
      <c r="Z518" s="72">
        <f t="shared" si="1032"/>
        <v>136.65594871362785</v>
      </c>
      <c r="AA518" s="72">
        <f t="shared" si="1037"/>
        <v>47.829582049769748</v>
      </c>
      <c r="AB518" s="92">
        <v>0.93200000000000005</v>
      </c>
      <c r="AC518" s="93">
        <f t="shared" si="1038"/>
        <v>51.319294044817326</v>
      </c>
      <c r="AD518" s="94">
        <v>8319.1479192017305</v>
      </c>
      <c r="AE518" s="72">
        <v>39</v>
      </c>
      <c r="AF518" s="72">
        <v>37</v>
      </c>
      <c r="AG518" s="92">
        <v>0.87</v>
      </c>
      <c r="AI518" s="72" t="s">
        <v>577</v>
      </c>
      <c r="AL518" s="4"/>
      <c r="AM518" s="4"/>
      <c r="AN518" s="73"/>
      <c r="AO518" s="4"/>
      <c r="AP518" s="4"/>
      <c r="AQ518" s="4"/>
      <c r="AR518" s="4"/>
    </row>
    <row r="519" spans="1:44" s="72" customFormat="1" ht="17.399999999999999">
      <c r="A519" s="4" t="str">
        <f t="shared" si="912"/>
        <v>MCR06A1 8305</v>
      </c>
      <c r="B519" s="4">
        <v>5</v>
      </c>
      <c r="C519" s="79" t="s">
        <v>902</v>
      </c>
      <c r="D519" s="79" t="s">
        <v>436</v>
      </c>
      <c r="E519" s="80">
        <f t="shared" si="1026"/>
        <v>9050</v>
      </c>
      <c r="F519" s="81">
        <f t="shared" si="1027"/>
        <v>58.311904864864864</v>
      </c>
      <c r="G519" s="81">
        <f t="shared" si="1028"/>
        <v>155.19986906572433</v>
      </c>
      <c r="H519" s="82" t="s">
        <v>554</v>
      </c>
      <c r="I519" s="83"/>
      <c r="J519" s="83" t="s">
        <v>555</v>
      </c>
      <c r="K519" s="83" t="s">
        <v>556</v>
      </c>
      <c r="L519" s="84" t="s">
        <v>575</v>
      </c>
      <c r="M519" s="85">
        <v>70</v>
      </c>
      <c r="N519" s="85">
        <v>65</v>
      </c>
      <c r="O519" s="86" t="s">
        <v>576</v>
      </c>
      <c r="P519" s="87">
        <f t="shared" si="1035"/>
        <v>5400</v>
      </c>
      <c r="Q519" s="87" t="s">
        <v>586</v>
      </c>
      <c r="R519" s="88">
        <f>R$68</f>
        <v>1.0062111801242235</v>
      </c>
      <c r="S519" s="89">
        <f t="shared" si="1029"/>
        <v>9050</v>
      </c>
      <c r="T519" s="89">
        <f t="shared" si="1030"/>
        <v>9000</v>
      </c>
      <c r="U519" s="4">
        <v>144</v>
      </c>
      <c r="V519" s="9">
        <v>133.30000000000001</v>
      </c>
      <c r="W519" s="75">
        <v>3</v>
      </c>
      <c r="X519" s="9">
        <f>W519*V519</f>
        <v>399.90000000000003</v>
      </c>
      <c r="Y519" s="72">
        <v>2.81</v>
      </c>
      <c r="Z519" s="72">
        <f t="shared" si="1032"/>
        <v>134.88</v>
      </c>
      <c r="AA519" s="72">
        <f t="shared" si="1037"/>
        <v>53.938512000000003</v>
      </c>
      <c r="AB519" s="92">
        <v>0.92500000000000004</v>
      </c>
      <c r="AC519" s="93">
        <f>AA519/AB519</f>
        <v>58.311904864864864</v>
      </c>
      <c r="AD519" s="94">
        <v>10874.718775497558</v>
      </c>
      <c r="AE519" s="72">
        <v>39</v>
      </c>
      <c r="AF519" s="72">
        <v>37</v>
      </c>
      <c r="AG519" s="92">
        <v>0.87</v>
      </c>
      <c r="AI519" s="72" t="s">
        <v>578</v>
      </c>
      <c r="AL519" s="4"/>
      <c r="AM519" s="4"/>
      <c r="AN519" s="73"/>
      <c r="AO519" s="4"/>
      <c r="AP519" s="4"/>
      <c r="AQ519" s="4"/>
      <c r="AR519" s="4"/>
    </row>
    <row r="520" spans="1:44" s="72" customFormat="1" ht="17.399999999999999">
      <c r="A520" s="4" t="str">
        <f t="shared" si="912"/>
        <v>MCR06A1 8306</v>
      </c>
      <c r="B520" s="4">
        <v>6</v>
      </c>
      <c r="C520" s="79" t="s">
        <v>902</v>
      </c>
      <c r="D520" s="79" t="s">
        <v>436</v>
      </c>
      <c r="E520" s="80">
        <f t="shared" si="1026"/>
        <v>11150</v>
      </c>
      <c r="F520" s="81">
        <f t="shared" si="1027"/>
        <v>72.912975401069517</v>
      </c>
      <c r="G520" s="81">
        <f t="shared" si="1028"/>
        <v>152.92202709692805</v>
      </c>
      <c r="H520" s="82" t="s">
        <v>554</v>
      </c>
      <c r="I520" s="83"/>
      <c r="J520" s="83" t="s">
        <v>555</v>
      </c>
      <c r="K520" s="83" t="s">
        <v>556</v>
      </c>
      <c r="L520" s="84" t="s">
        <v>575</v>
      </c>
      <c r="M520" s="85">
        <v>70</v>
      </c>
      <c r="N520" s="85">
        <v>65</v>
      </c>
      <c r="O520" s="86" t="s">
        <v>576</v>
      </c>
      <c r="P520" s="87">
        <f t="shared" si="1035"/>
        <v>6600</v>
      </c>
      <c r="Q520" s="87" t="s">
        <v>593</v>
      </c>
      <c r="R520" s="88">
        <f>$R$69</f>
        <v>1.015228426395939</v>
      </c>
      <c r="S520" s="89">
        <f t="shared" si="1029"/>
        <v>11150</v>
      </c>
      <c r="T520" s="89">
        <f t="shared" si="1030"/>
        <v>11000</v>
      </c>
      <c r="U520" s="4">
        <v>144</v>
      </c>
      <c r="V520" s="95">
        <v>166.7</v>
      </c>
      <c r="W520" s="75">
        <v>3</v>
      </c>
      <c r="X520" s="9">
        <f t="shared" ref="X520:X521" si="1039">W520*V520</f>
        <v>500.09999999999997</v>
      </c>
      <c r="Y520" s="72">
        <v>2.84</v>
      </c>
      <c r="Z520" s="72">
        <f t="shared" si="1032"/>
        <v>136.32</v>
      </c>
      <c r="AA520" s="72">
        <f t="shared" si="1037"/>
        <v>68.173631999999998</v>
      </c>
      <c r="AB520" s="92">
        <v>0.93500000000000005</v>
      </c>
      <c r="AC520" s="93">
        <f t="shared" ref="AC520:AC521" si="1040">AA520/AB520</f>
        <v>72.912975401069517</v>
      </c>
      <c r="AD520" s="94">
        <v>13300.159999430247</v>
      </c>
      <c r="AE520" s="72">
        <v>39</v>
      </c>
      <c r="AF520" s="72">
        <v>37</v>
      </c>
      <c r="AG520" s="92">
        <v>0.87</v>
      </c>
      <c r="AI520" s="72" t="s">
        <v>578</v>
      </c>
      <c r="AL520" s="4"/>
      <c r="AM520" s="4"/>
      <c r="AN520" s="73"/>
      <c r="AO520" s="4"/>
      <c r="AP520" s="4"/>
      <c r="AQ520" s="4"/>
      <c r="AR520" s="4"/>
    </row>
    <row r="521" spans="1:44" s="72" customFormat="1" ht="18" thickBot="1">
      <c r="A521" s="4" t="str">
        <f t="shared" ref="A521:A584" si="1041">C521&amp;B521</f>
        <v>MCR06A1 8307</v>
      </c>
      <c r="B521" s="4">
        <v>7</v>
      </c>
      <c r="C521" s="79" t="s">
        <v>902</v>
      </c>
      <c r="D521" s="79" t="s">
        <v>436</v>
      </c>
      <c r="E521" s="80">
        <f t="shared" si="1026"/>
        <v>12550</v>
      </c>
      <c r="F521" s="81">
        <f t="shared" si="1027"/>
        <v>87.812366737739879</v>
      </c>
      <c r="G521" s="81">
        <f t="shared" si="1028"/>
        <v>142.91836635586634</v>
      </c>
      <c r="H521" s="82" t="s">
        <v>554</v>
      </c>
      <c r="I521" s="83"/>
      <c r="J521" s="83" t="s">
        <v>555</v>
      </c>
      <c r="K521" s="83" t="s">
        <v>556</v>
      </c>
      <c r="L521" s="84" t="s">
        <v>575</v>
      </c>
      <c r="M521" s="85">
        <v>70</v>
      </c>
      <c r="N521" s="85">
        <v>65</v>
      </c>
      <c r="O521" s="86" t="s">
        <v>576</v>
      </c>
      <c r="P521" s="87">
        <f t="shared" si="1035"/>
        <v>7500</v>
      </c>
      <c r="Q521" s="87" t="s">
        <v>594</v>
      </c>
      <c r="R521" s="88">
        <f>$R$70</f>
        <v>0.97413793103448276</v>
      </c>
      <c r="S521" s="89">
        <f t="shared" si="1029"/>
        <v>12550</v>
      </c>
      <c r="T521" s="89">
        <f t="shared" si="1030"/>
        <v>12900</v>
      </c>
      <c r="U521" s="4">
        <v>144</v>
      </c>
      <c r="V521" s="98">
        <v>200</v>
      </c>
      <c r="W521" s="75">
        <v>3</v>
      </c>
      <c r="X521" s="9">
        <f t="shared" si="1039"/>
        <v>600</v>
      </c>
      <c r="Y521" s="72">
        <v>2.86</v>
      </c>
      <c r="Z521" s="72">
        <f t="shared" si="1032"/>
        <v>137.28</v>
      </c>
      <c r="AA521" s="72">
        <f t="shared" si="1037"/>
        <v>82.367999999999995</v>
      </c>
      <c r="AB521" s="92">
        <v>0.93799999999999994</v>
      </c>
      <c r="AC521" s="93">
        <f t="shared" si="1040"/>
        <v>87.812366737739879</v>
      </c>
      <c r="AD521" s="99">
        <v>15617.5832268718</v>
      </c>
      <c r="AE521" s="72">
        <v>39</v>
      </c>
      <c r="AF521" s="72">
        <v>37</v>
      </c>
      <c r="AG521" s="92">
        <v>0.87</v>
      </c>
      <c r="AI521" s="72" t="s">
        <v>578</v>
      </c>
      <c r="AL521" s="4"/>
      <c r="AM521" s="4"/>
      <c r="AN521" s="73"/>
      <c r="AO521" s="4"/>
      <c r="AP521" s="4"/>
      <c r="AQ521" s="4"/>
      <c r="AR521" s="4"/>
    </row>
    <row r="522" spans="1:44" s="72" customFormat="1" ht="15" thickBot="1">
      <c r="A522" s="4" t="str">
        <f t="shared" si="1041"/>
        <v/>
      </c>
      <c r="B522" s="4"/>
      <c r="C522" s="79"/>
      <c r="D522" s="79" t="s">
        <v>646</v>
      </c>
      <c r="E522" s="80"/>
      <c r="F522" s="81"/>
      <c r="G522" s="81"/>
      <c r="H522" s="82" t="s">
        <v>554</v>
      </c>
      <c r="I522" s="83"/>
      <c r="J522" s="83"/>
      <c r="K522" s="83"/>
      <c r="L522" s="84"/>
      <c r="M522" s="85"/>
      <c r="N522" s="85"/>
      <c r="O522" s="86"/>
      <c r="P522" s="87"/>
      <c r="Q522" s="87"/>
      <c r="R522" s="89"/>
      <c r="S522" s="89"/>
      <c r="T522" s="89"/>
      <c r="U522" s="4"/>
      <c r="AF522" s="72">
        <v>37</v>
      </c>
      <c r="AG522" s="92">
        <v>0.87</v>
      </c>
      <c r="AL522" s="4"/>
      <c r="AM522" s="4"/>
      <c r="AN522" s="73"/>
      <c r="AO522" s="4"/>
      <c r="AP522" s="4"/>
      <c r="AQ522" s="4"/>
      <c r="AR522" s="4"/>
    </row>
    <row r="523" spans="1:44" s="72" customFormat="1" ht="17.399999999999999">
      <c r="A523" s="4" t="str">
        <f t="shared" si="1041"/>
        <v>MCR08A1 8301</v>
      </c>
      <c r="B523" s="4">
        <v>1</v>
      </c>
      <c r="C523" s="79" t="s">
        <v>903</v>
      </c>
      <c r="D523" s="79" t="s">
        <v>435</v>
      </c>
      <c r="E523" s="80">
        <f t="shared" ref="E523:E529" si="1042">S523</f>
        <v>4250</v>
      </c>
      <c r="F523" s="81">
        <f t="shared" ref="F523:F529" si="1043">AC523</f>
        <v>29.254098854896352</v>
      </c>
      <c r="G523" s="81">
        <f t="shared" ref="G523:G529" si="1044">E523/F523</f>
        <v>145.27878712246383</v>
      </c>
      <c r="H523" s="82" t="s">
        <v>554</v>
      </c>
      <c r="I523" s="83"/>
      <c r="J523" s="83" t="s">
        <v>555</v>
      </c>
      <c r="K523" s="83" t="s">
        <v>556</v>
      </c>
      <c r="L523" s="84" t="s">
        <v>579</v>
      </c>
      <c r="M523" s="85">
        <v>70</v>
      </c>
      <c r="N523" s="85">
        <v>65</v>
      </c>
      <c r="O523" s="86" t="s">
        <v>580</v>
      </c>
      <c r="P523" s="87">
        <f>MROUND(E523/2.24,100)</f>
        <v>1900</v>
      </c>
      <c r="Q523" s="87" t="s">
        <v>584</v>
      </c>
      <c r="R523" s="88">
        <f>R$64</f>
        <v>1</v>
      </c>
      <c r="S523" s="89">
        <f t="shared" ref="S523:S529" si="1045">MROUND(T523*R523,50)</f>
        <v>4250</v>
      </c>
      <c r="T523" s="89">
        <f t="shared" ref="T523:T529" si="1046">MROUND(AD523*AG523*AF523/AE523,50)</f>
        <v>4250</v>
      </c>
      <c r="U523" s="4">
        <f t="shared" ref="U523:U526" si="1047">24*8</f>
        <v>192</v>
      </c>
      <c r="V523" s="90">
        <v>50</v>
      </c>
      <c r="W523" s="75">
        <v>3</v>
      </c>
      <c r="X523" s="9">
        <f t="shared" ref="X523" si="1048">W523*V523</f>
        <v>150</v>
      </c>
      <c r="Y523" s="91">
        <v>2.7273352578262751</v>
      </c>
      <c r="Z523" s="72">
        <f t="shared" ref="Z523:Z529" si="1049">Y523*U523/W523</f>
        <v>174.54945650088158</v>
      </c>
      <c r="AA523" s="72">
        <f t="shared" ref="AA523" si="1050">Z523*X523/1000</f>
        <v>26.182418475132234</v>
      </c>
      <c r="AB523" s="92">
        <v>0.89500000000000002</v>
      </c>
      <c r="AC523" s="93">
        <f t="shared" ref="AC523" si="1051">AA523/AB523</f>
        <v>29.254098854896352</v>
      </c>
      <c r="AD523" s="97">
        <v>5163.801909519304</v>
      </c>
      <c r="AE523" s="72">
        <v>39</v>
      </c>
      <c r="AF523" s="72">
        <v>37</v>
      </c>
      <c r="AG523" s="92">
        <v>0.87</v>
      </c>
      <c r="AI523" s="72" t="s">
        <v>581</v>
      </c>
      <c r="AL523" s="4"/>
      <c r="AM523" s="4"/>
      <c r="AN523" s="73"/>
      <c r="AO523" s="4"/>
      <c r="AP523" s="4"/>
      <c r="AQ523" s="4"/>
      <c r="AR523" s="4"/>
    </row>
    <row r="524" spans="1:44" s="72" customFormat="1" ht="17.399999999999999">
      <c r="A524" s="4" t="str">
        <f t="shared" si="1041"/>
        <v>MCR08A1 8302</v>
      </c>
      <c r="B524" s="4">
        <v>2</v>
      </c>
      <c r="C524" s="79" t="s">
        <v>903</v>
      </c>
      <c r="D524" s="79" t="s">
        <v>435</v>
      </c>
      <c r="E524" s="80">
        <f t="shared" si="1042"/>
        <v>6300</v>
      </c>
      <c r="F524" s="81">
        <f t="shared" si="1043"/>
        <v>44.189705289944087</v>
      </c>
      <c r="G524" s="81">
        <f t="shared" si="1044"/>
        <v>142.5671422487093</v>
      </c>
      <c r="H524" s="82" t="s">
        <v>554</v>
      </c>
      <c r="I524" s="83"/>
      <c r="J524" s="83" t="s">
        <v>555</v>
      </c>
      <c r="K524" s="83" t="s">
        <v>556</v>
      </c>
      <c r="L524" s="84" t="s">
        <v>579</v>
      </c>
      <c r="M524" s="85">
        <v>70</v>
      </c>
      <c r="N524" s="85">
        <v>65</v>
      </c>
      <c r="O524" s="86" t="s">
        <v>580</v>
      </c>
      <c r="P524" s="87">
        <f t="shared" ref="P524:P529" si="1052">MROUND(E524/2.24,100)</f>
        <v>2800</v>
      </c>
      <c r="Q524" s="87" t="s">
        <v>591</v>
      </c>
      <c r="R524" s="88">
        <f>R$65</f>
        <v>1</v>
      </c>
      <c r="S524" s="89">
        <f t="shared" si="1045"/>
        <v>6300</v>
      </c>
      <c r="T524" s="89">
        <f t="shared" si="1046"/>
        <v>6300</v>
      </c>
      <c r="U524" s="4">
        <f t="shared" si="1047"/>
        <v>192</v>
      </c>
      <c r="V524" s="95">
        <v>76.67</v>
      </c>
      <c r="W524" s="75">
        <v>3</v>
      </c>
      <c r="X524" s="9">
        <f>W524*V524</f>
        <v>230.01</v>
      </c>
      <c r="Y524" s="96">
        <v>2.7797478301546827</v>
      </c>
      <c r="Z524" s="72">
        <f t="shared" si="1049"/>
        <v>177.9038611298997</v>
      </c>
      <c r="AA524" s="72">
        <f>Z524*X524/1000</f>
        <v>40.919667098488226</v>
      </c>
      <c r="AB524" s="92">
        <v>0.92600000000000005</v>
      </c>
      <c r="AC524" s="93">
        <f>AA524/AB524</f>
        <v>44.189705289944087</v>
      </c>
      <c r="AD524" s="94">
        <v>7645.9371585231547</v>
      </c>
      <c r="AE524" s="72">
        <v>39</v>
      </c>
      <c r="AF524" s="72">
        <v>37</v>
      </c>
      <c r="AG524" s="92">
        <v>0.87</v>
      </c>
      <c r="AI524" s="72" t="s">
        <v>581</v>
      </c>
      <c r="AL524" s="4"/>
      <c r="AM524" s="4"/>
      <c r="AN524" s="73"/>
      <c r="AO524" s="4"/>
      <c r="AP524" s="4"/>
      <c r="AQ524" s="4"/>
      <c r="AR524" s="4"/>
    </row>
    <row r="525" spans="1:44" s="72" customFormat="1" ht="17.399999999999999">
      <c r="A525" s="4" t="str">
        <f t="shared" si="1041"/>
        <v>MCR08A1 8303</v>
      </c>
      <c r="B525" s="4">
        <v>3</v>
      </c>
      <c r="C525" s="79" t="s">
        <v>903</v>
      </c>
      <c r="D525" s="79" t="s">
        <v>435</v>
      </c>
      <c r="E525" s="80">
        <f t="shared" si="1042"/>
        <v>7450</v>
      </c>
      <c r="F525" s="81">
        <f t="shared" si="1043"/>
        <v>51.862243381605957</v>
      </c>
      <c r="G525" s="81">
        <f t="shared" si="1044"/>
        <v>143.64978285228403</v>
      </c>
      <c r="H525" s="82" t="s">
        <v>554</v>
      </c>
      <c r="I525" s="83"/>
      <c r="J525" s="83" t="s">
        <v>555</v>
      </c>
      <c r="K525" s="83" t="s">
        <v>556</v>
      </c>
      <c r="L525" s="84" t="s">
        <v>579</v>
      </c>
      <c r="M525" s="85">
        <v>70</v>
      </c>
      <c r="N525" s="85">
        <v>65</v>
      </c>
      <c r="O525" s="86" t="s">
        <v>580</v>
      </c>
      <c r="P525" s="87">
        <f t="shared" si="1052"/>
        <v>3300</v>
      </c>
      <c r="Q525" s="87" t="s">
        <v>592</v>
      </c>
      <c r="R525" s="88">
        <f>R$66</f>
        <v>1.0204081632653061</v>
      </c>
      <c r="S525" s="89">
        <f t="shared" si="1045"/>
        <v>7450</v>
      </c>
      <c r="T525" s="89">
        <f t="shared" si="1046"/>
        <v>7300</v>
      </c>
      <c r="U525" s="4">
        <f t="shared" si="1047"/>
        <v>192</v>
      </c>
      <c r="V525" s="9">
        <v>90</v>
      </c>
      <c r="W525" s="75">
        <v>3</v>
      </c>
      <c r="X525" s="9">
        <f t="shared" ref="X525:X526" si="1053">W525*V525</f>
        <v>270</v>
      </c>
      <c r="Y525" s="96">
        <v>2.8032022753715258</v>
      </c>
      <c r="Z525" s="72">
        <f t="shared" si="1049"/>
        <v>179.40494562377765</v>
      </c>
      <c r="AA525" s="72">
        <f t="shared" ref="AA525:AA526" si="1054">Z525*X525/1000</f>
        <v>48.439335318419964</v>
      </c>
      <c r="AB525" s="92">
        <v>0.93400000000000005</v>
      </c>
      <c r="AC525" s="93">
        <f t="shared" ref="AC525:AC526" si="1055">AA525/AB525</f>
        <v>51.862243381605957</v>
      </c>
      <c r="AD525" s="94">
        <v>8825.7502827786157</v>
      </c>
      <c r="AE525" s="72">
        <v>39</v>
      </c>
      <c r="AF525" s="72">
        <v>37</v>
      </c>
      <c r="AG525" s="92">
        <v>0.87</v>
      </c>
      <c r="AI525" s="72" t="s">
        <v>581</v>
      </c>
      <c r="AL525" s="4"/>
      <c r="AM525" s="4"/>
      <c r="AN525" s="73"/>
      <c r="AO525" s="4"/>
      <c r="AP525" s="4"/>
      <c r="AQ525" s="4"/>
      <c r="AR525" s="4"/>
    </row>
    <row r="526" spans="1:44" s="72" customFormat="1" ht="17.399999999999999">
      <c r="A526" s="4" t="str">
        <f t="shared" si="1041"/>
        <v>MCR08A1 8304</v>
      </c>
      <c r="B526" s="4">
        <v>4</v>
      </c>
      <c r="C526" s="79" t="s">
        <v>903</v>
      </c>
      <c r="D526" s="79" t="s">
        <v>435</v>
      </c>
      <c r="E526" s="80">
        <f t="shared" si="1042"/>
        <v>9300</v>
      </c>
      <c r="F526" s="81">
        <f t="shared" si="1043"/>
        <v>67.699337650063327</v>
      </c>
      <c r="G526" s="81">
        <f t="shared" si="1044"/>
        <v>137.37209731757693</v>
      </c>
      <c r="H526" s="82" t="s">
        <v>554</v>
      </c>
      <c r="I526" s="83"/>
      <c r="J526" s="83" t="s">
        <v>555</v>
      </c>
      <c r="K526" s="83" t="s">
        <v>556</v>
      </c>
      <c r="L526" s="84" t="s">
        <v>579</v>
      </c>
      <c r="M526" s="85">
        <v>70</v>
      </c>
      <c r="N526" s="85">
        <v>65</v>
      </c>
      <c r="O526" s="86" t="s">
        <v>580</v>
      </c>
      <c r="P526" s="87">
        <f t="shared" si="1052"/>
        <v>4200</v>
      </c>
      <c r="Q526" s="87" t="s">
        <v>585</v>
      </c>
      <c r="R526" s="88">
        <f>R$67</f>
        <v>1.0162601626016261</v>
      </c>
      <c r="S526" s="89">
        <f t="shared" si="1045"/>
        <v>9300</v>
      </c>
      <c r="T526" s="89">
        <f t="shared" si="1046"/>
        <v>9150</v>
      </c>
      <c r="U526" s="4">
        <f t="shared" si="1047"/>
        <v>192</v>
      </c>
      <c r="V526" s="9">
        <f>350/3</f>
        <v>116.66666666666667</v>
      </c>
      <c r="W526" s="75">
        <v>3</v>
      </c>
      <c r="X526" s="9">
        <f t="shared" si="1053"/>
        <v>350</v>
      </c>
      <c r="Y526" s="96">
        <v>2.8469989315339133</v>
      </c>
      <c r="Z526" s="72">
        <f t="shared" si="1049"/>
        <v>182.20793161817042</v>
      </c>
      <c r="AA526" s="72">
        <f t="shared" si="1054"/>
        <v>63.772776066359647</v>
      </c>
      <c r="AB526" s="92">
        <v>0.94199999999999995</v>
      </c>
      <c r="AC526" s="93">
        <f t="shared" si="1055"/>
        <v>67.699337650063327</v>
      </c>
      <c r="AD526" s="94">
        <v>11092.197225602307</v>
      </c>
      <c r="AE526" s="72">
        <v>39</v>
      </c>
      <c r="AF526" s="72">
        <v>37</v>
      </c>
      <c r="AG526" s="92">
        <v>0.87</v>
      </c>
      <c r="AI526" s="72" t="s">
        <v>581</v>
      </c>
      <c r="AL526" s="4"/>
      <c r="AM526" s="4"/>
      <c r="AN526" s="73"/>
      <c r="AO526" s="4"/>
      <c r="AP526" s="4"/>
      <c r="AQ526" s="4"/>
      <c r="AR526" s="4"/>
    </row>
    <row r="527" spans="1:44" s="72" customFormat="1" ht="17.399999999999999">
      <c r="A527" s="4" t="str">
        <f t="shared" si="1041"/>
        <v>MCR08A1 83015</v>
      </c>
      <c r="B527" s="4">
        <v>5</v>
      </c>
      <c r="C527" s="79" t="s">
        <v>904</v>
      </c>
      <c r="D527" s="79" t="s">
        <v>647</v>
      </c>
      <c r="E527" s="80">
        <f t="shared" si="1042"/>
        <v>12000</v>
      </c>
      <c r="F527" s="81">
        <f t="shared" si="1043"/>
        <v>76.835487179487188</v>
      </c>
      <c r="G527" s="81">
        <f t="shared" si="1044"/>
        <v>156.17783449421071</v>
      </c>
      <c r="H527" s="82" t="s">
        <v>554</v>
      </c>
      <c r="I527" s="83"/>
      <c r="J527" s="83" t="s">
        <v>555</v>
      </c>
      <c r="K527" s="83" t="s">
        <v>556</v>
      </c>
      <c r="L527" s="84" t="s">
        <v>579</v>
      </c>
      <c r="M527" s="85">
        <v>70</v>
      </c>
      <c r="N527" s="85">
        <v>65</v>
      </c>
      <c r="O527" s="86" t="s">
        <v>580</v>
      </c>
      <c r="P527" s="87">
        <f t="shared" si="1052"/>
        <v>5400</v>
      </c>
      <c r="Q527" s="87" t="s">
        <v>586</v>
      </c>
      <c r="R527" s="88">
        <f>R$68</f>
        <v>1.0062111801242235</v>
      </c>
      <c r="S527" s="89">
        <f t="shared" si="1045"/>
        <v>12000</v>
      </c>
      <c r="T527" s="89">
        <f t="shared" si="1046"/>
        <v>11950</v>
      </c>
      <c r="U527" s="4">
        <f>24*8</f>
        <v>192</v>
      </c>
      <c r="V527" s="9">
        <v>133.30000000000001</v>
      </c>
      <c r="W527" s="75">
        <v>3</v>
      </c>
      <c r="X527" s="9">
        <f>W527*V527</f>
        <v>399.90000000000003</v>
      </c>
      <c r="Y527" s="72">
        <v>2.81</v>
      </c>
      <c r="Z527" s="72">
        <f t="shared" si="1049"/>
        <v>179.84</v>
      </c>
      <c r="AA527" s="72">
        <f>Z527*X527/1000</f>
        <v>71.918016000000009</v>
      </c>
      <c r="AB527" s="92">
        <v>0.93600000000000005</v>
      </c>
      <c r="AC527" s="93">
        <f>AA527/AB527</f>
        <v>76.835487179487188</v>
      </c>
      <c r="AD527" s="97">
        <v>14499.625033996745</v>
      </c>
      <c r="AE527" s="72">
        <v>39</v>
      </c>
      <c r="AF527" s="72">
        <v>37</v>
      </c>
      <c r="AG527" s="92">
        <v>0.87</v>
      </c>
      <c r="AI527" s="72" t="s">
        <v>582</v>
      </c>
      <c r="AL527" s="4"/>
      <c r="AM527" s="4"/>
      <c r="AN527" s="73"/>
      <c r="AO527" s="4"/>
      <c r="AP527" s="4"/>
      <c r="AQ527" s="4"/>
      <c r="AR527" s="4"/>
    </row>
    <row r="528" spans="1:44" s="72" customFormat="1" ht="17.399999999999999">
      <c r="A528" s="4" t="str">
        <f t="shared" si="1041"/>
        <v>MCR08A1 83016</v>
      </c>
      <c r="B528" s="4">
        <v>6</v>
      </c>
      <c r="C528" s="79" t="s">
        <v>904</v>
      </c>
      <c r="D528" s="79" t="s">
        <v>647</v>
      </c>
      <c r="E528" s="80">
        <f t="shared" si="1042"/>
        <v>14850</v>
      </c>
      <c r="F528" s="81">
        <f t="shared" si="1043"/>
        <v>96.188546031746029</v>
      </c>
      <c r="G528" s="81">
        <f t="shared" si="1044"/>
        <v>154.38428599491371</v>
      </c>
      <c r="H528" s="82" t="s">
        <v>554</v>
      </c>
      <c r="I528" s="83"/>
      <c r="J528" s="83" t="s">
        <v>555</v>
      </c>
      <c r="K528" s="83" t="s">
        <v>556</v>
      </c>
      <c r="L528" s="84" t="s">
        <v>579</v>
      </c>
      <c r="M528" s="85">
        <v>70</v>
      </c>
      <c r="N528" s="85">
        <v>65</v>
      </c>
      <c r="O528" s="86" t="s">
        <v>580</v>
      </c>
      <c r="P528" s="87">
        <f t="shared" si="1052"/>
        <v>6600</v>
      </c>
      <c r="Q528" s="87" t="s">
        <v>593</v>
      </c>
      <c r="R528" s="88">
        <f>$R$69</f>
        <v>1.015228426395939</v>
      </c>
      <c r="S528" s="89">
        <f t="shared" si="1045"/>
        <v>14850</v>
      </c>
      <c r="T528" s="89">
        <f t="shared" si="1046"/>
        <v>14650</v>
      </c>
      <c r="U528" s="4">
        <f t="shared" ref="U528:U529" si="1056">24*8</f>
        <v>192</v>
      </c>
      <c r="V528" s="95">
        <v>166.7</v>
      </c>
      <c r="W528" s="75">
        <v>3</v>
      </c>
      <c r="X528" s="9">
        <f t="shared" ref="X528:X529" si="1057">W528*V528</f>
        <v>500.09999999999997</v>
      </c>
      <c r="Y528" s="72">
        <v>2.84</v>
      </c>
      <c r="Z528" s="72">
        <f t="shared" si="1049"/>
        <v>181.76</v>
      </c>
      <c r="AA528" s="72">
        <f t="shared" ref="AA528:AA529" si="1058">Z528*X528/1000</f>
        <v>90.898175999999992</v>
      </c>
      <c r="AB528" s="92">
        <v>0.94499999999999995</v>
      </c>
      <c r="AC528" s="93">
        <f t="shared" ref="AC528:AC529" si="1059">AA528/AB528</f>
        <v>96.188546031746029</v>
      </c>
      <c r="AD528" s="94">
        <v>17733.546665906993</v>
      </c>
      <c r="AE528" s="72">
        <v>39</v>
      </c>
      <c r="AF528" s="72">
        <v>37</v>
      </c>
      <c r="AG528" s="92">
        <v>0.87</v>
      </c>
      <c r="AI528" s="72" t="s">
        <v>582</v>
      </c>
      <c r="AL528" s="4"/>
      <c r="AM528" s="4"/>
      <c r="AN528" s="73"/>
      <c r="AO528" s="4"/>
      <c r="AP528" s="4"/>
      <c r="AQ528" s="4"/>
      <c r="AR528" s="4"/>
    </row>
    <row r="529" spans="1:44" s="72" customFormat="1" ht="17.399999999999999">
      <c r="A529" s="4" t="str">
        <f t="shared" si="1041"/>
        <v>MCR08A1 83027</v>
      </c>
      <c r="B529" s="4">
        <v>7</v>
      </c>
      <c r="C529" s="79" t="s">
        <v>905</v>
      </c>
      <c r="D529" s="79" t="s">
        <v>648</v>
      </c>
      <c r="E529" s="80">
        <f t="shared" si="1042"/>
        <v>16750</v>
      </c>
      <c r="F529" s="81">
        <f t="shared" si="1043"/>
        <v>115.97043294614572</v>
      </c>
      <c r="G529" s="81">
        <f t="shared" si="1044"/>
        <v>144.43336611305361</v>
      </c>
      <c r="H529" s="82" t="s">
        <v>554</v>
      </c>
      <c r="I529" s="83"/>
      <c r="J529" s="83" t="s">
        <v>565</v>
      </c>
      <c r="K529" s="83" t="s">
        <v>556</v>
      </c>
      <c r="L529" s="84" t="s">
        <v>579</v>
      </c>
      <c r="M529" s="85">
        <v>70</v>
      </c>
      <c r="N529" s="85">
        <v>65</v>
      </c>
      <c r="O529" s="86" t="s">
        <v>580</v>
      </c>
      <c r="P529" s="87">
        <f t="shared" si="1052"/>
        <v>7500</v>
      </c>
      <c r="Q529" s="87" t="s">
        <v>594</v>
      </c>
      <c r="R529" s="88">
        <f>$R$70</f>
        <v>0.97413793103448276</v>
      </c>
      <c r="S529" s="89">
        <f t="shared" si="1045"/>
        <v>16750</v>
      </c>
      <c r="T529" s="89">
        <f t="shared" si="1046"/>
        <v>17200</v>
      </c>
      <c r="U529" s="4">
        <f t="shared" si="1056"/>
        <v>192</v>
      </c>
      <c r="V529" s="98">
        <v>200</v>
      </c>
      <c r="W529" s="75">
        <v>3</v>
      </c>
      <c r="X529" s="9">
        <f t="shared" si="1057"/>
        <v>600</v>
      </c>
      <c r="Y529" s="72">
        <v>2.86</v>
      </c>
      <c r="Z529" s="72">
        <f t="shared" si="1049"/>
        <v>183.04</v>
      </c>
      <c r="AA529" s="72">
        <f t="shared" si="1058"/>
        <v>109.824</v>
      </c>
      <c r="AB529" s="92">
        <v>0.94699999999999995</v>
      </c>
      <c r="AC529" s="93">
        <f t="shared" si="1059"/>
        <v>115.97043294614572</v>
      </c>
      <c r="AD529" s="94">
        <v>20823.444302495736</v>
      </c>
      <c r="AE529" s="72">
        <v>39</v>
      </c>
      <c r="AF529" s="72">
        <v>37</v>
      </c>
      <c r="AG529" s="92">
        <v>0.87</v>
      </c>
      <c r="AI529" s="72" t="s">
        <v>582</v>
      </c>
      <c r="AL529" s="4"/>
      <c r="AM529" s="4"/>
      <c r="AN529" s="73"/>
      <c r="AO529" s="4"/>
      <c r="AP529" s="4"/>
      <c r="AQ529" s="4"/>
      <c r="AR529" s="4"/>
    </row>
    <row r="530" spans="1:44" s="72" customFormat="1" ht="15" thickBot="1">
      <c r="A530" s="4" t="str">
        <f t="shared" si="1041"/>
        <v/>
      </c>
      <c r="B530" s="4"/>
      <c r="C530" s="79"/>
      <c r="D530" s="79" t="s">
        <v>646</v>
      </c>
      <c r="E530" s="80"/>
      <c r="F530" s="81"/>
      <c r="G530" s="81"/>
      <c r="H530" s="82" t="s">
        <v>554</v>
      </c>
      <c r="I530" s="83"/>
      <c r="J530" s="83"/>
      <c r="K530" s="83"/>
      <c r="L530" s="84"/>
      <c r="M530" s="85"/>
      <c r="N530" s="85"/>
      <c r="O530" s="86"/>
      <c r="P530" s="87"/>
      <c r="Q530" s="87"/>
      <c r="R530" s="89"/>
      <c r="S530" s="89"/>
      <c r="T530" s="89"/>
      <c r="U530" s="4"/>
      <c r="AG530" s="92">
        <v>0.87</v>
      </c>
      <c r="AL530" s="4" t="s">
        <v>583</v>
      </c>
      <c r="AM530" s="4"/>
      <c r="AN530" s="73"/>
      <c r="AO530" s="4"/>
      <c r="AP530" s="4"/>
      <c r="AQ530" s="4"/>
      <c r="AR530" s="4"/>
    </row>
    <row r="531" spans="1:44" ht="17.399999999999999">
      <c r="A531" s="4" t="str">
        <f t="shared" si="1041"/>
        <v>MCR02A1 8401</v>
      </c>
      <c r="B531" s="4">
        <v>1</v>
      </c>
      <c r="C531" s="79" t="s">
        <v>906</v>
      </c>
      <c r="D531" s="79" t="s">
        <v>435</v>
      </c>
      <c r="E531" s="80">
        <f t="shared" ref="E531:E537" si="1060">S531</f>
        <v>1100</v>
      </c>
      <c r="F531" s="81">
        <f>AC531</f>
        <v>8.6126376562934972</v>
      </c>
      <c r="G531" s="81">
        <f>E531/F531</f>
        <v>127.71929389090216</v>
      </c>
      <c r="H531" s="82" t="s">
        <v>554</v>
      </c>
      <c r="I531" s="83"/>
      <c r="J531" s="83" t="s">
        <v>555</v>
      </c>
      <c r="K531" s="83" t="s">
        <v>556</v>
      </c>
      <c r="L531" s="84" t="s">
        <v>557</v>
      </c>
      <c r="M531" s="85">
        <v>70</v>
      </c>
      <c r="N531" s="85">
        <v>65</v>
      </c>
      <c r="O531" s="86" t="s">
        <v>558</v>
      </c>
      <c r="P531" s="87">
        <f>MROUND(E531/0.56,100)</f>
        <v>2000</v>
      </c>
      <c r="Q531" s="87" t="s">
        <v>425</v>
      </c>
      <c r="R531" s="88">
        <f>R$64</f>
        <v>1</v>
      </c>
      <c r="S531" s="89">
        <f t="shared" ref="S531:S537" si="1061">MROUND(T531*R531,50)</f>
        <v>1100</v>
      </c>
      <c r="T531" s="89">
        <f t="shared" ref="T531:T537" si="1062">MROUND(AD531*AG531*AF531/AE531,50)</f>
        <v>1100</v>
      </c>
      <c r="U531" s="4">
        <v>48</v>
      </c>
      <c r="V531" s="90">
        <v>50</v>
      </c>
      <c r="W531" s="75">
        <v>3</v>
      </c>
      <c r="X531" s="9">
        <f t="shared" ref="X531" si="1063">W531*V531</f>
        <v>150</v>
      </c>
      <c r="Y531" s="91">
        <v>2.7273352578262751</v>
      </c>
      <c r="Z531" s="72">
        <f t="shared" ref="Z531:Z537" si="1064">Y531*U531/W531</f>
        <v>43.637364125220394</v>
      </c>
      <c r="AA531" s="72">
        <f t="shared" ref="AA531" si="1065">Z531*X531/1000</f>
        <v>6.5456046187830585</v>
      </c>
      <c r="AB531" s="92">
        <v>0.76</v>
      </c>
      <c r="AC531" s="93">
        <f t="shared" ref="AC531" si="1066">AA531/AB531</f>
        <v>8.6126376562934972</v>
      </c>
      <c r="AD531" s="94">
        <v>1291</v>
      </c>
      <c r="AE531" s="72">
        <v>39</v>
      </c>
      <c r="AF531" s="72">
        <v>39</v>
      </c>
      <c r="AG531" s="92">
        <v>0.87</v>
      </c>
      <c r="AI531" s="72" t="s">
        <v>559</v>
      </c>
      <c r="AL531" s="4" t="s">
        <v>560</v>
      </c>
    </row>
    <row r="532" spans="1:44" ht="17.399999999999999">
      <c r="A532" s="4" t="str">
        <f t="shared" si="1041"/>
        <v>MCR02A1 8402</v>
      </c>
      <c r="B532" s="4">
        <v>2</v>
      </c>
      <c r="C532" s="79" t="s">
        <v>906</v>
      </c>
      <c r="D532" s="79" t="s">
        <v>435</v>
      </c>
      <c r="E532" s="80">
        <f t="shared" si="1060"/>
        <v>1650</v>
      </c>
      <c r="F532" s="81">
        <f t="shared" ref="F532:F537" si="1067">AC532</f>
        <v>12.629526882249452</v>
      </c>
      <c r="G532" s="81">
        <f t="shared" ref="G532:G537" si="1068">E532/F532</f>
        <v>130.64622415262775</v>
      </c>
      <c r="H532" s="82" t="s">
        <v>554</v>
      </c>
      <c r="I532" s="83"/>
      <c r="J532" s="83" t="s">
        <v>555</v>
      </c>
      <c r="K532" s="83" t="s">
        <v>556</v>
      </c>
      <c r="L532" s="84" t="s">
        <v>557</v>
      </c>
      <c r="M532" s="85">
        <v>70</v>
      </c>
      <c r="N532" s="85">
        <v>65</v>
      </c>
      <c r="O532" s="86" t="s">
        <v>558</v>
      </c>
      <c r="P532" s="87">
        <f t="shared" ref="P532:P537" si="1069">MROUND(E532/0.56,100)</f>
        <v>2900</v>
      </c>
      <c r="Q532" s="87" t="s">
        <v>418</v>
      </c>
      <c r="R532" s="88">
        <f>R$65</f>
        <v>1</v>
      </c>
      <c r="S532" s="89">
        <f t="shared" si="1061"/>
        <v>1650</v>
      </c>
      <c r="T532" s="89">
        <f t="shared" si="1062"/>
        <v>1650</v>
      </c>
      <c r="U532" s="4">
        <v>48</v>
      </c>
      <c r="V532" s="95">
        <v>76.67</v>
      </c>
      <c r="W532" s="75">
        <v>3</v>
      </c>
      <c r="X532" s="9">
        <f>W532*V532</f>
        <v>230.01</v>
      </c>
      <c r="Y532" s="96">
        <v>2.7797478301546827</v>
      </c>
      <c r="Z532" s="72">
        <f t="shared" si="1064"/>
        <v>44.475965282474924</v>
      </c>
      <c r="AA532" s="72">
        <f>Z532*X532/1000</f>
        <v>10.229916774622057</v>
      </c>
      <c r="AB532" s="92">
        <v>0.81</v>
      </c>
      <c r="AC532" s="93">
        <f>AA532/AB532</f>
        <v>12.629526882249452</v>
      </c>
      <c r="AD532" s="94">
        <v>1911.4842896307887</v>
      </c>
      <c r="AE532" s="72">
        <v>39</v>
      </c>
      <c r="AF532" s="72">
        <v>39</v>
      </c>
      <c r="AG532" s="92">
        <v>0.87</v>
      </c>
      <c r="AI532" s="72" t="s">
        <v>559</v>
      </c>
    </row>
    <row r="533" spans="1:44" ht="17.399999999999999">
      <c r="A533" s="4" t="str">
        <f t="shared" si="1041"/>
        <v>MCR02A1 8403</v>
      </c>
      <c r="B533" s="4">
        <v>3</v>
      </c>
      <c r="C533" s="79" t="s">
        <v>906</v>
      </c>
      <c r="D533" s="79" t="s">
        <v>435</v>
      </c>
      <c r="E533" s="80">
        <f t="shared" si="1060"/>
        <v>1950</v>
      </c>
      <c r="F533" s="81">
        <f t="shared" si="1067"/>
        <v>14.416468844767847</v>
      </c>
      <c r="G533" s="81">
        <f t="shared" si="1068"/>
        <v>135.26197163792375</v>
      </c>
      <c r="H533" s="82" t="s">
        <v>554</v>
      </c>
      <c r="I533" s="83"/>
      <c r="J533" s="83" t="s">
        <v>555</v>
      </c>
      <c r="K533" s="83" t="s">
        <v>556</v>
      </c>
      <c r="L533" s="84" t="s">
        <v>557</v>
      </c>
      <c r="M533" s="85">
        <v>70</v>
      </c>
      <c r="N533" s="85">
        <v>65</v>
      </c>
      <c r="O533" s="86" t="s">
        <v>558</v>
      </c>
      <c r="P533" s="87">
        <f t="shared" si="1069"/>
        <v>3500</v>
      </c>
      <c r="Q533" s="87" t="s">
        <v>427</v>
      </c>
      <c r="R533" s="88">
        <f>R$66</f>
        <v>1.0204081632653061</v>
      </c>
      <c r="S533" s="89">
        <f t="shared" si="1061"/>
        <v>1950</v>
      </c>
      <c r="T533" s="89">
        <f t="shared" si="1062"/>
        <v>1900</v>
      </c>
      <c r="U533" s="4">
        <v>48</v>
      </c>
      <c r="V533" s="9">
        <v>90</v>
      </c>
      <c r="W533" s="75">
        <v>3</v>
      </c>
      <c r="X533" s="9">
        <f t="shared" ref="X533:X534" si="1070">W533*V533</f>
        <v>270</v>
      </c>
      <c r="Y533" s="96">
        <v>2.8032022753715258</v>
      </c>
      <c r="Z533" s="72">
        <f t="shared" si="1064"/>
        <v>44.851236405944412</v>
      </c>
      <c r="AA533" s="72">
        <f t="shared" ref="AA533:AA534" si="1071">Z533*X533/1000</f>
        <v>12.109833829604991</v>
      </c>
      <c r="AB533" s="92">
        <v>0.84</v>
      </c>
      <c r="AC533" s="93">
        <f t="shared" ref="AC533:AC534" si="1072">AA533/AB533</f>
        <v>14.416468844767847</v>
      </c>
      <c r="AD533" s="94">
        <v>2206.4375706946539</v>
      </c>
      <c r="AE533" s="72">
        <v>39</v>
      </c>
      <c r="AF533" s="72">
        <v>39</v>
      </c>
      <c r="AG533" s="92">
        <v>0.87</v>
      </c>
      <c r="AI533" s="72" t="s">
        <v>559</v>
      </c>
    </row>
    <row r="534" spans="1:44" ht="17.399999999999999">
      <c r="A534" s="4" t="str">
        <f t="shared" si="1041"/>
        <v>MCR02A1 8404</v>
      </c>
      <c r="B534" s="4">
        <v>4</v>
      </c>
      <c r="C534" s="79" t="s">
        <v>906</v>
      </c>
      <c r="D534" s="79" t="s">
        <v>435</v>
      </c>
      <c r="E534" s="80">
        <f t="shared" si="1060"/>
        <v>2450</v>
      </c>
      <c r="F534" s="81">
        <f t="shared" si="1067"/>
        <v>18.5385976937092</v>
      </c>
      <c r="G534" s="81">
        <f t="shared" si="1068"/>
        <v>132.15670572706648</v>
      </c>
      <c r="H534" s="82" t="s">
        <v>554</v>
      </c>
      <c r="I534" s="83"/>
      <c r="J534" s="83" t="s">
        <v>555</v>
      </c>
      <c r="K534" s="83" t="s">
        <v>556</v>
      </c>
      <c r="L534" s="84" t="s">
        <v>557</v>
      </c>
      <c r="M534" s="85">
        <v>70</v>
      </c>
      <c r="N534" s="85">
        <v>65</v>
      </c>
      <c r="O534" s="86" t="s">
        <v>558</v>
      </c>
      <c r="P534" s="87">
        <f t="shared" si="1069"/>
        <v>4400</v>
      </c>
      <c r="Q534" s="87" t="s">
        <v>588</v>
      </c>
      <c r="R534" s="88">
        <f>R$67</f>
        <v>1.0162601626016261</v>
      </c>
      <c r="S534" s="89">
        <f t="shared" si="1061"/>
        <v>2450</v>
      </c>
      <c r="T534" s="89">
        <f t="shared" si="1062"/>
        <v>2400</v>
      </c>
      <c r="U534" s="4">
        <v>48</v>
      </c>
      <c r="V534" s="9">
        <f>350/3</f>
        <v>116.66666666666667</v>
      </c>
      <c r="W534" s="75">
        <v>3</v>
      </c>
      <c r="X534" s="9">
        <f t="shared" si="1070"/>
        <v>350</v>
      </c>
      <c r="Y534" s="96">
        <v>2.8469989315339133</v>
      </c>
      <c r="Z534" s="72">
        <f t="shared" si="1064"/>
        <v>45.551982904542605</v>
      </c>
      <c r="AA534" s="72">
        <f t="shared" si="1071"/>
        <v>15.943194016589912</v>
      </c>
      <c r="AB534" s="92">
        <v>0.86</v>
      </c>
      <c r="AC534" s="93">
        <f t="shared" si="1072"/>
        <v>18.5385976937092</v>
      </c>
      <c r="AD534" s="94">
        <v>2773.0493064005768</v>
      </c>
      <c r="AE534" s="72">
        <v>39</v>
      </c>
      <c r="AF534" s="72">
        <v>39</v>
      </c>
      <c r="AG534" s="92">
        <v>0.87</v>
      </c>
      <c r="AI534" s="72" t="s">
        <v>559</v>
      </c>
    </row>
    <row r="535" spans="1:44" ht="17.399999999999999">
      <c r="A535" s="4" t="str">
        <f t="shared" si="1041"/>
        <v>MCR02A1 8405</v>
      </c>
      <c r="B535" s="4">
        <v>5</v>
      </c>
      <c r="C535" s="79" t="s">
        <v>906</v>
      </c>
      <c r="D535" s="79" t="s">
        <v>436</v>
      </c>
      <c r="E535" s="80">
        <f t="shared" si="1060"/>
        <v>3150</v>
      </c>
      <c r="F535" s="81">
        <f t="shared" si="1067"/>
        <v>20.785553757225436</v>
      </c>
      <c r="G535" s="81">
        <f t="shared" si="1068"/>
        <v>151.54756215744325</v>
      </c>
      <c r="H535" s="82" t="s">
        <v>554</v>
      </c>
      <c r="I535" s="83"/>
      <c r="J535" s="83" t="s">
        <v>555</v>
      </c>
      <c r="K535" s="83" t="s">
        <v>556</v>
      </c>
      <c r="L535" s="84" t="s">
        <v>557</v>
      </c>
      <c r="M535" s="85">
        <v>70</v>
      </c>
      <c r="N535" s="85">
        <v>65</v>
      </c>
      <c r="O535" s="86" t="s">
        <v>558</v>
      </c>
      <c r="P535" s="87">
        <f t="shared" si="1069"/>
        <v>5600</v>
      </c>
      <c r="Q535" s="87" t="s">
        <v>589</v>
      </c>
      <c r="R535" s="88">
        <f>R$68</f>
        <v>1.0062111801242235</v>
      </c>
      <c r="S535" s="89">
        <f t="shared" si="1061"/>
        <v>3150</v>
      </c>
      <c r="T535" s="89">
        <f t="shared" si="1062"/>
        <v>3150</v>
      </c>
      <c r="U535" s="4">
        <v>48</v>
      </c>
      <c r="V535" s="9">
        <v>133.30000000000001</v>
      </c>
      <c r="W535" s="75">
        <v>3</v>
      </c>
      <c r="X535" s="9">
        <f>W535*V535</f>
        <v>399.90000000000003</v>
      </c>
      <c r="Y535" s="72">
        <v>2.81</v>
      </c>
      <c r="Z535" s="72">
        <f t="shared" si="1064"/>
        <v>44.96</v>
      </c>
      <c r="AA535" s="72">
        <f>Z535*X535/1000</f>
        <v>17.979504000000002</v>
      </c>
      <c r="AB535" s="92">
        <v>0.86499999999999999</v>
      </c>
      <c r="AC535" s="93">
        <f>AA535/AB535</f>
        <v>20.785553757225436</v>
      </c>
      <c r="AD535" s="97">
        <v>3624.9062584991862</v>
      </c>
      <c r="AE535" s="72">
        <v>39</v>
      </c>
      <c r="AF535" s="72">
        <v>39</v>
      </c>
      <c r="AG535" s="92">
        <v>0.87</v>
      </c>
      <c r="AI535" s="72" t="s">
        <v>563</v>
      </c>
    </row>
    <row r="536" spans="1:44" ht="17.399999999999999">
      <c r="A536" s="4" t="str">
        <f t="shared" si="1041"/>
        <v>MCR02A1 8406</v>
      </c>
      <c r="B536" s="4">
        <v>6</v>
      </c>
      <c r="C536" s="79" t="s">
        <v>906</v>
      </c>
      <c r="D536" s="79" t="s">
        <v>436</v>
      </c>
      <c r="E536" s="80">
        <f t="shared" si="1060"/>
        <v>3900</v>
      </c>
      <c r="F536" s="81">
        <f t="shared" si="1067"/>
        <v>26.120165517241379</v>
      </c>
      <c r="G536" s="81">
        <f t="shared" si="1068"/>
        <v>149.30992674704495</v>
      </c>
      <c r="H536" s="82" t="s">
        <v>554</v>
      </c>
      <c r="I536" s="83"/>
      <c r="J536" s="83" t="s">
        <v>555</v>
      </c>
      <c r="K536" s="83" t="s">
        <v>556</v>
      </c>
      <c r="L536" s="84" t="s">
        <v>557</v>
      </c>
      <c r="M536" s="85">
        <v>70</v>
      </c>
      <c r="N536" s="85">
        <v>65</v>
      </c>
      <c r="O536" s="86" t="s">
        <v>558</v>
      </c>
      <c r="P536" s="87">
        <f t="shared" si="1069"/>
        <v>7000</v>
      </c>
      <c r="Q536" s="87" t="s">
        <v>595</v>
      </c>
      <c r="R536" s="88">
        <f>$R$69</f>
        <v>1.015228426395939</v>
      </c>
      <c r="S536" s="89">
        <f t="shared" si="1061"/>
        <v>3900</v>
      </c>
      <c r="T536" s="89">
        <f t="shared" si="1062"/>
        <v>3850</v>
      </c>
      <c r="U536" s="4">
        <v>48</v>
      </c>
      <c r="V536" s="95">
        <v>166.7</v>
      </c>
      <c r="W536" s="75">
        <v>3</v>
      </c>
      <c r="X536" s="9">
        <f t="shared" ref="X536:X537" si="1073">W536*V536</f>
        <v>500.09999999999997</v>
      </c>
      <c r="Y536" s="72">
        <v>2.84</v>
      </c>
      <c r="Z536" s="72">
        <f t="shared" si="1064"/>
        <v>45.44</v>
      </c>
      <c r="AA536" s="72">
        <f t="shared" ref="AA536:AA537" si="1074">Z536*X536/1000</f>
        <v>22.724543999999998</v>
      </c>
      <c r="AB536" s="92">
        <v>0.87</v>
      </c>
      <c r="AC536" s="93">
        <f t="shared" ref="AC536:AC537" si="1075">AA536/AB536</f>
        <v>26.120165517241379</v>
      </c>
      <c r="AD536" s="94">
        <v>4433.3866664767484</v>
      </c>
      <c r="AE536" s="72">
        <v>39</v>
      </c>
      <c r="AF536" s="72">
        <v>39</v>
      </c>
      <c r="AG536" s="92">
        <v>0.87</v>
      </c>
      <c r="AI536" s="72" t="s">
        <v>563</v>
      </c>
    </row>
    <row r="537" spans="1:44" s="72" customFormat="1" ht="17.399999999999999">
      <c r="A537" s="4" t="str">
        <f t="shared" si="1041"/>
        <v>MCR02A1 8407</v>
      </c>
      <c r="B537" s="4">
        <v>7</v>
      </c>
      <c r="C537" s="79" t="s">
        <v>906</v>
      </c>
      <c r="D537" s="79" t="s">
        <v>436</v>
      </c>
      <c r="E537" s="80">
        <f t="shared" si="1060"/>
        <v>4450</v>
      </c>
      <c r="F537" s="81">
        <f t="shared" si="1067"/>
        <v>31.02372881355932</v>
      </c>
      <c r="G537" s="81">
        <f t="shared" si="1068"/>
        <v>143.43859265734267</v>
      </c>
      <c r="H537" s="82" t="s">
        <v>554</v>
      </c>
      <c r="I537" s="83"/>
      <c r="J537" s="83" t="s">
        <v>565</v>
      </c>
      <c r="K537" s="83" t="s">
        <v>556</v>
      </c>
      <c r="L537" s="84" t="s">
        <v>557</v>
      </c>
      <c r="M537" s="85">
        <v>70</v>
      </c>
      <c r="N537" s="85">
        <v>65</v>
      </c>
      <c r="O537" s="86" t="s">
        <v>558</v>
      </c>
      <c r="P537" s="87">
        <f t="shared" si="1069"/>
        <v>7900</v>
      </c>
      <c r="Q537" s="87" t="s">
        <v>596</v>
      </c>
      <c r="R537" s="88">
        <f>$R$70</f>
        <v>0.97413793103448276</v>
      </c>
      <c r="S537" s="89">
        <f t="shared" si="1061"/>
        <v>4450</v>
      </c>
      <c r="T537" s="89">
        <f t="shared" si="1062"/>
        <v>4550</v>
      </c>
      <c r="U537" s="4">
        <v>48</v>
      </c>
      <c r="V537" s="98">
        <v>200</v>
      </c>
      <c r="W537" s="75">
        <v>3</v>
      </c>
      <c r="X537" s="9">
        <f t="shared" si="1073"/>
        <v>600</v>
      </c>
      <c r="Y537" s="72">
        <v>2.86</v>
      </c>
      <c r="Z537" s="72">
        <f t="shared" si="1064"/>
        <v>45.76</v>
      </c>
      <c r="AA537" s="72">
        <f t="shared" si="1074"/>
        <v>27.456</v>
      </c>
      <c r="AB537" s="92">
        <v>0.88500000000000001</v>
      </c>
      <c r="AC537" s="93">
        <f t="shared" si="1075"/>
        <v>31.02372881355932</v>
      </c>
      <c r="AD537" s="94">
        <v>5205.8610756239341</v>
      </c>
      <c r="AE537" s="72">
        <v>39</v>
      </c>
      <c r="AF537" s="72">
        <v>39</v>
      </c>
      <c r="AG537" s="92">
        <v>0.87</v>
      </c>
      <c r="AI537" s="72" t="s">
        <v>563</v>
      </c>
      <c r="AL537" s="4"/>
      <c r="AM537" s="4"/>
      <c r="AN537" s="73"/>
      <c r="AO537" s="4"/>
      <c r="AP537" s="4"/>
      <c r="AQ537" s="4"/>
      <c r="AR537" s="4"/>
    </row>
    <row r="538" spans="1:44" s="72" customFormat="1" ht="15" thickBot="1">
      <c r="A538" s="4" t="str">
        <f t="shared" si="1041"/>
        <v/>
      </c>
      <c r="B538" s="4"/>
      <c r="C538" s="79"/>
      <c r="D538" s="79" t="s">
        <v>646</v>
      </c>
      <c r="E538" s="80"/>
      <c r="F538" s="81"/>
      <c r="G538" s="81"/>
      <c r="H538" s="82" t="s">
        <v>554</v>
      </c>
      <c r="I538" s="83"/>
      <c r="J538" s="83"/>
      <c r="K538" s="83"/>
      <c r="L538" s="84"/>
      <c r="M538" s="85"/>
      <c r="N538" s="85"/>
      <c r="O538" s="86"/>
      <c r="P538" s="87"/>
      <c r="Q538" s="87"/>
      <c r="R538" s="89"/>
      <c r="S538" s="89"/>
      <c r="T538" s="89"/>
      <c r="U538" s="4"/>
      <c r="AG538" s="92">
        <v>0.87</v>
      </c>
      <c r="AL538" s="4"/>
      <c r="AM538" s="4"/>
      <c r="AN538" s="73"/>
      <c r="AO538" s="4"/>
      <c r="AP538" s="4"/>
      <c r="AQ538" s="4"/>
      <c r="AR538" s="4"/>
    </row>
    <row r="539" spans="1:44" ht="17.399999999999999">
      <c r="A539" s="4" t="str">
        <f t="shared" si="1041"/>
        <v>MCR04A1 8401</v>
      </c>
      <c r="B539" s="4">
        <v>1</v>
      </c>
      <c r="C539" s="79" t="s">
        <v>907</v>
      </c>
      <c r="D539" s="79" t="s">
        <v>435</v>
      </c>
      <c r="E539" s="80">
        <f t="shared" ref="E539:E545" si="1076">S539</f>
        <v>2250</v>
      </c>
      <c r="F539" s="81">
        <f t="shared" ref="F539:F545" si="1077">AC539</f>
        <v>15.2223363227513</v>
      </c>
      <c r="G539" s="81">
        <f t="shared" ref="G539:G545" si="1078">E539/F539</f>
        <v>147.80911105197109</v>
      </c>
      <c r="H539" s="82" t="s">
        <v>554</v>
      </c>
      <c r="I539" s="83"/>
      <c r="J539" s="83" t="s">
        <v>555</v>
      </c>
      <c r="K539" s="83" t="s">
        <v>556</v>
      </c>
      <c r="L539" s="84" t="s">
        <v>567</v>
      </c>
      <c r="M539" s="85">
        <v>70</v>
      </c>
      <c r="N539" s="85">
        <v>65</v>
      </c>
      <c r="O539" s="86" t="s">
        <v>568</v>
      </c>
      <c r="P539" s="87">
        <f>MROUND(E539/1.12,100)</f>
        <v>2000</v>
      </c>
      <c r="Q539" s="87" t="s">
        <v>425</v>
      </c>
      <c r="R539" s="88">
        <f>R$64</f>
        <v>1</v>
      </c>
      <c r="S539" s="89">
        <f t="shared" ref="S539:S545" si="1079">MROUND(T539*R539,50)</f>
        <v>2250</v>
      </c>
      <c r="T539" s="89">
        <f t="shared" ref="T539:T545" si="1080">MROUND(AD539*AG539*AF539/AE539,50)</f>
        <v>2250</v>
      </c>
      <c r="U539" s="4">
        <v>96</v>
      </c>
      <c r="V539" s="90">
        <v>50</v>
      </c>
      <c r="W539" s="75">
        <v>3</v>
      </c>
      <c r="X539" s="9">
        <f t="shared" ref="X539" si="1081">W539*V539</f>
        <v>150</v>
      </c>
      <c r="Y539" s="91">
        <v>2.7273352578262751</v>
      </c>
      <c r="Z539" s="72">
        <f t="shared" ref="Z539:Z545" si="1082">Y539*U539/W539</f>
        <v>87.274728250440788</v>
      </c>
      <c r="AA539" s="72">
        <f t="shared" ref="AA539" si="1083">Z539*X539/1000</f>
        <v>13.091209237566117</v>
      </c>
      <c r="AB539" s="92">
        <v>0.86</v>
      </c>
      <c r="AC539" s="93">
        <f t="shared" ref="AC539" si="1084">AA539/AB539</f>
        <v>15.2223363227513</v>
      </c>
      <c r="AD539" s="97">
        <v>2581.900954759652</v>
      </c>
      <c r="AE539" s="72">
        <v>39</v>
      </c>
      <c r="AF539" s="72">
        <v>39</v>
      </c>
      <c r="AG539" s="92">
        <v>0.87</v>
      </c>
      <c r="AI539" s="72" t="s">
        <v>569</v>
      </c>
    </row>
    <row r="540" spans="1:44" ht="17.399999999999999">
      <c r="A540" s="4" t="str">
        <f t="shared" si="1041"/>
        <v>MCR04A1 8402</v>
      </c>
      <c r="B540" s="4">
        <v>2</v>
      </c>
      <c r="C540" s="79" t="s">
        <v>907</v>
      </c>
      <c r="D540" s="79" t="s">
        <v>435</v>
      </c>
      <c r="E540" s="80">
        <f t="shared" si="1076"/>
        <v>3350</v>
      </c>
      <c r="F540" s="81">
        <f t="shared" si="1077"/>
        <v>23.249810851413766</v>
      </c>
      <c r="G540" s="81">
        <f t="shared" si="1078"/>
        <v>144.0871937156553</v>
      </c>
      <c r="H540" s="82" t="s">
        <v>554</v>
      </c>
      <c r="I540" s="83"/>
      <c r="J540" s="83" t="s">
        <v>555</v>
      </c>
      <c r="K540" s="83" t="s">
        <v>556</v>
      </c>
      <c r="L540" s="84" t="s">
        <v>567</v>
      </c>
      <c r="M540" s="85">
        <v>70</v>
      </c>
      <c r="N540" s="85">
        <v>65</v>
      </c>
      <c r="O540" s="86" t="s">
        <v>568</v>
      </c>
      <c r="P540" s="87">
        <f t="shared" ref="P540:P545" si="1085">MROUND(E540/1.12,100)</f>
        <v>3000</v>
      </c>
      <c r="Q540" s="87" t="s">
        <v>418</v>
      </c>
      <c r="R540" s="88">
        <f>R$65</f>
        <v>1</v>
      </c>
      <c r="S540" s="89">
        <f t="shared" si="1079"/>
        <v>3350</v>
      </c>
      <c r="T540" s="89">
        <f t="shared" si="1080"/>
        <v>3350</v>
      </c>
      <c r="U540" s="4">
        <v>96</v>
      </c>
      <c r="V540" s="95">
        <v>76.67</v>
      </c>
      <c r="W540" s="75">
        <v>3</v>
      </c>
      <c r="X540" s="9">
        <f>W540*V540</f>
        <v>230.01</v>
      </c>
      <c r="Y540" s="96">
        <v>2.7797478301546827</v>
      </c>
      <c r="Z540" s="72">
        <f t="shared" si="1082"/>
        <v>88.951930564949848</v>
      </c>
      <c r="AA540" s="72">
        <f>Z540*X540/1000</f>
        <v>20.459833549244113</v>
      </c>
      <c r="AB540" s="92">
        <v>0.88</v>
      </c>
      <c r="AC540" s="93">
        <f>AA540/AB540</f>
        <v>23.249810851413766</v>
      </c>
      <c r="AD540" s="94">
        <v>3822.9685792615774</v>
      </c>
      <c r="AE540" s="72">
        <v>39</v>
      </c>
      <c r="AF540" s="72">
        <v>39</v>
      </c>
      <c r="AG540" s="92">
        <v>0.87</v>
      </c>
      <c r="AI540" s="72" t="s">
        <v>569</v>
      </c>
    </row>
    <row r="541" spans="1:44" ht="17.399999999999999">
      <c r="A541" s="4" t="str">
        <f t="shared" si="1041"/>
        <v>MCR04A1 8403</v>
      </c>
      <c r="B541" s="4">
        <v>3</v>
      </c>
      <c r="C541" s="79" t="s">
        <v>907</v>
      </c>
      <c r="D541" s="79" t="s">
        <v>435</v>
      </c>
      <c r="E541" s="80">
        <f t="shared" si="1076"/>
        <v>3950</v>
      </c>
      <c r="F541" s="81">
        <f t="shared" si="1077"/>
        <v>26.910741843566647</v>
      </c>
      <c r="G541" s="81">
        <f t="shared" si="1078"/>
        <v>146.78153515653815</v>
      </c>
      <c r="H541" s="82" t="s">
        <v>554</v>
      </c>
      <c r="I541" s="83"/>
      <c r="J541" s="83" t="s">
        <v>555</v>
      </c>
      <c r="K541" s="83" t="s">
        <v>556</v>
      </c>
      <c r="L541" s="84" t="s">
        <v>567</v>
      </c>
      <c r="M541" s="85">
        <v>70</v>
      </c>
      <c r="N541" s="85">
        <v>65</v>
      </c>
      <c r="O541" s="86" t="s">
        <v>568</v>
      </c>
      <c r="P541" s="87">
        <f t="shared" si="1085"/>
        <v>3500</v>
      </c>
      <c r="Q541" s="87" t="s">
        <v>427</v>
      </c>
      <c r="R541" s="88">
        <f>R$66</f>
        <v>1.0204081632653061</v>
      </c>
      <c r="S541" s="89">
        <f t="shared" si="1079"/>
        <v>3950</v>
      </c>
      <c r="T541" s="89">
        <f t="shared" si="1080"/>
        <v>3850</v>
      </c>
      <c r="U541" s="4">
        <v>96</v>
      </c>
      <c r="V541" s="9">
        <v>90</v>
      </c>
      <c r="W541" s="75">
        <v>3</v>
      </c>
      <c r="X541" s="9">
        <f t="shared" ref="X541:X542" si="1086">W541*V541</f>
        <v>270</v>
      </c>
      <c r="Y541" s="96">
        <v>2.8032022753715258</v>
      </c>
      <c r="Z541" s="72">
        <f t="shared" si="1082"/>
        <v>89.702472811888825</v>
      </c>
      <c r="AA541" s="72">
        <f t="shared" ref="AA541:AA542" si="1087">Z541*X541/1000</f>
        <v>24.219667659209982</v>
      </c>
      <c r="AB541" s="92">
        <v>0.9</v>
      </c>
      <c r="AC541" s="93">
        <f t="shared" ref="AC541:AC542" si="1088">AA541/AB541</f>
        <v>26.910741843566647</v>
      </c>
      <c r="AD541" s="94">
        <v>4412.8751413893078</v>
      </c>
      <c r="AE541" s="72">
        <v>39</v>
      </c>
      <c r="AF541" s="72">
        <v>39</v>
      </c>
      <c r="AG541" s="92">
        <v>0.87</v>
      </c>
      <c r="AI541" s="72" t="s">
        <v>569</v>
      </c>
    </row>
    <row r="542" spans="1:44" ht="17.399999999999999">
      <c r="A542" s="4" t="str">
        <f t="shared" si="1041"/>
        <v>MCR04A1 8404</v>
      </c>
      <c r="B542" s="4">
        <v>4</v>
      </c>
      <c r="C542" s="79" t="s">
        <v>907</v>
      </c>
      <c r="D542" s="79" t="s">
        <v>436</v>
      </c>
      <c r="E542" s="80">
        <f t="shared" si="1076"/>
        <v>4950</v>
      </c>
      <c r="F542" s="81">
        <f t="shared" si="1077"/>
        <v>34.848511511671937</v>
      </c>
      <c r="G542" s="81">
        <f t="shared" si="1078"/>
        <v>142.04336958099569</v>
      </c>
      <c r="H542" s="82" t="s">
        <v>554</v>
      </c>
      <c r="I542" s="83"/>
      <c r="J542" s="83" t="s">
        <v>555</v>
      </c>
      <c r="K542" s="83" t="s">
        <v>556</v>
      </c>
      <c r="L542" s="84" t="s">
        <v>567</v>
      </c>
      <c r="M542" s="85">
        <v>70</v>
      </c>
      <c r="N542" s="85">
        <v>65</v>
      </c>
      <c r="O542" s="86" t="s">
        <v>568</v>
      </c>
      <c r="P542" s="87">
        <f t="shared" si="1085"/>
        <v>4400</v>
      </c>
      <c r="Q542" s="87" t="s">
        <v>588</v>
      </c>
      <c r="R542" s="88">
        <f>R$67</f>
        <v>1.0162601626016261</v>
      </c>
      <c r="S542" s="89">
        <f t="shared" si="1079"/>
        <v>4950</v>
      </c>
      <c r="T542" s="89">
        <f t="shared" si="1080"/>
        <v>4850</v>
      </c>
      <c r="U542" s="4">
        <v>96</v>
      </c>
      <c r="V542" s="9">
        <f>350/3</f>
        <v>116.66666666666667</v>
      </c>
      <c r="W542" s="75">
        <v>3</v>
      </c>
      <c r="X542" s="9">
        <f t="shared" si="1086"/>
        <v>350</v>
      </c>
      <c r="Y542" s="96">
        <v>2.8469989315339133</v>
      </c>
      <c r="Z542" s="72">
        <f t="shared" si="1082"/>
        <v>91.10396580908521</v>
      </c>
      <c r="AA542" s="72">
        <f t="shared" si="1087"/>
        <v>31.886388033179824</v>
      </c>
      <c r="AB542" s="92">
        <v>0.91500000000000004</v>
      </c>
      <c r="AC542" s="93">
        <f t="shared" si="1088"/>
        <v>34.848511511671937</v>
      </c>
      <c r="AD542" s="94">
        <v>5546.0986128011536</v>
      </c>
      <c r="AE542" s="72">
        <v>39</v>
      </c>
      <c r="AF542" s="72">
        <v>39</v>
      </c>
      <c r="AG542" s="92">
        <v>0.87</v>
      </c>
      <c r="AI542" s="72" t="s">
        <v>569</v>
      </c>
    </row>
    <row r="543" spans="1:44" ht="17.399999999999999">
      <c r="A543" s="4" t="str">
        <f t="shared" si="1041"/>
        <v>MCR04A1 8405</v>
      </c>
      <c r="B543" s="4">
        <v>5</v>
      </c>
      <c r="C543" s="79" t="s">
        <v>907</v>
      </c>
      <c r="D543" s="79" t="s">
        <v>436</v>
      </c>
      <c r="E543" s="80">
        <f t="shared" si="1076"/>
        <v>6350</v>
      </c>
      <c r="F543" s="81">
        <f t="shared" si="1077"/>
        <v>39.515393406593411</v>
      </c>
      <c r="G543" s="81">
        <f t="shared" si="1078"/>
        <v>160.69686905712192</v>
      </c>
      <c r="H543" s="82" t="s">
        <v>554</v>
      </c>
      <c r="I543" s="83"/>
      <c r="J543" s="83" t="s">
        <v>555</v>
      </c>
      <c r="K543" s="83" t="s">
        <v>556</v>
      </c>
      <c r="L543" s="84" t="s">
        <v>567</v>
      </c>
      <c r="M543" s="85">
        <v>70</v>
      </c>
      <c r="N543" s="85">
        <v>65</v>
      </c>
      <c r="O543" s="86" t="s">
        <v>568</v>
      </c>
      <c r="P543" s="87">
        <f t="shared" si="1085"/>
        <v>5700</v>
      </c>
      <c r="Q543" s="87" t="s">
        <v>589</v>
      </c>
      <c r="R543" s="88">
        <f>R$68</f>
        <v>1.0062111801242235</v>
      </c>
      <c r="S543" s="89">
        <f t="shared" si="1079"/>
        <v>6350</v>
      </c>
      <c r="T543" s="89">
        <f t="shared" si="1080"/>
        <v>6300</v>
      </c>
      <c r="U543" s="4">
        <v>96</v>
      </c>
      <c r="V543" s="9">
        <v>133.30000000000001</v>
      </c>
      <c r="W543" s="75">
        <v>3</v>
      </c>
      <c r="X543" s="9">
        <f>W543*V543</f>
        <v>399.90000000000003</v>
      </c>
      <c r="Y543" s="72">
        <v>2.81</v>
      </c>
      <c r="Z543" s="72">
        <f t="shared" si="1082"/>
        <v>89.92</v>
      </c>
      <c r="AA543" s="72">
        <f>Z543*X543/1000</f>
        <v>35.959008000000004</v>
      </c>
      <c r="AB543" s="92">
        <v>0.91</v>
      </c>
      <c r="AC543" s="93">
        <f>AA543/AB543</f>
        <v>39.515393406593411</v>
      </c>
      <c r="AD543" s="94">
        <v>7249.8125169983723</v>
      </c>
      <c r="AE543" s="72">
        <v>39</v>
      </c>
      <c r="AF543" s="72">
        <v>39</v>
      </c>
      <c r="AG543" s="92">
        <v>0.87</v>
      </c>
      <c r="AI543" s="72" t="s">
        <v>570</v>
      </c>
    </row>
    <row r="544" spans="1:44" ht="17.399999999999999">
      <c r="A544" s="4" t="str">
        <f t="shared" si="1041"/>
        <v>MCR04A1 8406</v>
      </c>
      <c r="B544" s="4">
        <v>6</v>
      </c>
      <c r="C544" s="79" t="s">
        <v>907</v>
      </c>
      <c r="D544" s="79" t="s">
        <v>436</v>
      </c>
      <c r="E544" s="80">
        <f t="shared" si="1076"/>
        <v>7800</v>
      </c>
      <c r="F544" s="81">
        <f t="shared" si="1077"/>
        <v>49.401182608695649</v>
      </c>
      <c r="G544" s="81">
        <f t="shared" si="1078"/>
        <v>157.89095701986363</v>
      </c>
      <c r="H544" s="82" t="s">
        <v>554</v>
      </c>
      <c r="I544" s="83"/>
      <c r="J544" s="83" t="s">
        <v>555</v>
      </c>
      <c r="K544" s="83" t="s">
        <v>556</v>
      </c>
      <c r="L544" s="84" t="s">
        <v>567</v>
      </c>
      <c r="M544" s="85">
        <v>70</v>
      </c>
      <c r="N544" s="85">
        <v>65</v>
      </c>
      <c r="O544" s="86" t="s">
        <v>568</v>
      </c>
      <c r="P544" s="87">
        <f t="shared" si="1085"/>
        <v>7000</v>
      </c>
      <c r="Q544" s="87" t="s">
        <v>595</v>
      </c>
      <c r="R544" s="88">
        <f>$R$69</f>
        <v>1.015228426395939</v>
      </c>
      <c r="S544" s="89">
        <f t="shared" si="1079"/>
        <v>7800</v>
      </c>
      <c r="T544" s="89">
        <f t="shared" si="1080"/>
        <v>7700</v>
      </c>
      <c r="U544" s="4">
        <v>96</v>
      </c>
      <c r="V544" s="95">
        <v>166.7</v>
      </c>
      <c r="W544" s="75">
        <v>3</v>
      </c>
      <c r="X544" s="9">
        <f t="shared" ref="X544:X545" si="1089">W544*V544</f>
        <v>500.09999999999997</v>
      </c>
      <c r="Y544" s="72">
        <v>2.84</v>
      </c>
      <c r="Z544" s="72">
        <f t="shared" si="1082"/>
        <v>90.88</v>
      </c>
      <c r="AA544" s="72">
        <f t="shared" ref="AA544:AA545" si="1090">Z544*X544/1000</f>
        <v>45.449087999999996</v>
      </c>
      <c r="AB544" s="92">
        <v>0.92</v>
      </c>
      <c r="AC544" s="93">
        <f t="shared" ref="AC544:AC545" si="1091">AA544/AB544</f>
        <v>49.401182608695649</v>
      </c>
      <c r="AD544" s="94">
        <v>8866.7733329534967</v>
      </c>
      <c r="AE544" s="72">
        <v>39</v>
      </c>
      <c r="AF544" s="72">
        <v>39</v>
      </c>
      <c r="AG544" s="92">
        <v>0.87</v>
      </c>
      <c r="AI544" s="72" t="s">
        <v>570</v>
      </c>
    </row>
    <row r="545" spans="1:44" s="72" customFormat="1" ht="18" thickBot="1">
      <c r="A545" s="4" t="str">
        <f t="shared" si="1041"/>
        <v>MCR04A1 8407</v>
      </c>
      <c r="B545" s="4">
        <v>7</v>
      </c>
      <c r="C545" s="79" t="s">
        <v>907</v>
      </c>
      <c r="D545" s="79" t="s">
        <v>436</v>
      </c>
      <c r="E545" s="80">
        <f t="shared" si="1076"/>
        <v>8800</v>
      </c>
      <c r="F545" s="81">
        <f t="shared" si="1077"/>
        <v>58.417021276595747</v>
      </c>
      <c r="G545" s="81">
        <f t="shared" si="1078"/>
        <v>150.64102564102564</v>
      </c>
      <c r="H545" s="82" t="s">
        <v>554</v>
      </c>
      <c r="I545" s="83"/>
      <c r="J545" s="83" t="s">
        <v>565</v>
      </c>
      <c r="K545" s="83" t="s">
        <v>556</v>
      </c>
      <c r="L545" s="84" t="s">
        <v>567</v>
      </c>
      <c r="M545" s="85">
        <v>70</v>
      </c>
      <c r="N545" s="85">
        <v>65</v>
      </c>
      <c r="O545" s="86" t="s">
        <v>568</v>
      </c>
      <c r="P545" s="87">
        <f t="shared" si="1085"/>
        <v>7900</v>
      </c>
      <c r="Q545" s="87" t="s">
        <v>596</v>
      </c>
      <c r="R545" s="88">
        <f>$R$70</f>
        <v>0.97413793103448276</v>
      </c>
      <c r="S545" s="89">
        <f t="shared" si="1079"/>
        <v>8800</v>
      </c>
      <c r="T545" s="89">
        <f t="shared" si="1080"/>
        <v>9050</v>
      </c>
      <c r="U545" s="4">
        <v>96</v>
      </c>
      <c r="V545" s="98">
        <v>200</v>
      </c>
      <c r="W545" s="75">
        <v>3</v>
      </c>
      <c r="X545" s="9">
        <f t="shared" si="1089"/>
        <v>600</v>
      </c>
      <c r="Y545" s="72">
        <v>2.86</v>
      </c>
      <c r="Z545" s="72">
        <f t="shared" si="1082"/>
        <v>91.52</v>
      </c>
      <c r="AA545" s="72">
        <f t="shared" si="1090"/>
        <v>54.911999999999999</v>
      </c>
      <c r="AB545" s="92">
        <v>0.94</v>
      </c>
      <c r="AC545" s="93">
        <f t="shared" si="1091"/>
        <v>58.417021276595747</v>
      </c>
      <c r="AD545" s="99">
        <v>10411.722151247868</v>
      </c>
      <c r="AE545" s="72">
        <v>39</v>
      </c>
      <c r="AF545" s="72">
        <v>39</v>
      </c>
      <c r="AG545" s="92">
        <v>0.87</v>
      </c>
      <c r="AI545" s="72" t="s">
        <v>570</v>
      </c>
      <c r="AL545" s="4"/>
      <c r="AM545" s="4"/>
      <c r="AN545" s="73"/>
      <c r="AO545" s="4"/>
      <c r="AP545" s="4"/>
      <c r="AQ545" s="4"/>
      <c r="AR545" s="4"/>
    </row>
    <row r="546" spans="1:44" s="72" customFormat="1" ht="15" thickBot="1">
      <c r="A546" s="4" t="str">
        <f t="shared" si="1041"/>
        <v/>
      </c>
      <c r="B546" s="4"/>
      <c r="C546" s="79"/>
      <c r="D546" s="79" t="s">
        <v>646</v>
      </c>
      <c r="E546" s="80"/>
      <c r="F546" s="81"/>
      <c r="G546" s="81"/>
      <c r="H546" s="82" t="s">
        <v>554</v>
      </c>
      <c r="I546" s="83"/>
      <c r="J546" s="83"/>
      <c r="K546" s="83"/>
      <c r="L546" s="84"/>
      <c r="M546" s="85"/>
      <c r="N546" s="85"/>
      <c r="O546" s="86"/>
      <c r="P546" s="87"/>
      <c r="Q546" s="87"/>
      <c r="R546" s="89"/>
      <c r="S546" s="89"/>
      <c r="T546" s="89"/>
      <c r="U546" s="4"/>
      <c r="V546" s="98"/>
      <c r="W546" s="75"/>
      <c r="X546" s="75"/>
      <c r="AC546" s="93"/>
      <c r="AG546" s="92">
        <v>0.87</v>
      </c>
      <c r="AL546" s="4"/>
      <c r="AM546" s="4"/>
      <c r="AN546" s="73"/>
      <c r="AO546" s="4"/>
      <c r="AP546" s="4"/>
      <c r="AQ546" s="4"/>
      <c r="AR546" s="4"/>
    </row>
    <row r="547" spans="1:44" s="72" customFormat="1" ht="17.399999999999999">
      <c r="A547" s="4" t="str">
        <f t="shared" si="1041"/>
        <v>MCR05A1 8401</v>
      </c>
      <c r="B547" s="4">
        <v>1</v>
      </c>
      <c r="C547" s="79" t="s">
        <v>908</v>
      </c>
      <c r="D547" s="79" t="s">
        <v>435</v>
      </c>
      <c r="E547" s="80">
        <f>S547</f>
        <v>2800</v>
      </c>
      <c r="F547" s="81">
        <f t="shared" ref="F547:F553" si="1092">AC547</f>
        <v>17.595711340814674</v>
      </c>
      <c r="G547" s="81">
        <f t="shared" ref="G547:G553" si="1093">E547/F547</f>
        <v>159.12968482866469</v>
      </c>
      <c r="H547" s="82" t="s">
        <v>554</v>
      </c>
      <c r="I547" s="83"/>
      <c r="J547" s="83" t="s">
        <v>555</v>
      </c>
      <c r="K547" s="83" t="s">
        <v>556</v>
      </c>
      <c r="L547" s="84" t="s">
        <v>571</v>
      </c>
      <c r="M547" s="85">
        <v>70</v>
      </c>
      <c r="N547" s="85">
        <v>65</v>
      </c>
      <c r="O547" s="86" t="s">
        <v>572</v>
      </c>
      <c r="P547" s="87">
        <f>MROUND(E547/1.4,100)</f>
        <v>2000</v>
      </c>
      <c r="Q547" s="87" t="s">
        <v>425</v>
      </c>
      <c r="R547" s="88">
        <f>R$64</f>
        <v>1</v>
      </c>
      <c r="S547" s="89">
        <f t="shared" ref="S547:S553" si="1094">MROUND(T547*R547,50)</f>
        <v>2800</v>
      </c>
      <c r="T547" s="89">
        <f t="shared" ref="T547:T553" si="1095">MROUND(AD547*AG547*AF547/AE547,50)</f>
        <v>2800</v>
      </c>
      <c r="U547" s="4">
        <v>120</v>
      </c>
      <c r="V547" s="90">
        <v>50</v>
      </c>
      <c r="W547" s="75">
        <v>3</v>
      </c>
      <c r="X547" s="9">
        <f t="shared" ref="X547" si="1096">W547*V547</f>
        <v>150</v>
      </c>
      <c r="Y547" s="91">
        <v>2.7273352578262751</v>
      </c>
      <c r="Z547" s="72">
        <f t="shared" ref="Z547:Z553" si="1097">Y547*U547/W547</f>
        <v>109.093410313051</v>
      </c>
      <c r="AA547" s="72">
        <f t="shared" ref="AA547" si="1098">Z547*X547/1000</f>
        <v>16.364011546957649</v>
      </c>
      <c r="AB547" s="92">
        <v>0.93</v>
      </c>
      <c r="AC547" s="93">
        <f t="shared" ref="AC547" si="1099">AA547/AB547</f>
        <v>17.595711340814674</v>
      </c>
      <c r="AD547" s="97">
        <v>3227.3761934495647</v>
      </c>
      <c r="AE547" s="72">
        <v>39</v>
      </c>
      <c r="AF547" s="72">
        <v>39</v>
      </c>
      <c r="AG547" s="92">
        <v>0.87</v>
      </c>
      <c r="AI547" s="72" t="s">
        <v>573</v>
      </c>
      <c r="AL547" s="4"/>
      <c r="AM547" s="4"/>
      <c r="AN547" s="73"/>
      <c r="AO547" s="4"/>
      <c r="AP547" s="4"/>
      <c r="AQ547" s="4"/>
      <c r="AR547" s="4"/>
    </row>
    <row r="548" spans="1:44" s="72" customFormat="1" ht="17.399999999999999">
      <c r="A548" s="4" t="str">
        <f t="shared" si="1041"/>
        <v>MCR05A1 8402</v>
      </c>
      <c r="B548" s="4">
        <v>2</v>
      </c>
      <c r="C548" s="79" t="s">
        <v>908</v>
      </c>
      <c r="D548" s="79" t="s">
        <v>435</v>
      </c>
      <c r="E548" s="80">
        <f>S548</f>
        <v>4150</v>
      </c>
      <c r="F548" s="81">
        <f t="shared" si="1092"/>
        <v>28.104166963247408</v>
      </c>
      <c r="G548" s="81">
        <f t="shared" si="1093"/>
        <v>147.66493543206846</v>
      </c>
      <c r="H548" s="82" t="s">
        <v>554</v>
      </c>
      <c r="I548" s="83"/>
      <c r="J548" s="83" t="s">
        <v>555</v>
      </c>
      <c r="K548" s="83" t="s">
        <v>556</v>
      </c>
      <c r="L548" s="84" t="s">
        <v>571</v>
      </c>
      <c r="M548" s="85">
        <v>70</v>
      </c>
      <c r="N548" s="85">
        <v>65</v>
      </c>
      <c r="O548" s="86" t="s">
        <v>572</v>
      </c>
      <c r="P548" s="87">
        <f t="shared" ref="P548:P553" si="1100">MROUND(E548/1.4,100)</f>
        <v>3000</v>
      </c>
      <c r="Q548" s="87" t="s">
        <v>418</v>
      </c>
      <c r="R548" s="88">
        <f>R$65</f>
        <v>1</v>
      </c>
      <c r="S548" s="89">
        <f t="shared" si="1094"/>
        <v>4150</v>
      </c>
      <c r="T548" s="89">
        <f t="shared" si="1095"/>
        <v>4150</v>
      </c>
      <c r="U548" s="4">
        <v>120</v>
      </c>
      <c r="V548" s="95">
        <v>76.67</v>
      </c>
      <c r="W548" s="75">
        <v>3</v>
      </c>
      <c r="X548" s="9">
        <f>W548*V548</f>
        <v>230.01</v>
      </c>
      <c r="Y548" s="96">
        <v>2.7797478301546827</v>
      </c>
      <c r="Z548" s="72">
        <f t="shared" si="1097"/>
        <v>111.18991320618731</v>
      </c>
      <c r="AA548" s="72">
        <f>Z548*X548/1000</f>
        <v>25.574791936555144</v>
      </c>
      <c r="AB548" s="92">
        <v>0.91</v>
      </c>
      <c r="AC548" s="93">
        <f>AA548/AB548</f>
        <v>28.104166963247408</v>
      </c>
      <c r="AD548" s="94">
        <v>4778.7107240769719</v>
      </c>
      <c r="AE548" s="72">
        <v>39</v>
      </c>
      <c r="AF548" s="72">
        <v>39</v>
      </c>
      <c r="AG548" s="92">
        <v>0.87</v>
      </c>
      <c r="AI548" s="72" t="s">
        <v>573</v>
      </c>
      <c r="AL548" s="4"/>
      <c r="AM548" s="4"/>
      <c r="AN548" s="73"/>
      <c r="AO548" s="4"/>
      <c r="AP548" s="4"/>
      <c r="AQ548" s="4"/>
      <c r="AR548" s="4"/>
    </row>
    <row r="549" spans="1:44" s="72" customFormat="1" ht="17.399999999999999">
      <c r="A549" s="4" t="str">
        <f t="shared" si="1041"/>
        <v>MCR05A1 8403</v>
      </c>
      <c r="B549" s="4">
        <v>3</v>
      </c>
      <c r="C549" s="79" t="s">
        <v>908</v>
      </c>
      <c r="D549" s="79" t="s">
        <v>435</v>
      </c>
      <c r="E549" s="80">
        <f>S549</f>
        <v>4900</v>
      </c>
      <c r="F549" s="81">
        <f t="shared" si="1092"/>
        <v>32.553316746249976</v>
      </c>
      <c r="G549" s="81">
        <f t="shared" si="1093"/>
        <v>150.52229664322797</v>
      </c>
      <c r="H549" s="82" t="s">
        <v>554</v>
      </c>
      <c r="I549" s="83"/>
      <c r="J549" s="83" t="s">
        <v>555</v>
      </c>
      <c r="K549" s="83" t="s">
        <v>556</v>
      </c>
      <c r="L549" s="84" t="s">
        <v>571</v>
      </c>
      <c r="M549" s="85">
        <v>70</v>
      </c>
      <c r="N549" s="85">
        <v>65</v>
      </c>
      <c r="O549" s="86" t="s">
        <v>572</v>
      </c>
      <c r="P549" s="87">
        <f t="shared" si="1100"/>
        <v>3500</v>
      </c>
      <c r="Q549" s="87" t="s">
        <v>427</v>
      </c>
      <c r="R549" s="88">
        <f>R$66</f>
        <v>1.0204081632653061</v>
      </c>
      <c r="S549" s="89">
        <f t="shared" si="1094"/>
        <v>4900</v>
      </c>
      <c r="T549" s="89">
        <f t="shared" si="1095"/>
        <v>4800</v>
      </c>
      <c r="U549" s="4">
        <v>120</v>
      </c>
      <c r="V549" s="9">
        <v>90</v>
      </c>
      <c r="W549" s="75">
        <v>3</v>
      </c>
      <c r="X549" s="9">
        <f t="shared" ref="X549:X550" si="1101">W549*V549</f>
        <v>270</v>
      </c>
      <c r="Y549" s="96">
        <v>2.8032022753715258</v>
      </c>
      <c r="Z549" s="72">
        <f t="shared" si="1097"/>
        <v>112.12809101486103</v>
      </c>
      <c r="AA549" s="72">
        <f t="shared" ref="AA549:AA550" si="1102">Z549*X549/1000</f>
        <v>30.274584574012479</v>
      </c>
      <c r="AB549" s="92">
        <v>0.93</v>
      </c>
      <c r="AC549" s="93">
        <f t="shared" ref="AC549:AC550" si="1103">AA549/AB549</f>
        <v>32.553316746249976</v>
      </c>
      <c r="AD549" s="94">
        <v>5516.0939267366348</v>
      </c>
      <c r="AE549" s="72">
        <v>39</v>
      </c>
      <c r="AF549" s="72">
        <v>39</v>
      </c>
      <c r="AG549" s="92">
        <v>0.87</v>
      </c>
      <c r="AI549" s="72" t="s">
        <v>573</v>
      </c>
      <c r="AL549" s="4"/>
      <c r="AM549" s="4"/>
      <c r="AN549" s="73"/>
      <c r="AO549" s="4"/>
      <c r="AP549" s="4"/>
      <c r="AQ549" s="4"/>
      <c r="AR549" s="4"/>
    </row>
    <row r="550" spans="1:44" s="72" customFormat="1" ht="17.399999999999999">
      <c r="A550" s="4" t="str">
        <f t="shared" si="1041"/>
        <v>MCR05A1 8404</v>
      </c>
      <c r="B550" s="4">
        <v>4</v>
      </c>
      <c r="C550" s="79" t="s">
        <v>908</v>
      </c>
      <c r="D550" s="79" t="s">
        <v>435</v>
      </c>
      <c r="E550" s="80">
        <f>S550</f>
        <v>6150</v>
      </c>
      <c r="F550" s="81">
        <f t="shared" si="1092"/>
        <v>42.402111746249773</v>
      </c>
      <c r="G550" s="81">
        <f t="shared" si="1093"/>
        <v>145.03994604806286</v>
      </c>
      <c r="H550" s="82" t="s">
        <v>554</v>
      </c>
      <c r="I550" s="83"/>
      <c r="J550" s="83" t="s">
        <v>555</v>
      </c>
      <c r="K550" s="83" t="s">
        <v>556</v>
      </c>
      <c r="L550" s="84" t="s">
        <v>571</v>
      </c>
      <c r="M550" s="85">
        <v>70</v>
      </c>
      <c r="N550" s="85">
        <v>65</v>
      </c>
      <c r="O550" s="86" t="s">
        <v>572</v>
      </c>
      <c r="P550" s="87">
        <f t="shared" si="1100"/>
        <v>4400</v>
      </c>
      <c r="Q550" s="87" t="s">
        <v>588</v>
      </c>
      <c r="R550" s="88">
        <f>R$67</f>
        <v>1.0162601626016261</v>
      </c>
      <c r="S550" s="89">
        <f t="shared" si="1094"/>
        <v>6150</v>
      </c>
      <c r="T550" s="89">
        <f t="shared" si="1095"/>
        <v>6050</v>
      </c>
      <c r="U550" s="4">
        <v>120</v>
      </c>
      <c r="V550" s="9">
        <f>350/3</f>
        <v>116.66666666666667</v>
      </c>
      <c r="W550" s="75">
        <v>3</v>
      </c>
      <c r="X550" s="9">
        <f t="shared" si="1101"/>
        <v>350</v>
      </c>
      <c r="Y550" s="96">
        <v>2.8469989315339133</v>
      </c>
      <c r="Z550" s="72">
        <f t="shared" si="1097"/>
        <v>113.87995726135654</v>
      </c>
      <c r="AA550" s="72">
        <f t="shared" si="1102"/>
        <v>39.857985041474784</v>
      </c>
      <c r="AB550" s="92">
        <v>0.94</v>
      </c>
      <c r="AC550" s="93">
        <f t="shared" si="1103"/>
        <v>42.402111746249773</v>
      </c>
      <c r="AD550" s="94">
        <v>6932.6232660014421</v>
      </c>
      <c r="AE550" s="72">
        <v>39</v>
      </c>
      <c r="AF550" s="72">
        <v>39</v>
      </c>
      <c r="AG550" s="92">
        <v>0.87</v>
      </c>
      <c r="AI550" s="72" t="s">
        <v>573</v>
      </c>
      <c r="AL550" s="4"/>
      <c r="AM550" s="4"/>
      <c r="AN550" s="73"/>
      <c r="AO550" s="4"/>
      <c r="AP550" s="4"/>
      <c r="AQ550" s="4"/>
      <c r="AR550" s="4"/>
    </row>
    <row r="551" spans="1:44" s="72" customFormat="1" ht="17.399999999999999">
      <c r="A551" s="4" t="str">
        <f t="shared" si="1041"/>
        <v>MCR05A1 8405</v>
      </c>
      <c r="B551" s="4">
        <v>5</v>
      </c>
      <c r="C551" s="79" t="s">
        <v>908</v>
      </c>
      <c r="D551" s="79" t="s">
        <v>436</v>
      </c>
      <c r="E551" s="80">
        <f t="shared" ref="E551:E552" si="1104">S551</f>
        <v>7950</v>
      </c>
      <c r="F551" s="81">
        <f t="shared" si="1092"/>
        <v>49.394241758241755</v>
      </c>
      <c r="G551" s="81">
        <f t="shared" si="1093"/>
        <v>160.94993499264498</v>
      </c>
      <c r="H551" s="82" t="s">
        <v>554</v>
      </c>
      <c r="I551" s="83"/>
      <c r="J551" s="83" t="s">
        <v>555</v>
      </c>
      <c r="K551" s="83" t="s">
        <v>556</v>
      </c>
      <c r="L551" s="84" t="s">
        <v>571</v>
      </c>
      <c r="M551" s="85">
        <v>70</v>
      </c>
      <c r="N551" s="85">
        <v>65</v>
      </c>
      <c r="O551" s="86" t="s">
        <v>572</v>
      </c>
      <c r="P551" s="87">
        <f t="shared" si="1100"/>
        <v>5700</v>
      </c>
      <c r="Q551" s="87" t="s">
        <v>589</v>
      </c>
      <c r="R551" s="88">
        <f>R$68</f>
        <v>1.0062111801242235</v>
      </c>
      <c r="S551" s="89">
        <f t="shared" si="1094"/>
        <v>7950</v>
      </c>
      <c r="T551" s="89">
        <f t="shared" si="1095"/>
        <v>7900</v>
      </c>
      <c r="U551" s="4">
        <v>120</v>
      </c>
      <c r="V551" s="9">
        <v>133.30000000000001</v>
      </c>
      <c r="W551" s="75">
        <v>3</v>
      </c>
      <c r="X551" s="9">
        <f>W551*V551</f>
        <v>399.90000000000003</v>
      </c>
      <c r="Y551" s="72">
        <v>2.81</v>
      </c>
      <c r="Z551" s="72">
        <f t="shared" si="1097"/>
        <v>112.39999999999999</v>
      </c>
      <c r="AA551" s="72">
        <f>Z551*X551/1000</f>
        <v>44.94876</v>
      </c>
      <c r="AB551" s="92">
        <v>0.91</v>
      </c>
      <c r="AC551" s="93">
        <f>AA551/AB551</f>
        <v>49.394241758241755</v>
      </c>
      <c r="AD551" s="97">
        <v>9062.2656462479645</v>
      </c>
      <c r="AE551" s="72">
        <v>39</v>
      </c>
      <c r="AF551" s="72">
        <v>39</v>
      </c>
      <c r="AG551" s="92">
        <v>0.87</v>
      </c>
      <c r="AI551" s="72" t="s">
        <v>574</v>
      </c>
      <c r="AL551" s="4"/>
      <c r="AM551" s="4"/>
      <c r="AN551" s="73"/>
      <c r="AO551" s="4"/>
      <c r="AP551" s="4"/>
      <c r="AQ551" s="4"/>
      <c r="AR551" s="4"/>
    </row>
    <row r="552" spans="1:44" s="72" customFormat="1" ht="17.399999999999999">
      <c r="A552" s="4" t="str">
        <f t="shared" si="1041"/>
        <v>MCR05A1 8406</v>
      </c>
      <c r="B552" s="4">
        <v>6</v>
      </c>
      <c r="C552" s="79" t="s">
        <v>908</v>
      </c>
      <c r="D552" s="79" t="s">
        <v>436</v>
      </c>
      <c r="E552" s="80">
        <f t="shared" si="1104"/>
        <v>9800</v>
      </c>
      <c r="F552" s="81">
        <f t="shared" si="1092"/>
        <v>61.087483870967723</v>
      </c>
      <c r="G552" s="81">
        <f t="shared" si="1093"/>
        <v>160.42566134660396</v>
      </c>
      <c r="H552" s="82" t="s">
        <v>554</v>
      </c>
      <c r="I552" s="83"/>
      <c r="J552" s="83" t="s">
        <v>555</v>
      </c>
      <c r="K552" s="83" t="s">
        <v>556</v>
      </c>
      <c r="L552" s="84" t="s">
        <v>571</v>
      </c>
      <c r="M552" s="85">
        <v>70</v>
      </c>
      <c r="N552" s="85">
        <v>65</v>
      </c>
      <c r="O552" s="86" t="s">
        <v>572</v>
      </c>
      <c r="P552" s="87">
        <f t="shared" si="1100"/>
        <v>7000</v>
      </c>
      <c r="Q552" s="87" t="s">
        <v>595</v>
      </c>
      <c r="R552" s="88">
        <f>$R$69</f>
        <v>1.015228426395939</v>
      </c>
      <c r="S552" s="89">
        <f t="shared" si="1094"/>
        <v>9800</v>
      </c>
      <c r="T552" s="89">
        <f t="shared" si="1095"/>
        <v>9650</v>
      </c>
      <c r="U552" s="4">
        <v>120</v>
      </c>
      <c r="V552" s="95">
        <v>166.7</v>
      </c>
      <c r="W552" s="75">
        <v>3</v>
      </c>
      <c r="X552" s="9">
        <f t="shared" ref="X552:X553" si="1105">W552*V552</f>
        <v>500.09999999999997</v>
      </c>
      <c r="Y552" s="72">
        <v>2.84</v>
      </c>
      <c r="Z552" s="72">
        <f t="shared" si="1097"/>
        <v>113.59999999999998</v>
      </c>
      <c r="AA552" s="72">
        <f t="shared" ref="AA552:AA553" si="1106">Z552*X552/1000</f>
        <v>56.811359999999986</v>
      </c>
      <c r="AB552" s="92">
        <v>0.93</v>
      </c>
      <c r="AC552" s="93">
        <f t="shared" ref="AC552:AC553" si="1107">AA552/AB552</f>
        <v>61.087483870967723</v>
      </c>
      <c r="AD552" s="94">
        <v>11083.466666191873</v>
      </c>
      <c r="AE552" s="72">
        <v>39</v>
      </c>
      <c r="AF552" s="72">
        <v>39</v>
      </c>
      <c r="AG552" s="92">
        <v>0.87</v>
      </c>
      <c r="AI552" s="72" t="s">
        <v>574</v>
      </c>
      <c r="AL552" s="4"/>
      <c r="AM552" s="4"/>
      <c r="AN552" s="73"/>
      <c r="AO552" s="4"/>
      <c r="AP552" s="4"/>
      <c r="AQ552" s="4"/>
      <c r="AR552" s="4"/>
    </row>
    <row r="553" spans="1:44" s="72" customFormat="1" ht="17.399999999999999">
      <c r="A553" s="4" t="str">
        <f t="shared" si="1041"/>
        <v>MCR05A1 8407</v>
      </c>
      <c r="B553" s="4">
        <v>7</v>
      </c>
      <c r="C553" s="79" t="s">
        <v>908</v>
      </c>
      <c r="D553" s="79" t="s">
        <v>436</v>
      </c>
      <c r="E553" s="80">
        <f>S553</f>
        <v>11000</v>
      </c>
      <c r="F553" s="81">
        <f t="shared" si="1092"/>
        <v>73.021276595744681</v>
      </c>
      <c r="G553" s="81">
        <f t="shared" si="1093"/>
        <v>150.64102564102564</v>
      </c>
      <c r="H553" s="82" t="s">
        <v>554</v>
      </c>
      <c r="I553" s="83"/>
      <c r="J553" s="83" t="s">
        <v>555</v>
      </c>
      <c r="K553" s="83" t="s">
        <v>556</v>
      </c>
      <c r="L553" s="84" t="s">
        <v>571</v>
      </c>
      <c r="M553" s="85">
        <v>70</v>
      </c>
      <c r="N553" s="85">
        <v>65</v>
      </c>
      <c r="O553" s="86" t="s">
        <v>572</v>
      </c>
      <c r="P553" s="87">
        <f t="shared" si="1100"/>
        <v>7900</v>
      </c>
      <c r="Q553" s="87" t="s">
        <v>596</v>
      </c>
      <c r="R553" s="88">
        <f>$R$70</f>
        <v>0.97413793103448276</v>
      </c>
      <c r="S553" s="89">
        <f t="shared" si="1094"/>
        <v>11000</v>
      </c>
      <c r="T553" s="89">
        <f t="shared" si="1095"/>
        <v>11300</v>
      </c>
      <c r="U553" s="4">
        <v>120</v>
      </c>
      <c r="V553" s="98">
        <v>200</v>
      </c>
      <c r="W553" s="75">
        <v>3</v>
      </c>
      <c r="X553" s="9">
        <f t="shared" si="1105"/>
        <v>600</v>
      </c>
      <c r="Y553" s="72">
        <v>2.86</v>
      </c>
      <c r="Z553" s="72">
        <f t="shared" si="1097"/>
        <v>114.39999999999999</v>
      </c>
      <c r="AA553" s="72">
        <f t="shared" si="1106"/>
        <v>68.64</v>
      </c>
      <c r="AB553" s="92">
        <v>0.94</v>
      </c>
      <c r="AC553" s="93">
        <f t="shared" si="1107"/>
        <v>73.021276595744681</v>
      </c>
      <c r="AD553" s="94">
        <v>13014.652689059834</v>
      </c>
      <c r="AE553" s="72">
        <v>39</v>
      </c>
      <c r="AF553" s="72">
        <v>39</v>
      </c>
      <c r="AG553" s="92">
        <v>0.87</v>
      </c>
      <c r="AI553" s="72" t="s">
        <v>574</v>
      </c>
      <c r="AL553" s="4"/>
      <c r="AM553" s="4"/>
      <c r="AN553" s="73"/>
      <c r="AO553" s="4"/>
      <c r="AP553" s="4"/>
      <c r="AQ553" s="4"/>
      <c r="AR553" s="4"/>
    </row>
    <row r="554" spans="1:44" s="72" customFormat="1" ht="15" thickBot="1">
      <c r="A554" s="4" t="str">
        <f t="shared" si="1041"/>
        <v/>
      </c>
      <c r="B554" s="4"/>
      <c r="C554" s="79"/>
      <c r="D554" s="79" t="s">
        <v>646</v>
      </c>
      <c r="E554" s="80"/>
      <c r="F554" s="81"/>
      <c r="G554" s="81"/>
      <c r="H554" s="82" t="s">
        <v>554</v>
      </c>
      <c r="I554" s="83"/>
      <c r="J554" s="83"/>
      <c r="K554" s="83"/>
      <c r="L554" s="84"/>
      <c r="M554" s="85"/>
      <c r="N554" s="85"/>
      <c r="O554" s="86"/>
      <c r="P554" s="87"/>
      <c r="Q554" s="87"/>
      <c r="R554" s="89"/>
      <c r="S554" s="89"/>
      <c r="T554" s="89"/>
      <c r="U554" s="4"/>
      <c r="V554" s="98"/>
      <c r="W554" s="75"/>
      <c r="X554" s="75"/>
      <c r="AG554" s="92">
        <v>0.87</v>
      </c>
      <c r="AL554" s="4"/>
      <c r="AM554" s="4"/>
      <c r="AN554" s="73"/>
      <c r="AO554" s="4"/>
      <c r="AP554" s="4"/>
      <c r="AQ554" s="4"/>
      <c r="AR554" s="4"/>
    </row>
    <row r="555" spans="1:44" s="72" customFormat="1" ht="17.399999999999999">
      <c r="A555" s="4" t="str">
        <f t="shared" si="1041"/>
        <v>MCR06A1 8401</v>
      </c>
      <c r="B555" s="4">
        <v>1</v>
      </c>
      <c r="C555" s="79" t="s">
        <v>909</v>
      </c>
      <c r="D555" s="79" t="s">
        <v>435</v>
      </c>
      <c r="E555" s="80">
        <f t="shared" ref="E555:E561" si="1108">S555</f>
        <v>3350</v>
      </c>
      <c r="F555" s="81">
        <f t="shared" ref="F555:F561" si="1109">AC555</f>
        <v>22.063835793650767</v>
      </c>
      <c r="G555" s="81">
        <f t="shared" ref="G555:G561" si="1110">E555/F555</f>
        <v>151.83216696001779</v>
      </c>
      <c r="H555" s="82" t="s">
        <v>554</v>
      </c>
      <c r="I555" s="83"/>
      <c r="J555" s="83" t="s">
        <v>555</v>
      </c>
      <c r="K555" s="83" t="s">
        <v>556</v>
      </c>
      <c r="L555" s="84" t="s">
        <v>575</v>
      </c>
      <c r="M555" s="85">
        <v>70</v>
      </c>
      <c r="N555" s="85">
        <v>65</v>
      </c>
      <c r="O555" s="86" t="s">
        <v>576</v>
      </c>
      <c r="P555" s="87">
        <f>MROUND(E555/1.68,100)</f>
        <v>2000</v>
      </c>
      <c r="Q555" s="87" t="s">
        <v>425</v>
      </c>
      <c r="R555" s="88">
        <f>R$64</f>
        <v>1</v>
      </c>
      <c r="S555" s="89">
        <f t="shared" ref="S555:S561" si="1111">MROUND(T555*R555,50)</f>
        <v>3350</v>
      </c>
      <c r="T555" s="89">
        <f t="shared" ref="T555:T561" si="1112">MROUND(AD555*AG555*AF555/AE555,50)</f>
        <v>3350</v>
      </c>
      <c r="U555" s="4">
        <v>144</v>
      </c>
      <c r="V555" s="90">
        <v>50</v>
      </c>
      <c r="W555" s="75">
        <v>3</v>
      </c>
      <c r="X555" s="9">
        <f t="shared" ref="X555" si="1113">W555*V555</f>
        <v>150</v>
      </c>
      <c r="Y555" s="91">
        <v>2.7273352578262751</v>
      </c>
      <c r="Z555" s="72">
        <f t="shared" ref="Z555:Z561" si="1114">Y555*U555/W555</f>
        <v>130.91209237566122</v>
      </c>
      <c r="AA555" s="72">
        <f t="shared" ref="AA555" si="1115">Z555*X555/1000</f>
        <v>19.636813856349182</v>
      </c>
      <c r="AB555" s="92">
        <v>0.89</v>
      </c>
      <c r="AC555" s="93">
        <f t="shared" ref="AC555" si="1116">AA555/AB555</f>
        <v>22.063835793650767</v>
      </c>
      <c r="AD555" s="97">
        <v>3872.8514321394778</v>
      </c>
      <c r="AE555" s="72">
        <v>39</v>
      </c>
      <c r="AF555" s="72">
        <v>39</v>
      </c>
      <c r="AG555" s="92">
        <v>0.87</v>
      </c>
      <c r="AI555" s="72" t="s">
        <v>577</v>
      </c>
      <c r="AL555" s="4"/>
      <c r="AM555" s="4"/>
      <c r="AN555" s="73"/>
      <c r="AO555" s="4"/>
      <c r="AP555" s="4"/>
      <c r="AQ555" s="4"/>
      <c r="AR555" s="4"/>
    </row>
    <row r="556" spans="1:44" s="72" customFormat="1" ht="17.399999999999999">
      <c r="A556" s="4" t="str">
        <f t="shared" si="1041"/>
        <v>MCR06A1 8402</v>
      </c>
      <c r="B556" s="4">
        <v>2</v>
      </c>
      <c r="C556" s="79" t="s">
        <v>909</v>
      </c>
      <c r="D556" s="79" t="s">
        <v>435</v>
      </c>
      <c r="E556" s="80">
        <f t="shared" si="1108"/>
        <v>5000</v>
      </c>
      <c r="F556" s="81">
        <f t="shared" si="1109"/>
        <v>33.540710736465762</v>
      </c>
      <c r="G556" s="81">
        <f t="shared" si="1110"/>
        <v>149.07257151721461</v>
      </c>
      <c r="H556" s="82" t="s">
        <v>554</v>
      </c>
      <c r="I556" s="83"/>
      <c r="J556" s="83" t="s">
        <v>555</v>
      </c>
      <c r="K556" s="83" t="s">
        <v>556</v>
      </c>
      <c r="L556" s="84" t="s">
        <v>575</v>
      </c>
      <c r="M556" s="85">
        <v>70</v>
      </c>
      <c r="N556" s="85">
        <v>65</v>
      </c>
      <c r="O556" s="86" t="s">
        <v>576</v>
      </c>
      <c r="P556" s="87">
        <f t="shared" ref="P556:P561" si="1117">MROUND(E556/1.68,100)</f>
        <v>3000</v>
      </c>
      <c r="Q556" s="87" t="s">
        <v>418</v>
      </c>
      <c r="R556" s="88">
        <f>R$65</f>
        <v>1</v>
      </c>
      <c r="S556" s="89">
        <f t="shared" si="1111"/>
        <v>5000</v>
      </c>
      <c r="T556" s="89">
        <f t="shared" si="1112"/>
        <v>5000</v>
      </c>
      <c r="U556" s="4">
        <v>144</v>
      </c>
      <c r="V556" s="95">
        <v>76.67</v>
      </c>
      <c r="W556" s="75">
        <v>3</v>
      </c>
      <c r="X556" s="9">
        <f>W556*V556</f>
        <v>230.01</v>
      </c>
      <c r="Y556" s="96">
        <v>2.7797478301546827</v>
      </c>
      <c r="Z556" s="72">
        <f t="shared" si="1114"/>
        <v>133.42789584742476</v>
      </c>
      <c r="AA556" s="72">
        <f>Z556*X556/1000</f>
        <v>30.689750323866171</v>
      </c>
      <c r="AB556" s="92">
        <v>0.91500000000000004</v>
      </c>
      <c r="AC556" s="93">
        <f>AA556/AB556</f>
        <v>33.540710736465762</v>
      </c>
      <c r="AD556" s="94">
        <v>5734.4528688923656</v>
      </c>
      <c r="AE556" s="72">
        <v>39</v>
      </c>
      <c r="AF556" s="72">
        <v>39</v>
      </c>
      <c r="AG556" s="92">
        <v>0.87</v>
      </c>
      <c r="AI556" s="72" t="s">
        <v>577</v>
      </c>
      <c r="AL556" s="4"/>
      <c r="AM556" s="4"/>
      <c r="AN556" s="73"/>
      <c r="AO556" s="4"/>
      <c r="AP556" s="4"/>
      <c r="AQ556" s="4"/>
      <c r="AR556" s="4"/>
    </row>
    <row r="557" spans="1:44" s="72" customFormat="1" ht="17.399999999999999">
      <c r="A557" s="4" t="str">
        <f t="shared" si="1041"/>
        <v>MCR06A1 8403</v>
      </c>
      <c r="B557" s="4">
        <v>3</v>
      </c>
      <c r="C557" s="79" t="s">
        <v>909</v>
      </c>
      <c r="D557" s="79" t="s">
        <v>435</v>
      </c>
      <c r="E557" s="80">
        <f t="shared" si="1108"/>
        <v>5850</v>
      </c>
      <c r="F557" s="81">
        <f t="shared" si="1109"/>
        <v>39.488588574798882</v>
      </c>
      <c r="G557" s="81">
        <f t="shared" si="1110"/>
        <v>148.1440641748689</v>
      </c>
      <c r="H557" s="82" t="s">
        <v>554</v>
      </c>
      <c r="I557" s="83"/>
      <c r="J557" s="83" t="s">
        <v>555</v>
      </c>
      <c r="K557" s="83" t="s">
        <v>556</v>
      </c>
      <c r="L557" s="84" t="s">
        <v>575</v>
      </c>
      <c r="M557" s="85">
        <v>70</v>
      </c>
      <c r="N557" s="85">
        <v>65</v>
      </c>
      <c r="O557" s="86" t="s">
        <v>576</v>
      </c>
      <c r="P557" s="87">
        <f t="shared" si="1117"/>
        <v>3500</v>
      </c>
      <c r="Q557" s="87" t="s">
        <v>427</v>
      </c>
      <c r="R557" s="88">
        <f>R$66</f>
        <v>1.0204081632653061</v>
      </c>
      <c r="S557" s="89">
        <f t="shared" si="1111"/>
        <v>5850</v>
      </c>
      <c r="T557" s="89">
        <f t="shared" si="1112"/>
        <v>5750</v>
      </c>
      <c r="U557" s="4">
        <v>144</v>
      </c>
      <c r="V557" s="9">
        <v>90</v>
      </c>
      <c r="W557" s="75">
        <v>3</v>
      </c>
      <c r="X557" s="9">
        <f t="shared" ref="X557:X558" si="1118">W557*V557</f>
        <v>270</v>
      </c>
      <c r="Y557" s="96">
        <v>2.8032022753715258</v>
      </c>
      <c r="Z557" s="72">
        <f t="shared" si="1114"/>
        <v>134.55370921783324</v>
      </c>
      <c r="AA557" s="72">
        <f t="shared" ref="AA557:AA561" si="1119">Z557*X557/1000</f>
        <v>36.329501488814977</v>
      </c>
      <c r="AB557" s="92">
        <v>0.92</v>
      </c>
      <c r="AC557" s="93">
        <f t="shared" ref="AC557:AC558" si="1120">AA557/AB557</f>
        <v>39.488588574798882</v>
      </c>
      <c r="AD557" s="94">
        <v>6619.3127120839617</v>
      </c>
      <c r="AE557" s="72">
        <v>39</v>
      </c>
      <c r="AF557" s="72">
        <v>39</v>
      </c>
      <c r="AG557" s="92">
        <v>0.87</v>
      </c>
      <c r="AI557" s="72" t="s">
        <v>577</v>
      </c>
      <c r="AL557" s="4"/>
      <c r="AM557" s="4"/>
      <c r="AN557" s="73"/>
      <c r="AO557" s="4"/>
      <c r="AP557" s="4"/>
      <c r="AQ557" s="4"/>
      <c r="AR557" s="4"/>
    </row>
    <row r="558" spans="1:44" s="72" customFormat="1" ht="17.399999999999999">
      <c r="A558" s="4" t="str">
        <f t="shared" si="1041"/>
        <v>MCR06A1 8404</v>
      </c>
      <c r="B558" s="4">
        <v>4</v>
      </c>
      <c r="C558" s="79" t="s">
        <v>909</v>
      </c>
      <c r="D558" s="79" t="s">
        <v>435</v>
      </c>
      <c r="E558" s="80">
        <f t="shared" si="1108"/>
        <v>7350</v>
      </c>
      <c r="F558" s="81">
        <f t="shared" si="1109"/>
        <v>51.319294044817326</v>
      </c>
      <c r="G558" s="81">
        <f t="shared" si="1110"/>
        <v>143.22098806700689</v>
      </c>
      <c r="H558" s="82" t="s">
        <v>554</v>
      </c>
      <c r="I558" s="83"/>
      <c r="J558" s="83" t="s">
        <v>555</v>
      </c>
      <c r="K558" s="83" t="s">
        <v>556</v>
      </c>
      <c r="L558" s="84" t="s">
        <v>575</v>
      </c>
      <c r="M558" s="85">
        <v>70</v>
      </c>
      <c r="N558" s="85">
        <v>65</v>
      </c>
      <c r="O558" s="86" t="s">
        <v>576</v>
      </c>
      <c r="P558" s="87">
        <f t="shared" si="1117"/>
        <v>4400</v>
      </c>
      <c r="Q558" s="87" t="s">
        <v>588</v>
      </c>
      <c r="R558" s="88">
        <f>R$67</f>
        <v>1.0162601626016261</v>
      </c>
      <c r="S558" s="89">
        <f t="shared" si="1111"/>
        <v>7350</v>
      </c>
      <c r="T558" s="89">
        <f t="shared" si="1112"/>
        <v>7250</v>
      </c>
      <c r="U558" s="4">
        <v>144</v>
      </c>
      <c r="V558" s="9">
        <f>350/3</f>
        <v>116.66666666666667</v>
      </c>
      <c r="W558" s="75">
        <v>3</v>
      </c>
      <c r="X558" s="9">
        <f t="shared" si="1118"/>
        <v>350</v>
      </c>
      <c r="Y558" s="96">
        <v>2.8469989315339133</v>
      </c>
      <c r="Z558" s="72">
        <f t="shared" si="1114"/>
        <v>136.65594871362785</v>
      </c>
      <c r="AA558" s="72">
        <f t="shared" si="1119"/>
        <v>47.829582049769748</v>
      </c>
      <c r="AB558" s="92">
        <v>0.93200000000000005</v>
      </c>
      <c r="AC558" s="93">
        <f t="shared" si="1120"/>
        <v>51.319294044817326</v>
      </c>
      <c r="AD558" s="94">
        <v>8319.1479192017305</v>
      </c>
      <c r="AE558" s="72">
        <v>39</v>
      </c>
      <c r="AF558" s="72">
        <v>39</v>
      </c>
      <c r="AG558" s="92">
        <v>0.87</v>
      </c>
      <c r="AI558" s="72" t="s">
        <v>577</v>
      </c>
      <c r="AL558" s="4"/>
      <c r="AM558" s="4"/>
      <c r="AN558" s="73"/>
      <c r="AO558" s="4"/>
      <c r="AP558" s="4"/>
      <c r="AQ558" s="4"/>
      <c r="AR558" s="4"/>
    </row>
    <row r="559" spans="1:44" s="72" customFormat="1" ht="17.399999999999999">
      <c r="A559" s="4" t="str">
        <f t="shared" si="1041"/>
        <v>MCR06A1 8405</v>
      </c>
      <c r="B559" s="4">
        <v>5</v>
      </c>
      <c r="C559" s="79" t="s">
        <v>909</v>
      </c>
      <c r="D559" s="79" t="s">
        <v>436</v>
      </c>
      <c r="E559" s="80">
        <f t="shared" si="1108"/>
        <v>9500</v>
      </c>
      <c r="F559" s="81">
        <f t="shared" si="1109"/>
        <v>58.311904864864864</v>
      </c>
      <c r="G559" s="81">
        <f t="shared" si="1110"/>
        <v>162.91698962700343</v>
      </c>
      <c r="H559" s="82" t="s">
        <v>554</v>
      </c>
      <c r="I559" s="83"/>
      <c r="J559" s="83" t="s">
        <v>555</v>
      </c>
      <c r="K559" s="83" t="s">
        <v>556</v>
      </c>
      <c r="L559" s="84" t="s">
        <v>575</v>
      </c>
      <c r="M559" s="85">
        <v>70</v>
      </c>
      <c r="N559" s="85">
        <v>65</v>
      </c>
      <c r="O559" s="86" t="s">
        <v>576</v>
      </c>
      <c r="P559" s="87">
        <f t="shared" si="1117"/>
        <v>5700</v>
      </c>
      <c r="Q559" s="87" t="s">
        <v>589</v>
      </c>
      <c r="R559" s="88">
        <f>R$68</f>
        <v>1.0062111801242235</v>
      </c>
      <c r="S559" s="89">
        <f t="shared" si="1111"/>
        <v>9500</v>
      </c>
      <c r="T559" s="89">
        <f t="shared" si="1112"/>
        <v>9450</v>
      </c>
      <c r="U559" s="4">
        <v>144</v>
      </c>
      <c r="V559" s="9">
        <v>133.30000000000001</v>
      </c>
      <c r="W559" s="75">
        <v>3</v>
      </c>
      <c r="X559" s="9">
        <f>W559*V559</f>
        <v>399.90000000000003</v>
      </c>
      <c r="Y559" s="72">
        <v>2.81</v>
      </c>
      <c r="Z559" s="72">
        <f t="shared" si="1114"/>
        <v>134.88</v>
      </c>
      <c r="AA559" s="72">
        <f t="shared" si="1119"/>
        <v>53.938512000000003</v>
      </c>
      <c r="AB559" s="92">
        <v>0.92500000000000004</v>
      </c>
      <c r="AC559" s="93">
        <f>AA559/AB559</f>
        <v>58.311904864864864</v>
      </c>
      <c r="AD559" s="94">
        <v>10874.718775497558</v>
      </c>
      <c r="AE559" s="72">
        <v>39</v>
      </c>
      <c r="AF559" s="72">
        <v>39</v>
      </c>
      <c r="AG559" s="92">
        <v>0.87</v>
      </c>
      <c r="AI559" s="72" t="s">
        <v>578</v>
      </c>
      <c r="AL559" s="4"/>
      <c r="AM559" s="4"/>
      <c r="AN559" s="73"/>
      <c r="AO559" s="4"/>
      <c r="AP559" s="4"/>
      <c r="AQ559" s="4"/>
      <c r="AR559" s="4"/>
    </row>
    <row r="560" spans="1:44" s="72" customFormat="1" ht="17.399999999999999">
      <c r="A560" s="4" t="str">
        <f t="shared" si="1041"/>
        <v>MCR06A1 8406</v>
      </c>
      <c r="B560" s="4">
        <v>6</v>
      </c>
      <c r="C560" s="79" t="s">
        <v>909</v>
      </c>
      <c r="D560" s="79" t="s">
        <v>436</v>
      </c>
      <c r="E560" s="80">
        <f t="shared" si="1108"/>
        <v>11750</v>
      </c>
      <c r="F560" s="81">
        <f t="shared" si="1109"/>
        <v>72.912975401069517</v>
      </c>
      <c r="G560" s="81">
        <f t="shared" si="1110"/>
        <v>161.1510151021439</v>
      </c>
      <c r="H560" s="82" t="s">
        <v>554</v>
      </c>
      <c r="I560" s="83"/>
      <c r="J560" s="83" t="s">
        <v>555</v>
      </c>
      <c r="K560" s="83" t="s">
        <v>556</v>
      </c>
      <c r="L560" s="84" t="s">
        <v>575</v>
      </c>
      <c r="M560" s="85">
        <v>70</v>
      </c>
      <c r="N560" s="85">
        <v>65</v>
      </c>
      <c r="O560" s="86" t="s">
        <v>576</v>
      </c>
      <c r="P560" s="87">
        <f t="shared" si="1117"/>
        <v>7000</v>
      </c>
      <c r="Q560" s="87" t="s">
        <v>595</v>
      </c>
      <c r="R560" s="88">
        <f>$R$69</f>
        <v>1.015228426395939</v>
      </c>
      <c r="S560" s="89">
        <f t="shared" si="1111"/>
        <v>11750</v>
      </c>
      <c r="T560" s="89">
        <f t="shared" si="1112"/>
        <v>11550</v>
      </c>
      <c r="U560" s="4">
        <v>144</v>
      </c>
      <c r="V560" s="95">
        <v>166.7</v>
      </c>
      <c r="W560" s="75">
        <v>3</v>
      </c>
      <c r="X560" s="9">
        <f t="shared" ref="X560:X561" si="1121">W560*V560</f>
        <v>500.09999999999997</v>
      </c>
      <c r="Y560" s="72">
        <v>2.84</v>
      </c>
      <c r="Z560" s="72">
        <f t="shared" si="1114"/>
        <v>136.32</v>
      </c>
      <c r="AA560" s="72">
        <f t="shared" si="1119"/>
        <v>68.173631999999998</v>
      </c>
      <c r="AB560" s="92">
        <v>0.93500000000000005</v>
      </c>
      <c r="AC560" s="93">
        <f t="shared" ref="AC560:AC561" si="1122">AA560/AB560</f>
        <v>72.912975401069517</v>
      </c>
      <c r="AD560" s="94">
        <v>13300.159999430247</v>
      </c>
      <c r="AE560" s="72">
        <v>39</v>
      </c>
      <c r="AF560" s="72">
        <v>39</v>
      </c>
      <c r="AG560" s="92">
        <v>0.87</v>
      </c>
      <c r="AI560" s="72" t="s">
        <v>578</v>
      </c>
      <c r="AL560" s="4"/>
      <c r="AM560" s="4"/>
      <c r="AN560" s="73"/>
      <c r="AO560" s="4"/>
      <c r="AP560" s="4"/>
      <c r="AQ560" s="4"/>
      <c r="AR560" s="4"/>
    </row>
    <row r="561" spans="1:44" s="72" customFormat="1" ht="18" thickBot="1">
      <c r="A561" s="4" t="str">
        <f t="shared" si="1041"/>
        <v>MCR06A1 8407</v>
      </c>
      <c r="B561" s="4">
        <v>7</v>
      </c>
      <c r="C561" s="79" t="s">
        <v>909</v>
      </c>
      <c r="D561" s="79" t="s">
        <v>436</v>
      </c>
      <c r="E561" s="80">
        <f t="shared" si="1108"/>
        <v>13250</v>
      </c>
      <c r="F561" s="81">
        <f t="shared" si="1109"/>
        <v>87.812366737739879</v>
      </c>
      <c r="G561" s="81">
        <f t="shared" si="1110"/>
        <v>150.88990870240869</v>
      </c>
      <c r="H561" s="82" t="s">
        <v>554</v>
      </c>
      <c r="I561" s="83"/>
      <c r="J561" s="83" t="s">
        <v>555</v>
      </c>
      <c r="K561" s="83" t="s">
        <v>556</v>
      </c>
      <c r="L561" s="84" t="s">
        <v>575</v>
      </c>
      <c r="M561" s="85">
        <v>70</v>
      </c>
      <c r="N561" s="85">
        <v>65</v>
      </c>
      <c r="O561" s="86" t="s">
        <v>576</v>
      </c>
      <c r="P561" s="87">
        <f t="shared" si="1117"/>
        <v>7900</v>
      </c>
      <c r="Q561" s="87" t="s">
        <v>596</v>
      </c>
      <c r="R561" s="88">
        <f>$R$70</f>
        <v>0.97413793103448276</v>
      </c>
      <c r="S561" s="89">
        <f t="shared" si="1111"/>
        <v>13250</v>
      </c>
      <c r="T561" s="89">
        <f t="shared" si="1112"/>
        <v>13600</v>
      </c>
      <c r="U561" s="4">
        <v>144</v>
      </c>
      <c r="V561" s="98">
        <v>200</v>
      </c>
      <c r="W561" s="75">
        <v>3</v>
      </c>
      <c r="X561" s="9">
        <f t="shared" si="1121"/>
        <v>600</v>
      </c>
      <c r="Y561" s="72">
        <v>2.86</v>
      </c>
      <c r="Z561" s="72">
        <f t="shared" si="1114"/>
        <v>137.28</v>
      </c>
      <c r="AA561" s="72">
        <f t="shared" si="1119"/>
        <v>82.367999999999995</v>
      </c>
      <c r="AB561" s="92">
        <v>0.93799999999999994</v>
      </c>
      <c r="AC561" s="93">
        <f t="shared" si="1122"/>
        <v>87.812366737739879</v>
      </c>
      <c r="AD561" s="99">
        <v>15617.5832268718</v>
      </c>
      <c r="AE561" s="72">
        <v>39</v>
      </c>
      <c r="AF561" s="72">
        <v>39</v>
      </c>
      <c r="AG561" s="92">
        <v>0.87</v>
      </c>
      <c r="AI561" s="72" t="s">
        <v>578</v>
      </c>
      <c r="AL561" s="4"/>
      <c r="AM561" s="4"/>
      <c r="AN561" s="73"/>
      <c r="AO561" s="4"/>
      <c r="AP561" s="4"/>
      <c r="AQ561" s="4"/>
      <c r="AR561" s="4"/>
    </row>
    <row r="562" spans="1:44" s="72" customFormat="1" ht="15" thickBot="1">
      <c r="A562" s="4" t="str">
        <f t="shared" si="1041"/>
        <v/>
      </c>
      <c r="B562" s="4"/>
      <c r="C562" s="79"/>
      <c r="D562" s="79" t="s">
        <v>646</v>
      </c>
      <c r="E562" s="80"/>
      <c r="F562" s="81"/>
      <c r="G562" s="81"/>
      <c r="H562" s="82" t="s">
        <v>554</v>
      </c>
      <c r="I562" s="83"/>
      <c r="J562" s="83"/>
      <c r="K562" s="83"/>
      <c r="L562" s="84"/>
      <c r="M562" s="85"/>
      <c r="N562" s="85"/>
      <c r="O562" s="86"/>
      <c r="P562" s="87"/>
      <c r="Q562" s="87"/>
      <c r="R562" s="89"/>
      <c r="S562" s="89"/>
      <c r="T562" s="89"/>
      <c r="U562" s="4"/>
      <c r="AG562" s="92">
        <v>0.87</v>
      </c>
      <c r="AL562" s="4"/>
      <c r="AM562" s="4"/>
      <c r="AN562" s="73"/>
      <c r="AO562" s="4"/>
      <c r="AP562" s="4"/>
      <c r="AQ562" s="4"/>
      <c r="AR562" s="4"/>
    </row>
    <row r="563" spans="1:44" s="72" customFormat="1" ht="17.399999999999999">
      <c r="A563" s="4" t="str">
        <f t="shared" si="1041"/>
        <v>MCR08A1 8401</v>
      </c>
      <c r="B563" s="4">
        <v>1</v>
      </c>
      <c r="C563" s="79" t="s">
        <v>910</v>
      </c>
      <c r="D563" s="79" t="s">
        <v>435</v>
      </c>
      <c r="E563" s="80">
        <f t="shared" ref="E563:E569" si="1123">S563</f>
        <v>4500</v>
      </c>
      <c r="F563" s="81">
        <f t="shared" ref="F563:F569" si="1124">AC563</f>
        <v>29.254098854896352</v>
      </c>
      <c r="G563" s="81">
        <f t="shared" ref="G563:G569" si="1125">E563/F563</f>
        <v>153.82459812966758</v>
      </c>
      <c r="H563" s="82" t="s">
        <v>554</v>
      </c>
      <c r="I563" s="83"/>
      <c r="J563" s="83" t="s">
        <v>555</v>
      </c>
      <c r="K563" s="83" t="s">
        <v>556</v>
      </c>
      <c r="L563" s="84" t="s">
        <v>579</v>
      </c>
      <c r="M563" s="85">
        <v>70</v>
      </c>
      <c r="N563" s="85">
        <v>65</v>
      </c>
      <c r="O563" s="86" t="s">
        <v>580</v>
      </c>
      <c r="P563" s="87">
        <f>MROUND(E563/2.24,100)</f>
        <v>2000</v>
      </c>
      <c r="Q563" s="87" t="s">
        <v>425</v>
      </c>
      <c r="R563" s="88">
        <f>R$64</f>
        <v>1</v>
      </c>
      <c r="S563" s="89">
        <f t="shared" ref="S563:S569" si="1126">MROUND(T563*R563,50)</f>
        <v>4500</v>
      </c>
      <c r="T563" s="89">
        <f t="shared" ref="T563:T569" si="1127">MROUND(AD563*AG563*AF563/AE563,50)</f>
        <v>4500</v>
      </c>
      <c r="U563" s="4">
        <f t="shared" ref="U563:U566" si="1128">24*8</f>
        <v>192</v>
      </c>
      <c r="V563" s="90">
        <v>50</v>
      </c>
      <c r="W563" s="75">
        <v>3</v>
      </c>
      <c r="X563" s="9">
        <f t="shared" ref="X563" si="1129">W563*V563</f>
        <v>150</v>
      </c>
      <c r="Y563" s="91">
        <v>2.7273352578262751</v>
      </c>
      <c r="Z563" s="72">
        <f t="shared" ref="Z563:Z569" si="1130">Y563*U563/W563</f>
        <v>174.54945650088158</v>
      </c>
      <c r="AA563" s="72">
        <f t="shared" ref="AA563" si="1131">Z563*X563/1000</f>
        <v>26.182418475132234</v>
      </c>
      <c r="AB563" s="92">
        <v>0.89500000000000002</v>
      </c>
      <c r="AC563" s="93">
        <f t="shared" ref="AC563" si="1132">AA563/AB563</f>
        <v>29.254098854896352</v>
      </c>
      <c r="AD563" s="97">
        <v>5163.801909519304</v>
      </c>
      <c r="AE563" s="72">
        <v>39</v>
      </c>
      <c r="AF563" s="72">
        <v>39</v>
      </c>
      <c r="AG563" s="92">
        <v>0.87</v>
      </c>
      <c r="AI563" s="72" t="s">
        <v>581</v>
      </c>
      <c r="AL563" s="4"/>
      <c r="AM563" s="4"/>
      <c r="AN563" s="73"/>
      <c r="AO563" s="4"/>
      <c r="AP563" s="4"/>
      <c r="AQ563" s="4"/>
      <c r="AR563" s="4"/>
    </row>
    <row r="564" spans="1:44" s="72" customFormat="1" ht="17.399999999999999">
      <c r="A564" s="4" t="str">
        <f t="shared" si="1041"/>
        <v>MCR08A1 8402</v>
      </c>
      <c r="B564" s="4">
        <v>2</v>
      </c>
      <c r="C564" s="79" t="s">
        <v>910</v>
      </c>
      <c r="D564" s="79" t="s">
        <v>435</v>
      </c>
      <c r="E564" s="80">
        <f t="shared" si="1123"/>
        <v>6650</v>
      </c>
      <c r="F564" s="81">
        <f t="shared" si="1124"/>
        <v>44.189705289944087</v>
      </c>
      <c r="G564" s="81">
        <f t="shared" si="1125"/>
        <v>150.48753904030426</v>
      </c>
      <c r="H564" s="82" t="s">
        <v>554</v>
      </c>
      <c r="I564" s="83"/>
      <c r="J564" s="83" t="s">
        <v>555</v>
      </c>
      <c r="K564" s="83" t="s">
        <v>556</v>
      </c>
      <c r="L564" s="84" t="s">
        <v>579</v>
      </c>
      <c r="M564" s="85">
        <v>70</v>
      </c>
      <c r="N564" s="85">
        <v>65</v>
      </c>
      <c r="O564" s="86" t="s">
        <v>580</v>
      </c>
      <c r="P564" s="87">
        <f t="shared" ref="P564:P569" si="1133">MROUND(E564/2.24,100)</f>
        <v>3000</v>
      </c>
      <c r="Q564" s="87" t="s">
        <v>418</v>
      </c>
      <c r="R564" s="88">
        <f>R$65</f>
        <v>1</v>
      </c>
      <c r="S564" s="89">
        <f t="shared" si="1126"/>
        <v>6650</v>
      </c>
      <c r="T564" s="89">
        <f t="shared" si="1127"/>
        <v>6650</v>
      </c>
      <c r="U564" s="4">
        <f t="shared" si="1128"/>
        <v>192</v>
      </c>
      <c r="V564" s="95">
        <v>76.67</v>
      </c>
      <c r="W564" s="75">
        <v>3</v>
      </c>
      <c r="X564" s="9">
        <f>W564*V564</f>
        <v>230.01</v>
      </c>
      <c r="Y564" s="96">
        <v>2.7797478301546827</v>
      </c>
      <c r="Z564" s="72">
        <f t="shared" si="1130"/>
        <v>177.9038611298997</v>
      </c>
      <c r="AA564" s="72">
        <f>Z564*X564/1000</f>
        <v>40.919667098488226</v>
      </c>
      <c r="AB564" s="92">
        <v>0.92600000000000005</v>
      </c>
      <c r="AC564" s="93">
        <f>AA564/AB564</f>
        <v>44.189705289944087</v>
      </c>
      <c r="AD564" s="94">
        <v>7645.9371585231547</v>
      </c>
      <c r="AE564" s="72">
        <v>39</v>
      </c>
      <c r="AF564" s="72">
        <v>39</v>
      </c>
      <c r="AG564" s="92">
        <v>0.87</v>
      </c>
      <c r="AI564" s="72" t="s">
        <v>581</v>
      </c>
      <c r="AL564" s="4"/>
      <c r="AM564" s="4"/>
      <c r="AN564" s="73"/>
      <c r="AO564" s="4"/>
      <c r="AP564" s="4"/>
      <c r="AQ564" s="4"/>
      <c r="AR564" s="4"/>
    </row>
    <row r="565" spans="1:44" s="72" customFormat="1" ht="17.399999999999999">
      <c r="A565" s="4" t="str">
        <f t="shared" si="1041"/>
        <v>MCR08A1 8403</v>
      </c>
      <c r="B565" s="4">
        <v>3</v>
      </c>
      <c r="C565" s="79" t="s">
        <v>910</v>
      </c>
      <c r="D565" s="79" t="s">
        <v>435</v>
      </c>
      <c r="E565" s="80">
        <f t="shared" si="1123"/>
        <v>7850</v>
      </c>
      <c r="F565" s="81">
        <f t="shared" si="1124"/>
        <v>51.862243381605957</v>
      </c>
      <c r="G565" s="81">
        <f t="shared" si="1125"/>
        <v>151.36252287119859</v>
      </c>
      <c r="H565" s="82" t="s">
        <v>554</v>
      </c>
      <c r="I565" s="83"/>
      <c r="J565" s="83" t="s">
        <v>555</v>
      </c>
      <c r="K565" s="83" t="s">
        <v>556</v>
      </c>
      <c r="L565" s="84" t="s">
        <v>579</v>
      </c>
      <c r="M565" s="85">
        <v>70</v>
      </c>
      <c r="N565" s="85">
        <v>65</v>
      </c>
      <c r="O565" s="86" t="s">
        <v>580</v>
      </c>
      <c r="P565" s="87">
        <f t="shared" si="1133"/>
        <v>3500</v>
      </c>
      <c r="Q565" s="87" t="s">
        <v>427</v>
      </c>
      <c r="R565" s="88">
        <f>R$66</f>
        <v>1.0204081632653061</v>
      </c>
      <c r="S565" s="89">
        <f t="shared" si="1126"/>
        <v>7850</v>
      </c>
      <c r="T565" s="89">
        <f t="shared" si="1127"/>
        <v>7700</v>
      </c>
      <c r="U565" s="4">
        <f t="shared" si="1128"/>
        <v>192</v>
      </c>
      <c r="V565" s="9">
        <v>90</v>
      </c>
      <c r="W565" s="75">
        <v>3</v>
      </c>
      <c r="X565" s="9">
        <f t="shared" ref="X565:X566" si="1134">W565*V565</f>
        <v>270</v>
      </c>
      <c r="Y565" s="96">
        <v>2.8032022753715258</v>
      </c>
      <c r="Z565" s="72">
        <f t="shared" si="1130"/>
        <v>179.40494562377765</v>
      </c>
      <c r="AA565" s="72">
        <f t="shared" ref="AA565:AA566" si="1135">Z565*X565/1000</f>
        <v>48.439335318419964</v>
      </c>
      <c r="AB565" s="92">
        <v>0.93400000000000005</v>
      </c>
      <c r="AC565" s="93">
        <f t="shared" ref="AC565:AC566" si="1136">AA565/AB565</f>
        <v>51.862243381605957</v>
      </c>
      <c r="AD565" s="94">
        <v>8825.7502827786157</v>
      </c>
      <c r="AE565" s="72">
        <v>39</v>
      </c>
      <c r="AF565" s="72">
        <v>39</v>
      </c>
      <c r="AG565" s="92">
        <v>0.87</v>
      </c>
      <c r="AI565" s="72" t="s">
        <v>581</v>
      </c>
      <c r="AL565" s="4"/>
      <c r="AM565" s="4"/>
      <c r="AN565" s="73"/>
      <c r="AO565" s="4"/>
      <c r="AP565" s="4"/>
      <c r="AQ565" s="4"/>
      <c r="AR565" s="4"/>
    </row>
    <row r="566" spans="1:44" s="72" customFormat="1" ht="17.399999999999999">
      <c r="A566" s="4" t="str">
        <f t="shared" si="1041"/>
        <v>MCR08A1 8404</v>
      </c>
      <c r="B566" s="4">
        <v>4</v>
      </c>
      <c r="C566" s="79" t="s">
        <v>910</v>
      </c>
      <c r="D566" s="79" t="s">
        <v>435</v>
      </c>
      <c r="E566" s="80">
        <f t="shared" si="1123"/>
        <v>9800</v>
      </c>
      <c r="F566" s="81">
        <f t="shared" si="1124"/>
        <v>67.699337650063327</v>
      </c>
      <c r="G566" s="81">
        <f t="shared" si="1125"/>
        <v>144.7576939475542</v>
      </c>
      <c r="H566" s="82" t="s">
        <v>554</v>
      </c>
      <c r="I566" s="83"/>
      <c r="J566" s="83" t="s">
        <v>555</v>
      </c>
      <c r="K566" s="83" t="s">
        <v>556</v>
      </c>
      <c r="L566" s="84" t="s">
        <v>579</v>
      </c>
      <c r="M566" s="85">
        <v>70</v>
      </c>
      <c r="N566" s="85">
        <v>65</v>
      </c>
      <c r="O566" s="86" t="s">
        <v>580</v>
      </c>
      <c r="P566" s="87">
        <f t="shared" si="1133"/>
        <v>4400</v>
      </c>
      <c r="Q566" s="87" t="s">
        <v>588</v>
      </c>
      <c r="R566" s="88">
        <f>R$67</f>
        <v>1.0162601626016261</v>
      </c>
      <c r="S566" s="89">
        <f t="shared" si="1126"/>
        <v>9800</v>
      </c>
      <c r="T566" s="89">
        <f t="shared" si="1127"/>
        <v>9650</v>
      </c>
      <c r="U566" s="4">
        <f t="shared" si="1128"/>
        <v>192</v>
      </c>
      <c r="V566" s="9">
        <f>350/3</f>
        <v>116.66666666666667</v>
      </c>
      <c r="W566" s="75">
        <v>3</v>
      </c>
      <c r="X566" s="9">
        <f t="shared" si="1134"/>
        <v>350</v>
      </c>
      <c r="Y566" s="96">
        <v>2.8469989315339133</v>
      </c>
      <c r="Z566" s="72">
        <f t="shared" si="1130"/>
        <v>182.20793161817042</v>
      </c>
      <c r="AA566" s="72">
        <f t="shared" si="1135"/>
        <v>63.772776066359647</v>
      </c>
      <c r="AB566" s="92">
        <v>0.94199999999999995</v>
      </c>
      <c r="AC566" s="93">
        <f t="shared" si="1136"/>
        <v>67.699337650063327</v>
      </c>
      <c r="AD566" s="94">
        <v>11092.197225602307</v>
      </c>
      <c r="AE566" s="72">
        <v>39</v>
      </c>
      <c r="AF566" s="72">
        <v>39</v>
      </c>
      <c r="AG566" s="92">
        <v>0.87</v>
      </c>
      <c r="AI566" s="72" t="s">
        <v>581</v>
      </c>
      <c r="AL566" s="4"/>
      <c r="AM566" s="4"/>
      <c r="AN566" s="73"/>
      <c r="AO566" s="4"/>
      <c r="AP566" s="4"/>
      <c r="AQ566" s="4"/>
      <c r="AR566" s="4"/>
    </row>
    <row r="567" spans="1:44" s="72" customFormat="1" ht="17.399999999999999">
      <c r="A567" s="4" t="str">
        <f t="shared" si="1041"/>
        <v>MCR08A1 84015</v>
      </c>
      <c r="B567" s="4">
        <v>5</v>
      </c>
      <c r="C567" s="79" t="s">
        <v>911</v>
      </c>
      <c r="D567" s="79" t="s">
        <v>647</v>
      </c>
      <c r="E567" s="80">
        <f t="shared" si="1123"/>
        <v>12700</v>
      </c>
      <c r="F567" s="81">
        <f t="shared" si="1124"/>
        <v>76.835487179487188</v>
      </c>
      <c r="G567" s="81">
        <f t="shared" si="1125"/>
        <v>165.28820817303969</v>
      </c>
      <c r="H567" s="82" t="s">
        <v>554</v>
      </c>
      <c r="I567" s="83"/>
      <c r="J567" s="83" t="s">
        <v>555</v>
      </c>
      <c r="K567" s="83" t="s">
        <v>556</v>
      </c>
      <c r="L567" s="84" t="s">
        <v>579</v>
      </c>
      <c r="M567" s="85">
        <v>70</v>
      </c>
      <c r="N567" s="85">
        <v>65</v>
      </c>
      <c r="O567" s="86" t="s">
        <v>580</v>
      </c>
      <c r="P567" s="87">
        <f t="shared" si="1133"/>
        <v>5700</v>
      </c>
      <c r="Q567" s="87" t="s">
        <v>589</v>
      </c>
      <c r="R567" s="88">
        <f>R$68</f>
        <v>1.0062111801242235</v>
      </c>
      <c r="S567" s="89">
        <f t="shared" si="1126"/>
        <v>12700</v>
      </c>
      <c r="T567" s="89">
        <f t="shared" si="1127"/>
        <v>12600</v>
      </c>
      <c r="U567" s="4">
        <f>24*8</f>
        <v>192</v>
      </c>
      <c r="V567" s="9">
        <v>133.30000000000001</v>
      </c>
      <c r="W567" s="75">
        <v>3</v>
      </c>
      <c r="X567" s="9">
        <f>W567*V567</f>
        <v>399.90000000000003</v>
      </c>
      <c r="Y567" s="72">
        <v>2.81</v>
      </c>
      <c r="Z567" s="72">
        <f t="shared" si="1130"/>
        <v>179.84</v>
      </c>
      <c r="AA567" s="72">
        <f>Z567*X567/1000</f>
        <v>71.918016000000009</v>
      </c>
      <c r="AB567" s="92">
        <v>0.93600000000000005</v>
      </c>
      <c r="AC567" s="93">
        <f>AA567/AB567</f>
        <v>76.835487179487188</v>
      </c>
      <c r="AD567" s="97">
        <v>14499.625033996745</v>
      </c>
      <c r="AE567" s="72">
        <v>39</v>
      </c>
      <c r="AF567" s="72">
        <v>39</v>
      </c>
      <c r="AG567" s="92">
        <v>0.87</v>
      </c>
      <c r="AI567" s="72" t="s">
        <v>582</v>
      </c>
      <c r="AL567" s="4"/>
      <c r="AM567" s="4"/>
      <c r="AN567" s="73"/>
      <c r="AO567" s="4"/>
      <c r="AP567" s="4"/>
      <c r="AQ567" s="4"/>
      <c r="AR567" s="4"/>
    </row>
    <row r="568" spans="1:44" s="72" customFormat="1" ht="17.399999999999999">
      <c r="A568" s="4" t="str">
        <f t="shared" si="1041"/>
        <v>MCR08A1 84016</v>
      </c>
      <c r="B568" s="4">
        <v>6</v>
      </c>
      <c r="C568" s="79" t="s">
        <v>911</v>
      </c>
      <c r="D568" s="79" t="s">
        <v>647</v>
      </c>
      <c r="E568" s="80">
        <f t="shared" si="1123"/>
        <v>15700</v>
      </c>
      <c r="F568" s="81">
        <f t="shared" si="1124"/>
        <v>96.188546031746029</v>
      </c>
      <c r="G568" s="81">
        <f t="shared" si="1125"/>
        <v>163.22109697778754</v>
      </c>
      <c r="H568" s="82" t="s">
        <v>554</v>
      </c>
      <c r="I568" s="83"/>
      <c r="J568" s="83" t="s">
        <v>555</v>
      </c>
      <c r="K568" s="83" t="s">
        <v>556</v>
      </c>
      <c r="L568" s="84" t="s">
        <v>579</v>
      </c>
      <c r="M568" s="85">
        <v>70</v>
      </c>
      <c r="N568" s="85">
        <v>65</v>
      </c>
      <c r="O568" s="86" t="s">
        <v>580</v>
      </c>
      <c r="P568" s="87">
        <f t="shared" si="1133"/>
        <v>7000</v>
      </c>
      <c r="Q568" s="87" t="s">
        <v>595</v>
      </c>
      <c r="R568" s="88">
        <f>$R$69</f>
        <v>1.015228426395939</v>
      </c>
      <c r="S568" s="89">
        <f t="shared" si="1126"/>
        <v>15700</v>
      </c>
      <c r="T568" s="89">
        <f t="shared" si="1127"/>
        <v>15450</v>
      </c>
      <c r="U568" s="4">
        <f t="shared" ref="U568:U569" si="1137">24*8</f>
        <v>192</v>
      </c>
      <c r="V568" s="95">
        <v>166.7</v>
      </c>
      <c r="W568" s="75">
        <v>3</v>
      </c>
      <c r="X568" s="9">
        <f t="shared" ref="X568:X569" si="1138">W568*V568</f>
        <v>500.09999999999997</v>
      </c>
      <c r="Y568" s="72">
        <v>2.84</v>
      </c>
      <c r="Z568" s="72">
        <f t="shared" si="1130"/>
        <v>181.76</v>
      </c>
      <c r="AA568" s="72">
        <f t="shared" ref="AA568:AA569" si="1139">Z568*X568/1000</f>
        <v>90.898175999999992</v>
      </c>
      <c r="AB568" s="92">
        <v>0.94499999999999995</v>
      </c>
      <c r="AC568" s="93">
        <f t="shared" ref="AC568:AC569" si="1140">AA568/AB568</f>
        <v>96.188546031746029</v>
      </c>
      <c r="AD568" s="94">
        <v>17733.546665906993</v>
      </c>
      <c r="AE568" s="72">
        <v>39</v>
      </c>
      <c r="AF568" s="72">
        <v>39</v>
      </c>
      <c r="AG568" s="92">
        <v>0.87</v>
      </c>
      <c r="AI568" s="72" t="s">
        <v>582</v>
      </c>
      <c r="AL568" s="4"/>
      <c r="AM568" s="4"/>
      <c r="AN568" s="73"/>
      <c r="AO568" s="4"/>
      <c r="AP568" s="4"/>
      <c r="AQ568" s="4"/>
      <c r="AR568" s="4"/>
    </row>
    <row r="569" spans="1:44" s="72" customFormat="1" ht="17.399999999999999">
      <c r="A569" s="4" t="str">
        <f t="shared" si="1041"/>
        <v>MCR08A1 84027</v>
      </c>
      <c r="B569" s="4">
        <v>7</v>
      </c>
      <c r="C569" s="79" t="s">
        <v>912</v>
      </c>
      <c r="D569" s="79" t="s">
        <v>648</v>
      </c>
      <c r="E569" s="80">
        <f t="shared" si="1123"/>
        <v>17650</v>
      </c>
      <c r="F569" s="81">
        <f t="shared" si="1124"/>
        <v>115.97043294614572</v>
      </c>
      <c r="G569" s="81">
        <f t="shared" si="1125"/>
        <v>152.1939648892774</v>
      </c>
      <c r="H569" s="82" t="s">
        <v>554</v>
      </c>
      <c r="I569" s="83"/>
      <c r="J569" s="83" t="s">
        <v>565</v>
      </c>
      <c r="K569" s="83" t="s">
        <v>556</v>
      </c>
      <c r="L569" s="84" t="s">
        <v>579</v>
      </c>
      <c r="M569" s="85">
        <v>70</v>
      </c>
      <c r="N569" s="85">
        <v>65</v>
      </c>
      <c r="O569" s="86" t="s">
        <v>580</v>
      </c>
      <c r="P569" s="87">
        <f t="shared" si="1133"/>
        <v>7900</v>
      </c>
      <c r="Q569" s="87" t="s">
        <v>596</v>
      </c>
      <c r="R569" s="88">
        <f>$R$70</f>
        <v>0.97413793103448276</v>
      </c>
      <c r="S569" s="89">
        <f t="shared" si="1126"/>
        <v>17650</v>
      </c>
      <c r="T569" s="89">
        <f t="shared" si="1127"/>
        <v>18100</v>
      </c>
      <c r="U569" s="4">
        <f t="shared" si="1137"/>
        <v>192</v>
      </c>
      <c r="V569" s="98">
        <v>200</v>
      </c>
      <c r="W569" s="75">
        <v>3</v>
      </c>
      <c r="X569" s="9">
        <f t="shared" si="1138"/>
        <v>600</v>
      </c>
      <c r="Y569" s="72">
        <v>2.86</v>
      </c>
      <c r="Z569" s="72">
        <f t="shared" si="1130"/>
        <v>183.04</v>
      </c>
      <c r="AA569" s="72">
        <f t="shared" si="1139"/>
        <v>109.824</v>
      </c>
      <c r="AB569" s="92">
        <v>0.94699999999999995</v>
      </c>
      <c r="AC569" s="93">
        <f t="shared" si="1140"/>
        <v>115.97043294614572</v>
      </c>
      <c r="AD569" s="94">
        <v>20823.444302495736</v>
      </c>
      <c r="AE569" s="72">
        <v>39</v>
      </c>
      <c r="AF569" s="72">
        <v>39</v>
      </c>
      <c r="AG569" s="92">
        <v>0.87</v>
      </c>
      <c r="AI569" s="72" t="s">
        <v>582</v>
      </c>
      <c r="AL569" s="4"/>
      <c r="AM569" s="4"/>
      <c r="AN569" s="73"/>
      <c r="AO569" s="4"/>
      <c r="AP569" s="4"/>
      <c r="AQ569" s="4"/>
      <c r="AR569" s="4"/>
    </row>
    <row r="570" spans="1:44" s="72" customFormat="1" ht="15" thickBot="1">
      <c r="A570" s="4" t="str">
        <f t="shared" si="1041"/>
        <v/>
      </c>
      <c r="B570" s="4"/>
      <c r="C570" s="79"/>
      <c r="D570" s="79" t="s">
        <v>646</v>
      </c>
      <c r="E570" s="80"/>
      <c r="F570" s="81"/>
      <c r="G570" s="81"/>
      <c r="H570" s="82" t="s">
        <v>554</v>
      </c>
      <c r="I570" s="83"/>
      <c r="J570" s="83"/>
      <c r="K570" s="83"/>
      <c r="L570" s="84"/>
      <c r="M570" s="85"/>
      <c r="N570" s="85"/>
      <c r="O570" s="86"/>
      <c r="P570" s="87"/>
      <c r="Q570" s="87"/>
      <c r="R570" s="89"/>
      <c r="S570" s="89"/>
      <c r="T570" s="89"/>
      <c r="U570" s="4"/>
      <c r="AG570" s="92">
        <v>0.87</v>
      </c>
      <c r="AL570" s="4"/>
      <c r="AM570" s="4"/>
      <c r="AN570" s="73"/>
      <c r="AO570" s="4"/>
      <c r="AP570" s="4"/>
      <c r="AQ570" s="4"/>
      <c r="AR570" s="4"/>
    </row>
    <row r="571" spans="1:44" ht="17.399999999999999">
      <c r="A571" s="4" t="str">
        <f t="shared" si="1041"/>
        <v>MCR02A1 8501</v>
      </c>
      <c r="B571" s="4">
        <v>1</v>
      </c>
      <c r="C571" s="79" t="s">
        <v>913</v>
      </c>
      <c r="D571" s="79" t="s">
        <v>435</v>
      </c>
      <c r="E571" s="80">
        <f t="shared" ref="E571:E577" si="1141">S571</f>
        <v>1100</v>
      </c>
      <c r="F571" s="81">
        <f>AC571</f>
        <v>8.6126376562934972</v>
      </c>
      <c r="G571" s="81">
        <f>E571/F571</f>
        <v>127.71929389090216</v>
      </c>
      <c r="H571" s="82" t="s">
        <v>554</v>
      </c>
      <c r="I571" s="83"/>
      <c r="J571" s="83" t="s">
        <v>555</v>
      </c>
      <c r="K571" s="83" t="s">
        <v>556</v>
      </c>
      <c r="L571" s="84" t="s">
        <v>557</v>
      </c>
      <c r="M571" s="85">
        <v>70</v>
      </c>
      <c r="N571" s="85">
        <v>65</v>
      </c>
      <c r="O571" s="86" t="s">
        <v>558</v>
      </c>
      <c r="P571" s="87">
        <f>MROUND(E571/0.56,100)</f>
        <v>2000</v>
      </c>
      <c r="Q571" s="87" t="s">
        <v>425</v>
      </c>
      <c r="R571" s="88">
        <f>R$64</f>
        <v>1</v>
      </c>
      <c r="S571" s="89">
        <f t="shared" ref="S571:S577" si="1142">MROUND(T571*R571,50)</f>
        <v>1100</v>
      </c>
      <c r="T571" s="89">
        <f t="shared" ref="T571:T577" si="1143">MROUND(AD571*AG571*AF571/AE571,50)</f>
        <v>1100</v>
      </c>
      <c r="U571" s="4">
        <v>48</v>
      </c>
      <c r="V571" s="90">
        <v>50</v>
      </c>
      <c r="W571" s="75">
        <v>3</v>
      </c>
      <c r="X571" s="9">
        <f t="shared" ref="X571" si="1144">W571*V571</f>
        <v>150</v>
      </c>
      <c r="Y571" s="91">
        <v>2.7273352578262751</v>
      </c>
      <c r="Z571" s="72">
        <f t="shared" ref="Z571:Z577" si="1145">Y571*U571/W571</f>
        <v>43.637364125220394</v>
      </c>
      <c r="AA571" s="72">
        <f t="shared" ref="AA571" si="1146">Z571*X571/1000</f>
        <v>6.5456046187830585</v>
      </c>
      <c r="AB571" s="92">
        <v>0.76</v>
      </c>
      <c r="AC571" s="93">
        <f t="shared" ref="AC571" si="1147">AA571/AB571</f>
        <v>8.6126376562934972</v>
      </c>
      <c r="AD571" s="94">
        <v>1291</v>
      </c>
      <c r="AE571" s="72">
        <v>39</v>
      </c>
      <c r="AF571" s="72">
        <v>39</v>
      </c>
      <c r="AG571" s="92">
        <v>0.87</v>
      </c>
      <c r="AI571" s="72" t="s">
        <v>559</v>
      </c>
      <c r="AL571" s="4" t="s">
        <v>560</v>
      </c>
    </row>
    <row r="572" spans="1:44" ht="17.399999999999999">
      <c r="A572" s="4" t="str">
        <f t="shared" si="1041"/>
        <v>MCR02A1 8502</v>
      </c>
      <c r="B572" s="4">
        <v>2</v>
      </c>
      <c r="C572" s="79" t="s">
        <v>913</v>
      </c>
      <c r="D572" s="79" t="s">
        <v>435</v>
      </c>
      <c r="E572" s="80">
        <f t="shared" si="1141"/>
        <v>1650</v>
      </c>
      <c r="F572" s="81">
        <f t="shared" ref="F572:F577" si="1148">AC572</f>
        <v>12.629526882249452</v>
      </c>
      <c r="G572" s="81">
        <f t="shared" ref="G572:G577" si="1149">E572/F572</f>
        <v>130.64622415262775</v>
      </c>
      <c r="H572" s="82" t="s">
        <v>554</v>
      </c>
      <c r="I572" s="83"/>
      <c r="J572" s="83" t="s">
        <v>555</v>
      </c>
      <c r="K572" s="83" t="s">
        <v>556</v>
      </c>
      <c r="L572" s="84" t="s">
        <v>557</v>
      </c>
      <c r="M572" s="85">
        <v>70</v>
      </c>
      <c r="N572" s="85">
        <v>65</v>
      </c>
      <c r="O572" s="86" t="s">
        <v>558</v>
      </c>
      <c r="P572" s="87">
        <f t="shared" ref="P572:P577" si="1150">MROUND(E572/0.56,100)</f>
        <v>2900</v>
      </c>
      <c r="Q572" s="87" t="s">
        <v>418</v>
      </c>
      <c r="R572" s="88">
        <f>R$65</f>
        <v>1</v>
      </c>
      <c r="S572" s="89">
        <f t="shared" si="1142"/>
        <v>1650</v>
      </c>
      <c r="T572" s="89">
        <f t="shared" si="1143"/>
        <v>1650</v>
      </c>
      <c r="U572" s="4">
        <v>48</v>
      </c>
      <c r="V572" s="95">
        <v>76.67</v>
      </c>
      <c r="W572" s="75">
        <v>3</v>
      </c>
      <c r="X572" s="9">
        <f>W572*V572</f>
        <v>230.01</v>
      </c>
      <c r="Y572" s="96">
        <v>2.7797478301546827</v>
      </c>
      <c r="Z572" s="72">
        <f t="shared" si="1145"/>
        <v>44.475965282474924</v>
      </c>
      <c r="AA572" s="72">
        <f>Z572*X572/1000</f>
        <v>10.229916774622057</v>
      </c>
      <c r="AB572" s="92">
        <v>0.81</v>
      </c>
      <c r="AC572" s="93">
        <f>AA572/AB572</f>
        <v>12.629526882249452</v>
      </c>
      <c r="AD572" s="94">
        <v>1911.4842896307887</v>
      </c>
      <c r="AE572" s="72">
        <v>39</v>
      </c>
      <c r="AF572" s="72">
        <v>39</v>
      </c>
      <c r="AG572" s="92">
        <v>0.87</v>
      </c>
      <c r="AI572" s="72" t="s">
        <v>559</v>
      </c>
    </row>
    <row r="573" spans="1:44" ht="17.399999999999999">
      <c r="A573" s="4" t="str">
        <f t="shared" si="1041"/>
        <v>MCR02A1 8503</v>
      </c>
      <c r="B573" s="4">
        <v>3</v>
      </c>
      <c r="C573" s="79" t="s">
        <v>913</v>
      </c>
      <c r="D573" s="79" t="s">
        <v>435</v>
      </c>
      <c r="E573" s="80">
        <f t="shared" si="1141"/>
        <v>1950</v>
      </c>
      <c r="F573" s="81">
        <f t="shared" si="1148"/>
        <v>14.416468844767847</v>
      </c>
      <c r="G573" s="81">
        <f t="shared" si="1149"/>
        <v>135.26197163792375</v>
      </c>
      <c r="H573" s="82" t="s">
        <v>554</v>
      </c>
      <c r="I573" s="83"/>
      <c r="J573" s="83" t="s">
        <v>555</v>
      </c>
      <c r="K573" s="83" t="s">
        <v>556</v>
      </c>
      <c r="L573" s="84" t="s">
        <v>557</v>
      </c>
      <c r="M573" s="85">
        <v>70</v>
      </c>
      <c r="N573" s="85">
        <v>65</v>
      </c>
      <c r="O573" s="86" t="s">
        <v>558</v>
      </c>
      <c r="P573" s="87">
        <f t="shared" si="1150"/>
        <v>3500</v>
      </c>
      <c r="Q573" s="87" t="s">
        <v>427</v>
      </c>
      <c r="R573" s="88">
        <f>R$66</f>
        <v>1.0204081632653061</v>
      </c>
      <c r="S573" s="89">
        <f t="shared" si="1142"/>
        <v>1950</v>
      </c>
      <c r="T573" s="89">
        <f t="shared" si="1143"/>
        <v>1900</v>
      </c>
      <c r="U573" s="4">
        <v>48</v>
      </c>
      <c r="V573" s="9">
        <v>90</v>
      </c>
      <c r="W573" s="75">
        <v>3</v>
      </c>
      <c r="X573" s="9">
        <f t="shared" ref="X573:X574" si="1151">W573*V573</f>
        <v>270</v>
      </c>
      <c r="Y573" s="96">
        <v>2.8032022753715258</v>
      </c>
      <c r="Z573" s="72">
        <f t="shared" si="1145"/>
        <v>44.851236405944412</v>
      </c>
      <c r="AA573" s="72">
        <f t="shared" ref="AA573:AA574" si="1152">Z573*X573/1000</f>
        <v>12.109833829604991</v>
      </c>
      <c r="AB573" s="92">
        <v>0.84</v>
      </c>
      <c r="AC573" s="93">
        <f t="shared" ref="AC573:AC574" si="1153">AA573/AB573</f>
        <v>14.416468844767847</v>
      </c>
      <c r="AD573" s="94">
        <v>2206.4375706946539</v>
      </c>
      <c r="AE573" s="72">
        <v>39</v>
      </c>
      <c r="AF573" s="72">
        <v>39</v>
      </c>
      <c r="AG573" s="92">
        <v>0.87</v>
      </c>
      <c r="AI573" s="72" t="s">
        <v>559</v>
      </c>
    </row>
    <row r="574" spans="1:44" ht="17.399999999999999">
      <c r="A574" s="4" t="str">
        <f t="shared" si="1041"/>
        <v>MCR02A1 8504</v>
      </c>
      <c r="B574" s="4">
        <v>4</v>
      </c>
      <c r="C574" s="79" t="s">
        <v>913</v>
      </c>
      <c r="D574" s="79" t="s">
        <v>435</v>
      </c>
      <c r="E574" s="80">
        <f t="shared" si="1141"/>
        <v>2450</v>
      </c>
      <c r="F574" s="81">
        <f t="shared" si="1148"/>
        <v>18.5385976937092</v>
      </c>
      <c r="G574" s="81">
        <f t="shared" si="1149"/>
        <v>132.15670572706648</v>
      </c>
      <c r="H574" s="82" t="s">
        <v>554</v>
      </c>
      <c r="I574" s="83"/>
      <c r="J574" s="83" t="s">
        <v>555</v>
      </c>
      <c r="K574" s="83" t="s">
        <v>556</v>
      </c>
      <c r="L574" s="84" t="s">
        <v>557</v>
      </c>
      <c r="M574" s="85">
        <v>70</v>
      </c>
      <c r="N574" s="85">
        <v>65</v>
      </c>
      <c r="O574" s="86" t="s">
        <v>558</v>
      </c>
      <c r="P574" s="87">
        <f t="shared" si="1150"/>
        <v>4400</v>
      </c>
      <c r="Q574" s="87" t="s">
        <v>588</v>
      </c>
      <c r="R574" s="88">
        <f>R$67</f>
        <v>1.0162601626016261</v>
      </c>
      <c r="S574" s="89">
        <f t="shared" si="1142"/>
        <v>2450</v>
      </c>
      <c r="T574" s="89">
        <f t="shared" si="1143"/>
        <v>2400</v>
      </c>
      <c r="U574" s="4">
        <v>48</v>
      </c>
      <c r="V574" s="9">
        <f>350/3</f>
        <v>116.66666666666667</v>
      </c>
      <c r="W574" s="75">
        <v>3</v>
      </c>
      <c r="X574" s="9">
        <f t="shared" si="1151"/>
        <v>350</v>
      </c>
      <c r="Y574" s="96">
        <v>2.8469989315339133</v>
      </c>
      <c r="Z574" s="72">
        <f t="shared" si="1145"/>
        <v>45.551982904542605</v>
      </c>
      <c r="AA574" s="72">
        <f t="shared" si="1152"/>
        <v>15.943194016589912</v>
      </c>
      <c r="AB574" s="92">
        <v>0.86</v>
      </c>
      <c r="AC574" s="93">
        <f t="shared" si="1153"/>
        <v>18.5385976937092</v>
      </c>
      <c r="AD574" s="94">
        <v>2773.0493064005768</v>
      </c>
      <c r="AE574" s="72">
        <v>39</v>
      </c>
      <c r="AF574" s="72">
        <v>39</v>
      </c>
      <c r="AG574" s="92">
        <v>0.87</v>
      </c>
      <c r="AI574" s="72" t="s">
        <v>559</v>
      </c>
    </row>
    <row r="575" spans="1:44" ht="17.399999999999999">
      <c r="A575" s="4" t="str">
        <f t="shared" si="1041"/>
        <v>MCR02A1 8505</v>
      </c>
      <c r="B575" s="4">
        <v>5</v>
      </c>
      <c r="C575" s="79" t="s">
        <v>913</v>
      </c>
      <c r="D575" s="79" t="s">
        <v>436</v>
      </c>
      <c r="E575" s="80">
        <f t="shared" si="1141"/>
        <v>3150</v>
      </c>
      <c r="F575" s="81">
        <f t="shared" si="1148"/>
        <v>20.785553757225436</v>
      </c>
      <c r="G575" s="81">
        <f t="shared" si="1149"/>
        <v>151.54756215744325</v>
      </c>
      <c r="H575" s="82" t="s">
        <v>554</v>
      </c>
      <c r="I575" s="83"/>
      <c r="J575" s="83" t="s">
        <v>555</v>
      </c>
      <c r="K575" s="83" t="s">
        <v>556</v>
      </c>
      <c r="L575" s="84" t="s">
        <v>557</v>
      </c>
      <c r="M575" s="85">
        <v>70</v>
      </c>
      <c r="N575" s="85">
        <v>65</v>
      </c>
      <c r="O575" s="86" t="s">
        <v>558</v>
      </c>
      <c r="P575" s="87">
        <f t="shared" si="1150"/>
        <v>5600</v>
      </c>
      <c r="Q575" s="87" t="s">
        <v>589</v>
      </c>
      <c r="R575" s="88">
        <f>R$68</f>
        <v>1.0062111801242235</v>
      </c>
      <c r="S575" s="89">
        <f t="shared" si="1142"/>
        <v>3150</v>
      </c>
      <c r="T575" s="89">
        <f t="shared" si="1143"/>
        <v>3150</v>
      </c>
      <c r="U575" s="4">
        <v>48</v>
      </c>
      <c r="V575" s="9">
        <v>133.30000000000001</v>
      </c>
      <c r="W575" s="75">
        <v>3</v>
      </c>
      <c r="X575" s="9">
        <f>W575*V575</f>
        <v>399.90000000000003</v>
      </c>
      <c r="Y575" s="72">
        <v>2.81</v>
      </c>
      <c r="Z575" s="72">
        <f t="shared" si="1145"/>
        <v>44.96</v>
      </c>
      <c r="AA575" s="72">
        <f>Z575*X575/1000</f>
        <v>17.979504000000002</v>
      </c>
      <c r="AB575" s="92">
        <v>0.86499999999999999</v>
      </c>
      <c r="AC575" s="93">
        <f>AA575/AB575</f>
        <v>20.785553757225436</v>
      </c>
      <c r="AD575" s="97">
        <v>3624.9062584991862</v>
      </c>
      <c r="AE575" s="72">
        <v>39</v>
      </c>
      <c r="AF575" s="72">
        <v>39</v>
      </c>
      <c r="AG575" s="92">
        <v>0.87</v>
      </c>
      <c r="AI575" s="72" t="s">
        <v>563</v>
      </c>
    </row>
    <row r="576" spans="1:44" ht="17.399999999999999">
      <c r="A576" s="4" t="str">
        <f t="shared" si="1041"/>
        <v>MCR02A1 8506</v>
      </c>
      <c r="B576" s="4">
        <v>6</v>
      </c>
      <c r="C576" s="79" t="s">
        <v>913</v>
      </c>
      <c r="D576" s="79" t="s">
        <v>436</v>
      </c>
      <c r="E576" s="80">
        <f t="shared" si="1141"/>
        <v>3900</v>
      </c>
      <c r="F576" s="81">
        <f t="shared" si="1148"/>
        <v>26.120165517241379</v>
      </c>
      <c r="G576" s="81">
        <f t="shared" si="1149"/>
        <v>149.30992674704495</v>
      </c>
      <c r="H576" s="82" t="s">
        <v>554</v>
      </c>
      <c r="I576" s="83"/>
      <c r="J576" s="83" t="s">
        <v>555</v>
      </c>
      <c r="K576" s="83" t="s">
        <v>556</v>
      </c>
      <c r="L576" s="84" t="s">
        <v>557</v>
      </c>
      <c r="M576" s="85">
        <v>70</v>
      </c>
      <c r="N576" s="85">
        <v>65</v>
      </c>
      <c r="O576" s="86" t="s">
        <v>558</v>
      </c>
      <c r="P576" s="87">
        <f t="shared" si="1150"/>
        <v>7000</v>
      </c>
      <c r="Q576" s="87" t="s">
        <v>595</v>
      </c>
      <c r="R576" s="88">
        <f>$R$69</f>
        <v>1.015228426395939</v>
      </c>
      <c r="S576" s="89">
        <f t="shared" si="1142"/>
        <v>3900</v>
      </c>
      <c r="T576" s="89">
        <f t="shared" si="1143"/>
        <v>3850</v>
      </c>
      <c r="U576" s="4">
        <v>48</v>
      </c>
      <c r="V576" s="95">
        <v>166.7</v>
      </c>
      <c r="W576" s="75">
        <v>3</v>
      </c>
      <c r="X576" s="9">
        <f t="shared" ref="X576:X577" si="1154">W576*V576</f>
        <v>500.09999999999997</v>
      </c>
      <c r="Y576" s="72">
        <v>2.84</v>
      </c>
      <c r="Z576" s="72">
        <f t="shared" si="1145"/>
        <v>45.44</v>
      </c>
      <c r="AA576" s="72">
        <f t="shared" ref="AA576:AA577" si="1155">Z576*X576/1000</f>
        <v>22.724543999999998</v>
      </c>
      <c r="AB576" s="92">
        <v>0.87</v>
      </c>
      <c r="AC576" s="93">
        <f t="shared" ref="AC576:AC577" si="1156">AA576/AB576</f>
        <v>26.120165517241379</v>
      </c>
      <c r="AD576" s="94">
        <v>4433.3866664767484</v>
      </c>
      <c r="AE576" s="72">
        <v>39</v>
      </c>
      <c r="AF576" s="72">
        <v>39</v>
      </c>
      <c r="AG576" s="92">
        <v>0.87</v>
      </c>
      <c r="AI576" s="72" t="s">
        <v>563</v>
      </c>
    </row>
    <row r="577" spans="1:44" s="72" customFormat="1" ht="17.399999999999999">
      <c r="A577" s="4" t="str">
        <f t="shared" si="1041"/>
        <v>MCR02A1 8507</v>
      </c>
      <c r="B577" s="4">
        <v>7</v>
      </c>
      <c r="C577" s="79" t="s">
        <v>913</v>
      </c>
      <c r="D577" s="79" t="s">
        <v>436</v>
      </c>
      <c r="E577" s="80">
        <f t="shared" si="1141"/>
        <v>4450</v>
      </c>
      <c r="F577" s="81">
        <f t="shared" si="1148"/>
        <v>31.02372881355932</v>
      </c>
      <c r="G577" s="81">
        <f t="shared" si="1149"/>
        <v>143.43859265734267</v>
      </c>
      <c r="H577" s="82" t="s">
        <v>554</v>
      </c>
      <c r="I577" s="83"/>
      <c r="J577" s="83" t="s">
        <v>565</v>
      </c>
      <c r="K577" s="83" t="s">
        <v>556</v>
      </c>
      <c r="L577" s="84" t="s">
        <v>557</v>
      </c>
      <c r="M577" s="85">
        <v>70</v>
      </c>
      <c r="N577" s="85">
        <v>65</v>
      </c>
      <c r="O577" s="86" t="s">
        <v>558</v>
      </c>
      <c r="P577" s="87">
        <f t="shared" si="1150"/>
        <v>7900</v>
      </c>
      <c r="Q577" s="87" t="s">
        <v>596</v>
      </c>
      <c r="R577" s="88">
        <f>$R$70</f>
        <v>0.97413793103448276</v>
      </c>
      <c r="S577" s="89">
        <f t="shared" si="1142"/>
        <v>4450</v>
      </c>
      <c r="T577" s="89">
        <f t="shared" si="1143"/>
        <v>4550</v>
      </c>
      <c r="U577" s="4">
        <v>48</v>
      </c>
      <c r="V577" s="98">
        <v>200</v>
      </c>
      <c r="W577" s="75">
        <v>3</v>
      </c>
      <c r="X577" s="9">
        <f t="shared" si="1154"/>
        <v>600</v>
      </c>
      <c r="Y577" s="72">
        <v>2.86</v>
      </c>
      <c r="Z577" s="72">
        <f t="shared" si="1145"/>
        <v>45.76</v>
      </c>
      <c r="AA577" s="72">
        <f t="shared" si="1155"/>
        <v>27.456</v>
      </c>
      <c r="AB577" s="92">
        <v>0.88500000000000001</v>
      </c>
      <c r="AC577" s="93">
        <f t="shared" si="1156"/>
        <v>31.02372881355932</v>
      </c>
      <c r="AD577" s="94">
        <v>5205.8610756239341</v>
      </c>
      <c r="AE577" s="72">
        <v>39</v>
      </c>
      <c r="AF577" s="72">
        <v>39</v>
      </c>
      <c r="AG577" s="92">
        <v>0.87</v>
      </c>
      <c r="AI577" s="72" t="s">
        <v>563</v>
      </c>
      <c r="AL577" s="4"/>
      <c r="AM577" s="4"/>
      <c r="AN577" s="73"/>
      <c r="AO577" s="4"/>
      <c r="AP577" s="4"/>
      <c r="AQ577" s="4"/>
      <c r="AR577" s="4"/>
    </row>
    <row r="578" spans="1:44" s="72" customFormat="1" ht="15" thickBot="1">
      <c r="A578" s="4" t="str">
        <f t="shared" si="1041"/>
        <v/>
      </c>
      <c r="B578" s="4"/>
      <c r="C578" s="79"/>
      <c r="D578" s="79" t="s">
        <v>646</v>
      </c>
      <c r="E578" s="80"/>
      <c r="F578" s="81"/>
      <c r="G578" s="81"/>
      <c r="H578" s="82" t="s">
        <v>554</v>
      </c>
      <c r="I578" s="83"/>
      <c r="J578" s="83"/>
      <c r="K578" s="83"/>
      <c r="L578" s="84"/>
      <c r="M578" s="85"/>
      <c r="N578" s="85"/>
      <c r="O578" s="86"/>
      <c r="P578" s="87"/>
      <c r="Q578" s="87"/>
      <c r="R578" s="89"/>
      <c r="S578" s="89"/>
      <c r="T578" s="89"/>
      <c r="U578" s="4"/>
      <c r="AG578" s="92">
        <v>0.87</v>
      </c>
      <c r="AL578" s="4"/>
      <c r="AM578" s="4"/>
      <c r="AN578" s="73"/>
      <c r="AO578" s="4"/>
      <c r="AP578" s="4"/>
      <c r="AQ578" s="4"/>
      <c r="AR578" s="4"/>
    </row>
    <row r="579" spans="1:44" ht="17.399999999999999">
      <c r="A579" s="4" t="str">
        <f t="shared" si="1041"/>
        <v>MCR04A1 8501</v>
      </c>
      <c r="B579" s="4">
        <v>1</v>
      </c>
      <c r="C579" s="79" t="s">
        <v>914</v>
      </c>
      <c r="D579" s="79" t="s">
        <v>435</v>
      </c>
      <c r="E579" s="80">
        <f t="shared" ref="E579:E585" si="1157">S579</f>
        <v>2250</v>
      </c>
      <c r="F579" s="81">
        <f t="shared" ref="F579:F585" si="1158">AC579</f>
        <v>15.2223363227513</v>
      </c>
      <c r="G579" s="81">
        <f t="shared" ref="G579:G585" si="1159">E579/F579</f>
        <v>147.80911105197109</v>
      </c>
      <c r="H579" s="82" t="s">
        <v>554</v>
      </c>
      <c r="I579" s="83"/>
      <c r="J579" s="83" t="s">
        <v>555</v>
      </c>
      <c r="K579" s="83" t="s">
        <v>556</v>
      </c>
      <c r="L579" s="84" t="s">
        <v>567</v>
      </c>
      <c r="M579" s="85">
        <v>70</v>
      </c>
      <c r="N579" s="85">
        <v>65</v>
      </c>
      <c r="O579" s="86" t="s">
        <v>568</v>
      </c>
      <c r="P579" s="87">
        <f>MROUND(E579/1.12,100)</f>
        <v>2000</v>
      </c>
      <c r="Q579" s="87" t="s">
        <v>425</v>
      </c>
      <c r="R579" s="88">
        <f>R$64</f>
        <v>1</v>
      </c>
      <c r="S579" s="89">
        <f t="shared" ref="S579:S585" si="1160">MROUND(T579*R579,50)</f>
        <v>2250</v>
      </c>
      <c r="T579" s="89">
        <f t="shared" ref="T579:T585" si="1161">MROUND(AD579*AG579*AF579/AE579,50)</f>
        <v>2250</v>
      </c>
      <c r="U579" s="4">
        <v>96</v>
      </c>
      <c r="V579" s="90">
        <v>50</v>
      </c>
      <c r="W579" s="75">
        <v>3</v>
      </c>
      <c r="X579" s="9">
        <f t="shared" ref="X579" si="1162">W579*V579</f>
        <v>150</v>
      </c>
      <c r="Y579" s="91">
        <v>2.7273352578262751</v>
      </c>
      <c r="Z579" s="72">
        <f t="shared" ref="Z579:Z585" si="1163">Y579*U579/W579</f>
        <v>87.274728250440788</v>
      </c>
      <c r="AA579" s="72">
        <f t="shared" ref="AA579" si="1164">Z579*X579/1000</f>
        <v>13.091209237566117</v>
      </c>
      <c r="AB579" s="92">
        <v>0.86</v>
      </c>
      <c r="AC579" s="93">
        <f t="shared" ref="AC579" si="1165">AA579/AB579</f>
        <v>15.2223363227513</v>
      </c>
      <c r="AD579" s="97">
        <v>2581.900954759652</v>
      </c>
      <c r="AE579" s="72">
        <v>39</v>
      </c>
      <c r="AF579" s="72">
        <v>39</v>
      </c>
      <c r="AG579" s="92">
        <v>0.87</v>
      </c>
      <c r="AI579" s="72" t="s">
        <v>569</v>
      </c>
    </row>
    <row r="580" spans="1:44" ht="17.399999999999999">
      <c r="A580" s="4" t="str">
        <f t="shared" si="1041"/>
        <v>MCR04A1 8502</v>
      </c>
      <c r="B580" s="4">
        <v>2</v>
      </c>
      <c r="C580" s="79" t="s">
        <v>914</v>
      </c>
      <c r="D580" s="79" t="s">
        <v>435</v>
      </c>
      <c r="E580" s="80">
        <f t="shared" si="1157"/>
        <v>3350</v>
      </c>
      <c r="F580" s="81">
        <f t="shared" si="1158"/>
        <v>23.249810851413766</v>
      </c>
      <c r="G580" s="81">
        <f t="shared" si="1159"/>
        <v>144.0871937156553</v>
      </c>
      <c r="H580" s="82" t="s">
        <v>554</v>
      </c>
      <c r="I580" s="83"/>
      <c r="J580" s="83" t="s">
        <v>555</v>
      </c>
      <c r="K580" s="83" t="s">
        <v>556</v>
      </c>
      <c r="L580" s="84" t="s">
        <v>567</v>
      </c>
      <c r="M580" s="85">
        <v>70</v>
      </c>
      <c r="N580" s="85">
        <v>65</v>
      </c>
      <c r="O580" s="86" t="s">
        <v>568</v>
      </c>
      <c r="P580" s="87">
        <f t="shared" ref="P580:P585" si="1166">MROUND(E580/1.12,100)</f>
        <v>3000</v>
      </c>
      <c r="Q580" s="87" t="s">
        <v>418</v>
      </c>
      <c r="R580" s="88">
        <f>R$65</f>
        <v>1</v>
      </c>
      <c r="S580" s="89">
        <f t="shared" si="1160"/>
        <v>3350</v>
      </c>
      <c r="T580" s="89">
        <f t="shared" si="1161"/>
        <v>3350</v>
      </c>
      <c r="U580" s="4">
        <v>96</v>
      </c>
      <c r="V580" s="95">
        <v>76.67</v>
      </c>
      <c r="W580" s="75">
        <v>3</v>
      </c>
      <c r="X580" s="9">
        <f>W580*V580</f>
        <v>230.01</v>
      </c>
      <c r="Y580" s="96">
        <v>2.7797478301546827</v>
      </c>
      <c r="Z580" s="72">
        <f t="shared" si="1163"/>
        <v>88.951930564949848</v>
      </c>
      <c r="AA580" s="72">
        <f>Z580*X580/1000</f>
        <v>20.459833549244113</v>
      </c>
      <c r="AB580" s="92">
        <v>0.88</v>
      </c>
      <c r="AC580" s="93">
        <f>AA580/AB580</f>
        <v>23.249810851413766</v>
      </c>
      <c r="AD580" s="94">
        <v>3822.9685792615774</v>
      </c>
      <c r="AE580" s="72">
        <v>39</v>
      </c>
      <c r="AF580" s="72">
        <v>39</v>
      </c>
      <c r="AG580" s="92">
        <v>0.87</v>
      </c>
      <c r="AI580" s="72" t="s">
        <v>569</v>
      </c>
    </row>
    <row r="581" spans="1:44" ht="17.399999999999999">
      <c r="A581" s="4" t="str">
        <f t="shared" si="1041"/>
        <v>MCR04A1 8503</v>
      </c>
      <c r="B581" s="4">
        <v>3</v>
      </c>
      <c r="C581" s="79" t="s">
        <v>914</v>
      </c>
      <c r="D581" s="79" t="s">
        <v>435</v>
      </c>
      <c r="E581" s="80">
        <f t="shared" si="1157"/>
        <v>3950</v>
      </c>
      <c r="F581" s="81">
        <f t="shared" si="1158"/>
        <v>26.910741843566647</v>
      </c>
      <c r="G581" s="81">
        <f t="shared" si="1159"/>
        <v>146.78153515653815</v>
      </c>
      <c r="H581" s="82" t="s">
        <v>554</v>
      </c>
      <c r="I581" s="83"/>
      <c r="J581" s="83" t="s">
        <v>555</v>
      </c>
      <c r="K581" s="83" t="s">
        <v>556</v>
      </c>
      <c r="L581" s="84" t="s">
        <v>567</v>
      </c>
      <c r="M581" s="85">
        <v>70</v>
      </c>
      <c r="N581" s="85">
        <v>65</v>
      </c>
      <c r="O581" s="86" t="s">
        <v>568</v>
      </c>
      <c r="P581" s="87">
        <f t="shared" si="1166"/>
        <v>3500</v>
      </c>
      <c r="Q581" s="87" t="s">
        <v>427</v>
      </c>
      <c r="R581" s="88">
        <f>R$66</f>
        <v>1.0204081632653061</v>
      </c>
      <c r="S581" s="89">
        <f t="shared" si="1160"/>
        <v>3950</v>
      </c>
      <c r="T581" s="89">
        <f t="shared" si="1161"/>
        <v>3850</v>
      </c>
      <c r="U581" s="4">
        <v>96</v>
      </c>
      <c r="V581" s="9">
        <v>90</v>
      </c>
      <c r="W581" s="75">
        <v>3</v>
      </c>
      <c r="X581" s="9">
        <f t="shared" ref="X581:X582" si="1167">W581*V581</f>
        <v>270</v>
      </c>
      <c r="Y581" s="96">
        <v>2.8032022753715258</v>
      </c>
      <c r="Z581" s="72">
        <f t="shared" si="1163"/>
        <v>89.702472811888825</v>
      </c>
      <c r="AA581" s="72">
        <f t="shared" ref="AA581:AA582" si="1168">Z581*X581/1000</f>
        <v>24.219667659209982</v>
      </c>
      <c r="AB581" s="92">
        <v>0.9</v>
      </c>
      <c r="AC581" s="93">
        <f t="shared" ref="AC581:AC582" si="1169">AA581/AB581</f>
        <v>26.910741843566647</v>
      </c>
      <c r="AD581" s="94">
        <v>4412.8751413893078</v>
      </c>
      <c r="AE581" s="72">
        <v>39</v>
      </c>
      <c r="AF581" s="72">
        <v>39</v>
      </c>
      <c r="AG581" s="92">
        <v>0.87</v>
      </c>
      <c r="AI581" s="72" t="s">
        <v>569</v>
      </c>
    </row>
    <row r="582" spans="1:44" ht="17.399999999999999">
      <c r="A582" s="4" t="str">
        <f t="shared" si="1041"/>
        <v>MCR04A1 8504</v>
      </c>
      <c r="B582" s="4">
        <v>4</v>
      </c>
      <c r="C582" s="79" t="s">
        <v>914</v>
      </c>
      <c r="D582" s="79" t="s">
        <v>436</v>
      </c>
      <c r="E582" s="80">
        <f t="shared" si="1157"/>
        <v>4950</v>
      </c>
      <c r="F582" s="81">
        <f t="shared" si="1158"/>
        <v>34.848511511671937</v>
      </c>
      <c r="G582" s="81">
        <f t="shared" si="1159"/>
        <v>142.04336958099569</v>
      </c>
      <c r="H582" s="82" t="s">
        <v>554</v>
      </c>
      <c r="I582" s="83"/>
      <c r="J582" s="83" t="s">
        <v>555</v>
      </c>
      <c r="K582" s="83" t="s">
        <v>556</v>
      </c>
      <c r="L582" s="84" t="s">
        <v>567</v>
      </c>
      <c r="M582" s="85">
        <v>70</v>
      </c>
      <c r="N582" s="85">
        <v>65</v>
      </c>
      <c r="O582" s="86" t="s">
        <v>568</v>
      </c>
      <c r="P582" s="87">
        <f t="shared" si="1166"/>
        <v>4400</v>
      </c>
      <c r="Q582" s="87" t="s">
        <v>588</v>
      </c>
      <c r="R582" s="88">
        <f>R$67</f>
        <v>1.0162601626016261</v>
      </c>
      <c r="S582" s="89">
        <f t="shared" si="1160"/>
        <v>4950</v>
      </c>
      <c r="T582" s="89">
        <f t="shared" si="1161"/>
        <v>4850</v>
      </c>
      <c r="U582" s="4">
        <v>96</v>
      </c>
      <c r="V582" s="9">
        <f>350/3</f>
        <v>116.66666666666667</v>
      </c>
      <c r="W582" s="75">
        <v>3</v>
      </c>
      <c r="X582" s="9">
        <f t="shared" si="1167"/>
        <v>350</v>
      </c>
      <c r="Y582" s="96">
        <v>2.8469989315339133</v>
      </c>
      <c r="Z582" s="72">
        <f t="shared" si="1163"/>
        <v>91.10396580908521</v>
      </c>
      <c r="AA582" s="72">
        <f t="shared" si="1168"/>
        <v>31.886388033179824</v>
      </c>
      <c r="AB582" s="92">
        <v>0.91500000000000004</v>
      </c>
      <c r="AC582" s="93">
        <f t="shared" si="1169"/>
        <v>34.848511511671937</v>
      </c>
      <c r="AD582" s="94">
        <v>5546.0986128011536</v>
      </c>
      <c r="AE582" s="72">
        <v>39</v>
      </c>
      <c r="AF582" s="72">
        <v>39</v>
      </c>
      <c r="AG582" s="92">
        <v>0.87</v>
      </c>
      <c r="AI582" s="72" t="s">
        <v>569</v>
      </c>
    </row>
    <row r="583" spans="1:44" ht="17.399999999999999">
      <c r="A583" s="4" t="str">
        <f t="shared" si="1041"/>
        <v>MCR04A1 8505</v>
      </c>
      <c r="B583" s="4">
        <v>5</v>
      </c>
      <c r="C583" s="79" t="s">
        <v>914</v>
      </c>
      <c r="D583" s="79" t="s">
        <v>436</v>
      </c>
      <c r="E583" s="80">
        <f t="shared" si="1157"/>
        <v>6350</v>
      </c>
      <c r="F583" s="81">
        <f t="shared" si="1158"/>
        <v>39.515393406593411</v>
      </c>
      <c r="G583" s="81">
        <f t="shared" si="1159"/>
        <v>160.69686905712192</v>
      </c>
      <c r="H583" s="82" t="s">
        <v>554</v>
      </c>
      <c r="I583" s="83"/>
      <c r="J583" s="83" t="s">
        <v>555</v>
      </c>
      <c r="K583" s="83" t="s">
        <v>556</v>
      </c>
      <c r="L583" s="84" t="s">
        <v>567</v>
      </c>
      <c r="M583" s="85">
        <v>70</v>
      </c>
      <c r="N583" s="85">
        <v>65</v>
      </c>
      <c r="O583" s="86" t="s">
        <v>568</v>
      </c>
      <c r="P583" s="87">
        <f t="shared" si="1166"/>
        <v>5700</v>
      </c>
      <c r="Q583" s="87" t="s">
        <v>589</v>
      </c>
      <c r="R583" s="88">
        <f>R$68</f>
        <v>1.0062111801242235</v>
      </c>
      <c r="S583" s="89">
        <f t="shared" si="1160"/>
        <v>6350</v>
      </c>
      <c r="T583" s="89">
        <f t="shared" si="1161"/>
        <v>6300</v>
      </c>
      <c r="U583" s="4">
        <v>96</v>
      </c>
      <c r="V583" s="9">
        <v>133.30000000000001</v>
      </c>
      <c r="W583" s="75">
        <v>3</v>
      </c>
      <c r="X583" s="9">
        <f>W583*V583</f>
        <v>399.90000000000003</v>
      </c>
      <c r="Y583" s="72">
        <v>2.81</v>
      </c>
      <c r="Z583" s="72">
        <f t="shared" si="1163"/>
        <v>89.92</v>
      </c>
      <c r="AA583" s="72">
        <f>Z583*X583/1000</f>
        <v>35.959008000000004</v>
      </c>
      <c r="AB583" s="92">
        <v>0.91</v>
      </c>
      <c r="AC583" s="93">
        <f>AA583/AB583</f>
        <v>39.515393406593411</v>
      </c>
      <c r="AD583" s="94">
        <v>7249.8125169983723</v>
      </c>
      <c r="AE583" s="72">
        <v>39</v>
      </c>
      <c r="AF583" s="72">
        <v>39</v>
      </c>
      <c r="AG583" s="92">
        <v>0.87</v>
      </c>
      <c r="AI583" s="72" t="s">
        <v>570</v>
      </c>
    </row>
    <row r="584" spans="1:44" ht="17.399999999999999">
      <c r="A584" s="4" t="str">
        <f t="shared" si="1041"/>
        <v>MCR04A1 8506</v>
      </c>
      <c r="B584" s="4">
        <v>6</v>
      </c>
      <c r="C584" s="79" t="s">
        <v>914</v>
      </c>
      <c r="D584" s="79" t="s">
        <v>436</v>
      </c>
      <c r="E584" s="80">
        <f t="shared" si="1157"/>
        <v>7800</v>
      </c>
      <c r="F584" s="81">
        <f t="shared" si="1158"/>
        <v>49.401182608695649</v>
      </c>
      <c r="G584" s="81">
        <f t="shared" si="1159"/>
        <v>157.89095701986363</v>
      </c>
      <c r="H584" s="82" t="s">
        <v>554</v>
      </c>
      <c r="I584" s="83"/>
      <c r="J584" s="83" t="s">
        <v>555</v>
      </c>
      <c r="K584" s="83" t="s">
        <v>556</v>
      </c>
      <c r="L584" s="84" t="s">
        <v>567</v>
      </c>
      <c r="M584" s="85">
        <v>70</v>
      </c>
      <c r="N584" s="85">
        <v>65</v>
      </c>
      <c r="O584" s="86" t="s">
        <v>568</v>
      </c>
      <c r="P584" s="87">
        <f t="shared" si="1166"/>
        <v>7000</v>
      </c>
      <c r="Q584" s="87" t="s">
        <v>595</v>
      </c>
      <c r="R584" s="88">
        <f>$R$69</f>
        <v>1.015228426395939</v>
      </c>
      <c r="S584" s="89">
        <f t="shared" si="1160"/>
        <v>7800</v>
      </c>
      <c r="T584" s="89">
        <f t="shared" si="1161"/>
        <v>7700</v>
      </c>
      <c r="U584" s="4">
        <v>96</v>
      </c>
      <c r="V584" s="95">
        <v>166.7</v>
      </c>
      <c r="W584" s="75">
        <v>3</v>
      </c>
      <c r="X584" s="9">
        <f t="shared" ref="X584:X585" si="1170">W584*V584</f>
        <v>500.09999999999997</v>
      </c>
      <c r="Y584" s="72">
        <v>2.84</v>
      </c>
      <c r="Z584" s="72">
        <f t="shared" si="1163"/>
        <v>90.88</v>
      </c>
      <c r="AA584" s="72">
        <f t="shared" ref="AA584:AA585" si="1171">Z584*X584/1000</f>
        <v>45.449087999999996</v>
      </c>
      <c r="AB584" s="92">
        <v>0.92</v>
      </c>
      <c r="AC584" s="93">
        <f t="shared" ref="AC584:AC585" si="1172">AA584/AB584</f>
        <v>49.401182608695649</v>
      </c>
      <c r="AD584" s="94">
        <v>8866.7733329534967</v>
      </c>
      <c r="AE584" s="72">
        <v>39</v>
      </c>
      <c r="AF584" s="72">
        <v>39</v>
      </c>
      <c r="AG584" s="92">
        <v>0.87</v>
      </c>
      <c r="AI584" s="72" t="s">
        <v>570</v>
      </c>
    </row>
    <row r="585" spans="1:44" s="72" customFormat="1" ht="18" thickBot="1">
      <c r="A585" s="4" t="str">
        <f t="shared" ref="A585:A648" si="1173">C585&amp;B585</f>
        <v>MCR04A1 8507</v>
      </c>
      <c r="B585" s="4">
        <v>7</v>
      </c>
      <c r="C585" s="79" t="s">
        <v>914</v>
      </c>
      <c r="D585" s="79" t="s">
        <v>436</v>
      </c>
      <c r="E585" s="80">
        <f t="shared" si="1157"/>
        <v>8800</v>
      </c>
      <c r="F585" s="81">
        <f t="shared" si="1158"/>
        <v>58.417021276595747</v>
      </c>
      <c r="G585" s="81">
        <f t="shared" si="1159"/>
        <v>150.64102564102564</v>
      </c>
      <c r="H585" s="82" t="s">
        <v>554</v>
      </c>
      <c r="I585" s="83"/>
      <c r="J585" s="83" t="s">
        <v>565</v>
      </c>
      <c r="K585" s="83" t="s">
        <v>556</v>
      </c>
      <c r="L585" s="84" t="s">
        <v>567</v>
      </c>
      <c r="M585" s="85">
        <v>70</v>
      </c>
      <c r="N585" s="85">
        <v>65</v>
      </c>
      <c r="O585" s="86" t="s">
        <v>568</v>
      </c>
      <c r="P585" s="87">
        <f t="shared" si="1166"/>
        <v>7900</v>
      </c>
      <c r="Q585" s="87" t="s">
        <v>596</v>
      </c>
      <c r="R585" s="88">
        <f>$R$70</f>
        <v>0.97413793103448276</v>
      </c>
      <c r="S585" s="89">
        <f t="shared" si="1160"/>
        <v>8800</v>
      </c>
      <c r="T585" s="89">
        <f t="shared" si="1161"/>
        <v>9050</v>
      </c>
      <c r="U585" s="4">
        <v>96</v>
      </c>
      <c r="V585" s="98">
        <v>200</v>
      </c>
      <c r="W585" s="75">
        <v>3</v>
      </c>
      <c r="X585" s="9">
        <f t="shared" si="1170"/>
        <v>600</v>
      </c>
      <c r="Y585" s="72">
        <v>2.86</v>
      </c>
      <c r="Z585" s="72">
        <f t="shared" si="1163"/>
        <v>91.52</v>
      </c>
      <c r="AA585" s="72">
        <f t="shared" si="1171"/>
        <v>54.911999999999999</v>
      </c>
      <c r="AB585" s="92">
        <v>0.94</v>
      </c>
      <c r="AC585" s="93">
        <f t="shared" si="1172"/>
        <v>58.417021276595747</v>
      </c>
      <c r="AD585" s="99">
        <v>10411.722151247868</v>
      </c>
      <c r="AE585" s="72">
        <v>39</v>
      </c>
      <c r="AF585" s="72">
        <v>39</v>
      </c>
      <c r="AG585" s="92">
        <v>0.87</v>
      </c>
      <c r="AI585" s="72" t="s">
        <v>570</v>
      </c>
      <c r="AL585" s="4"/>
      <c r="AM585" s="4"/>
      <c r="AN585" s="73"/>
      <c r="AO585" s="4"/>
      <c r="AP585" s="4"/>
      <c r="AQ585" s="4"/>
      <c r="AR585" s="4"/>
    </row>
    <row r="586" spans="1:44" s="72" customFormat="1" ht="15" thickBot="1">
      <c r="A586" s="4" t="str">
        <f t="shared" si="1173"/>
        <v/>
      </c>
      <c r="B586" s="4"/>
      <c r="C586" s="79"/>
      <c r="D586" s="79" t="s">
        <v>646</v>
      </c>
      <c r="E586" s="80"/>
      <c r="F586" s="81"/>
      <c r="G586" s="81"/>
      <c r="H586" s="82" t="s">
        <v>554</v>
      </c>
      <c r="I586" s="83"/>
      <c r="J586" s="83"/>
      <c r="K586" s="83"/>
      <c r="L586" s="84"/>
      <c r="M586" s="85"/>
      <c r="N586" s="85"/>
      <c r="O586" s="86"/>
      <c r="P586" s="87"/>
      <c r="Q586" s="87"/>
      <c r="R586" s="89"/>
      <c r="S586" s="89"/>
      <c r="T586" s="89"/>
      <c r="U586" s="4"/>
      <c r="V586" s="98"/>
      <c r="W586" s="75"/>
      <c r="X586" s="75"/>
      <c r="AC586" s="93"/>
      <c r="AG586" s="92">
        <v>0.87</v>
      </c>
      <c r="AL586" s="4"/>
      <c r="AM586" s="4"/>
      <c r="AN586" s="73"/>
      <c r="AO586" s="4"/>
      <c r="AP586" s="4"/>
      <c r="AQ586" s="4"/>
      <c r="AR586" s="4"/>
    </row>
    <row r="587" spans="1:44" s="72" customFormat="1" ht="17.399999999999999">
      <c r="A587" s="4" t="str">
        <f t="shared" si="1173"/>
        <v>MCR05A1 8501</v>
      </c>
      <c r="B587" s="4">
        <v>1</v>
      </c>
      <c r="C587" s="79" t="s">
        <v>915</v>
      </c>
      <c r="D587" s="79" t="s">
        <v>435</v>
      </c>
      <c r="E587" s="80">
        <f>S587</f>
        <v>2800</v>
      </c>
      <c r="F587" s="81">
        <f t="shared" ref="F587:F593" si="1174">AC587</f>
        <v>17.595711340814674</v>
      </c>
      <c r="G587" s="81">
        <f t="shared" ref="G587:G593" si="1175">E587/F587</f>
        <v>159.12968482866469</v>
      </c>
      <c r="H587" s="82" t="s">
        <v>554</v>
      </c>
      <c r="I587" s="83"/>
      <c r="J587" s="83" t="s">
        <v>555</v>
      </c>
      <c r="K587" s="83" t="s">
        <v>556</v>
      </c>
      <c r="L587" s="84" t="s">
        <v>571</v>
      </c>
      <c r="M587" s="85">
        <v>70</v>
      </c>
      <c r="N587" s="85">
        <v>65</v>
      </c>
      <c r="O587" s="86" t="s">
        <v>572</v>
      </c>
      <c r="P587" s="87">
        <f>MROUND(E587/1.4,100)</f>
        <v>2000</v>
      </c>
      <c r="Q587" s="87" t="s">
        <v>425</v>
      </c>
      <c r="R587" s="88">
        <f>R$64</f>
        <v>1</v>
      </c>
      <c r="S587" s="89">
        <f t="shared" ref="S587:S593" si="1176">MROUND(T587*R587,50)</f>
        <v>2800</v>
      </c>
      <c r="T587" s="89">
        <f t="shared" ref="T587:T593" si="1177">MROUND(AD587*AG587*AF587/AE587,50)</f>
        <v>2800</v>
      </c>
      <c r="U587" s="4">
        <v>120</v>
      </c>
      <c r="V587" s="90">
        <v>50</v>
      </c>
      <c r="W587" s="75">
        <v>3</v>
      </c>
      <c r="X587" s="9">
        <f t="shared" ref="X587" si="1178">W587*V587</f>
        <v>150</v>
      </c>
      <c r="Y587" s="91">
        <v>2.7273352578262751</v>
      </c>
      <c r="Z587" s="72">
        <f t="shared" ref="Z587:Z593" si="1179">Y587*U587/W587</f>
        <v>109.093410313051</v>
      </c>
      <c r="AA587" s="72">
        <f t="shared" ref="AA587" si="1180">Z587*X587/1000</f>
        <v>16.364011546957649</v>
      </c>
      <c r="AB587" s="92">
        <v>0.93</v>
      </c>
      <c r="AC587" s="93">
        <f t="shared" ref="AC587" si="1181">AA587/AB587</f>
        <v>17.595711340814674</v>
      </c>
      <c r="AD587" s="97">
        <v>3227.3761934495647</v>
      </c>
      <c r="AE587" s="72">
        <v>39</v>
      </c>
      <c r="AF587" s="72">
        <v>39</v>
      </c>
      <c r="AG587" s="92">
        <v>0.87</v>
      </c>
      <c r="AI587" s="72" t="s">
        <v>573</v>
      </c>
      <c r="AL587" s="4"/>
      <c r="AM587" s="4"/>
      <c r="AN587" s="73"/>
      <c r="AO587" s="4"/>
      <c r="AP587" s="4"/>
      <c r="AQ587" s="4"/>
      <c r="AR587" s="4"/>
    </row>
    <row r="588" spans="1:44" s="72" customFormat="1" ht="17.399999999999999">
      <c r="A588" s="4" t="str">
        <f t="shared" si="1173"/>
        <v>MCR05A1 8502</v>
      </c>
      <c r="B588" s="4">
        <v>2</v>
      </c>
      <c r="C588" s="79" t="s">
        <v>915</v>
      </c>
      <c r="D588" s="79" t="s">
        <v>435</v>
      </c>
      <c r="E588" s="80">
        <f>S588</f>
        <v>4150</v>
      </c>
      <c r="F588" s="81">
        <f t="shared" si="1174"/>
        <v>28.104166963247408</v>
      </c>
      <c r="G588" s="81">
        <f t="shared" si="1175"/>
        <v>147.66493543206846</v>
      </c>
      <c r="H588" s="82" t="s">
        <v>554</v>
      </c>
      <c r="I588" s="83"/>
      <c r="J588" s="83" t="s">
        <v>555</v>
      </c>
      <c r="K588" s="83" t="s">
        <v>556</v>
      </c>
      <c r="L588" s="84" t="s">
        <v>571</v>
      </c>
      <c r="M588" s="85">
        <v>70</v>
      </c>
      <c r="N588" s="85">
        <v>65</v>
      </c>
      <c r="O588" s="86" t="s">
        <v>572</v>
      </c>
      <c r="P588" s="87">
        <f t="shared" ref="P588:P593" si="1182">MROUND(E588/1.4,100)</f>
        <v>3000</v>
      </c>
      <c r="Q588" s="87" t="s">
        <v>418</v>
      </c>
      <c r="R588" s="88">
        <f>R$65</f>
        <v>1</v>
      </c>
      <c r="S588" s="89">
        <f t="shared" si="1176"/>
        <v>4150</v>
      </c>
      <c r="T588" s="89">
        <f t="shared" si="1177"/>
        <v>4150</v>
      </c>
      <c r="U588" s="4">
        <v>120</v>
      </c>
      <c r="V588" s="95">
        <v>76.67</v>
      </c>
      <c r="W588" s="75">
        <v>3</v>
      </c>
      <c r="X588" s="9">
        <f>W588*V588</f>
        <v>230.01</v>
      </c>
      <c r="Y588" s="96">
        <v>2.7797478301546827</v>
      </c>
      <c r="Z588" s="72">
        <f t="shared" si="1179"/>
        <v>111.18991320618731</v>
      </c>
      <c r="AA588" s="72">
        <f>Z588*X588/1000</f>
        <v>25.574791936555144</v>
      </c>
      <c r="AB588" s="92">
        <v>0.91</v>
      </c>
      <c r="AC588" s="93">
        <f>AA588/AB588</f>
        <v>28.104166963247408</v>
      </c>
      <c r="AD588" s="94">
        <v>4778.7107240769719</v>
      </c>
      <c r="AE588" s="72">
        <v>39</v>
      </c>
      <c r="AF588" s="72">
        <v>39</v>
      </c>
      <c r="AG588" s="92">
        <v>0.87</v>
      </c>
      <c r="AI588" s="72" t="s">
        <v>573</v>
      </c>
      <c r="AL588" s="4"/>
      <c r="AM588" s="4"/>
      <c r="AN588" s="73"/>
      <c r="AO588" s="4"/>
      <c r="AP588" s="4"/>
      <c r="AQ588" s="4"/>
      <c r="AR588" s="4"/>
    </row>
    <row r="589" spans="1:44" s="72" customFormat="1" ht="17.399999999999999">
      <c r="A589" s="4" t="str">
        <f t="shared" si="1173"/>
        <v>MCR05A1 8503</v>
      </c>
      <c r="B589" s="4">
        <v>3</v>
      </c>
      <c r="C589" s="79" t="s">
        <v>915</v>
      </c>
      <c r="D589" s="79" t="s">
        <v>435</v>
      </c>
      <c r="E589" s="80">
        <f>S589</f>
        <v>4900</v>
      </c>
      <c r="F589" s="81">
        <f t="shared" si="1174"/>
        <v>32.553316746249976</v>
      </c>
      <c r="G589" s="81">
        <f t="shared" si="1175"/>
        <v>150.52229664322797</v>
      </c>
      <c r="H589" s="82" t="s">
        <v>554</v>
      </c>
      <c r="I589" s="83"/>
      <c r="J589" s="83" t="s">
        <v>555</v>
      </c>
      <c r="K589" s="83" t="s">
        <v>556</v>
      </c>
      <c r="L589" s="84" t="s">
        <v>571</v>
      </c>
      <c r="M589" s="85">
        <v>70</v>
      </c>
      <c r="N589" s="85">
        <v>65</v>
      </c>
      <c r="O589" s="86" t="s">
        <v>572</v>
      </c>
      <c r="P589" s="87">
        <f t="shared" si="1182"/>
        <v>3500</v>
      </c>
      <c r="Q589" s="87" t="s">
        <v>427</v>
      </c>
      <c r="R589" s="88">
        <f>R$66</f>
        <v>1.0204081632653061</v>
      </c>
      <c r="S589" s="89">
        <f t="shared" si="1176"/>
        <v>4900</v>
      </c>
      <c r="T589" s="89">
        <f t="shared" si="1177"/>
        <v>4800</v>
      </c>
      <c r="U589" s="4">
        <v>120</v>
      </c>
      <c r="V589" s="9">
        <v>90</v>
      </c>
      <c r="W589" s="75">
        <v>3</v>
      </c>
      <c r="X589" s="9">
        <f t="shared" ref="X589:X590" si="1183">W589*V589</f>
        <v>270</v>
      </c>
      <c r="Y589" s="96">
        <v>2.8032022753715258</v>
      </c>
      <c r="Z589" s="72">
        <f t="shared" si="1179"/>
        <v>112.12809101486103</v>
      </c>
      <c r="AA589" s="72">
        <f t="shared" ref="AA589:AA590" si="1184">Z589*X589/1000</f>
        <v>30.274584574012479</v>
      </c>
      <c r="AB589" s="92">
        <v>0.93</v>
      </c>
      <c r="AC589" s="93">
        <f t="shared" ref="AC589:AC590" si="1185">AA589/AB589</f>
        <v>32.553316746249976</v>
      </c>
      <c r="AD589" s="94">
        <v>5516.0939267366348</v>
      </c>
      <c r="AE589" s="72">
        <v>39</v>
      </c>
      <c r="AF589" s="72">
        <v>39</v>
      </c>
      <c r="AG589" s="92">
        <v>0.87</v>
      </c>
      <c r="AI589" s="72" t="s">
        <v>573</v>
      </c>
      <c r="AL589" s="4"/>
      <c r="AM589" s="4"/>
      <c r="AN589" s="73"/>
      <c r="AO589" s="4"/>
      <c r="AP589" s="4"/>
      <c r="AQ589" s="4"/>
      <c r="AR589" s="4"/>
    </row>
    <row r="590" spans="1:44" s="72" customFormat="1" ht="17.399999999999999">
      <c r="A590" s="4" t="str">
        <f t="shared" si="1173"/>
        <v>MCR05A1 8504</v>
      </c>
      <c r="B590" s="4">
        <v>4</v>
      </c>
      <c r="C590" s="79" t="s">
        <v>915</v>
      </c>
      <c r="D590" s="79" t="s">
        <v>435</v>
      </c>
      <c r="E590" s="80">
        <f>S590</f>
        <v>6150</v>
      </c>
      <c r="F590" s="81">
        <f t="shared" si="1174"/>
        <v>42.402111746249773</v>
      </c>
      <c r="G590" s="81">
        <f t="shared" si="1175"/>
        <v>145.03994604806286</v>
      </c>
      <c r="H590" s="82" t="s">
        <v>554</v>
      </c>
      <c r="I590" s="83"/>
      <c r="J590" s="83" t="s">
        <v>555</v>
      </c>
      <c r="K590" s="83" t="s">
        <v>556</v>
      </c>
      <c r="L590" s="84" t="s">
        <v>571</v>
      </c>
      <c r="M590" s="85">
        <v>70</v>
      </c>
      <c r="N590" s="85">
        <v>65</v>
      </c>
      <c r="O590" s="86" t="s">
        <v>572</v>
      </c>
      <c r="P590" s="87">
        <f t="shared" si="1182"/>
        <v>4400</v>
      </c>
      <c r="Q590" s="87" t="s">
        <v>588</v>
      </c>
      <c r="R590" s="88">
        <f>R$67</f>
        <v>1.0162601626016261</v>
      </c>
      <c r="S590" s="89">
        <f t="shared" si="1176"/>
        <v>6150</v>
      </c>
      <c r="T590" s="89">
        <f t="shared" si="1177"/>
        <v>6050</v>
      </c>
      <c r="U590" s="4">
        <v>120</v>
      </c>
      <c r="V590" s="9">
        <f>350/3</f>
        <v>116.66666666666667</v>
      </c>
      <c r="W590" s="75">
        <v>3</v>
      </c>
      <c r="X590" s="9">
        <f t="shared" si="1183"/>
        <v>350</v>
      </c>
      <c r="Y590" s="96">
        <v>2.8469989315339133</v>
      </c>
      <c r="Z590" s="72">
        <f t="shared" si="1179"/>
        <v>113.87995726135654</v>
      </c>
      <c r="AA590" s="72">
        <f t="shared" si="1184"/>
        <v>39.857985041474784</v>
      </c>
      <c r="AB590" s="92">
        <v>0.94</v>
      </c>
      <c r="AC590" s="93">
        <f t="shared" si="1185"/>
        <v>42.402111746249773</v>
      </c>
      <c r="AD590" s="94">
        <v>6932.6232660014421</v>
      </c>
      <c r="AE590" s="72">
        <v>39</v>
      </c>
      <c r="AF590" s="72">
        <v>39</v>
      </c>
      <c r="AG590" s="92">
        <v>0.87</v>
      </c>
      <c r="AI590" s="72" t="s">
        <v>573</v>
      </c>
      <c r="AL590" s="4"/>
      <c r="AM590" s="4"/>
      <c r="AN590" s="73"/>
      <c r="AO590" s="4"/>
      <c r="AP590" s="4"/>
      <c r="AQ590" s="4"/>
      <c r="AR590" s="4"/>
    </row>
    <row r="591" spans="1:44" s="72" customFormat="1" ht="17.399999999999999">
      <c r="A591" s="4" t="str">
        <f t="shared" si="1173"/>
        <v>MCR05A1 8505</v>
      </c>
      <c r="B591" s="4">
        <v>5</v>
      </c>
      <c r="C591" s="79" t="s">
        <v>915</v>
      </c>
      <c r="D591" s="79" t="s">
        <v>436</v>
      </c>
      <c r="E591" s="80">
        <f t="shared" ref="E591:E592" si="1186">S591</f>
        <v>7950</v>
      </c>
      <c r="F591" s="81">
        <f t="shared" si="1174"/>
        <v>49.394241758241755</v>
      </c>
      <c r="G591" s="81">
        <f t="shared" si="1175"/>
        <v>160.94993499264498</v>
      </c>
      <c r="H591" s="82" t="s">
        <v>554</v>
      </c>
      <c r="I591" s="83"/>
      <c r="J591" s="83" t="s">
        <v>555</v>
      </c>
      <c r="K591" s="83" t="s">
        <v>556</v>
      </c>
      <c r="L591" s="84" t="s">
        <v>571</v>
      </c>
      <c r="M591" s="85">
        <v>70</v>
      </c>
      <c r="N591" s="85">
        <v>65</v>
      </c>
      <c r="O591" s="86" t="s">
        <v>572</v>
      </c>
      <c r="P591" s="87">
        <f t="shared" si="1182"/>
        <v>5700</v>
      </c>
      <c r="Q591" s="87" t="s">
        <v>589</v>
      </c>
      <c r="R591" s="88">
        <f>R$68</f>
        <v>1.0062111801242235</v>
      </c>
      <c r="S591" s="89">
        <f t="shared" si="1176"/>
        <v>7950</v>
      </c>
      <c r="T591" s="89">
        <f t="shared" si="1177"/>
        <v>7900</v>
      </c>
      <c r="U591" s="4">
        <v>120</v>
      </c>
      <c r="V591" s="9">
        <v>133.30000000000001</v>
      </c>
      <c r="W591" s="75">
        <v>3</v>
      </c>
      <c r="X591" s="9">
        <f>W591*V591</f>
        <v>399.90000000000003</v>
      </c>
      <c r="Y591" s="72">
        <v>2.81</v>
      </c>
      <c r="Z591" s="72">
        <f t="shared" si="1179"/>
        <v>112.39999999999999</v>
      </c>
      <c r="AA591" s="72">
        <f>Z591*X591/1000</f>
        <v>44.94876</v>
      </c>
      <c r="AB591" s="92">
        <v>0.91</v>
      </c>
      <c r="AC591" s="93">
        <f>AA591/AB591</f>
        <v>49.394241758241755</v>
      </c>
      <c r="AD591" s="97">
        <v>9062.2656462479645</v>
      </c>
      <c r="AE591" s="72">
        <v>39</v>
      </c>
      <c r="AF591" s="72">
        <v>39</v>
      </c>
      <c r="AG591" s="92">
        <v>0.87</v>
      </c>
      <c r="AI591" s="72" t="s">
        <v>574</v>
      </c>
      <c r="AL591" s="4"/>
      <c r="AM591" s="4"/>
      <c r="AN591" s="73"/>
      <c r="AO591" s="4"/>
      <c r="AP591" s="4"/>
      <c r="AQ591" s="4"/>
      <c r="AR591" s="4"/>
    </row>
    <row r="592" spans="1:44" s="72" customFormat="1" ht="17.399999999999999">
      <c r="A592" s="4" t="str">
        <f t="shared" si="1173"/>
        <v>MCR05A1 8506</v>
      </c>
      <c r="B592" s="4">
        <v>6</v>
      </c>
      <c r="C592" s="79" t="s">
        <v>915</v>
      </c>
      <c r="D592" s="79" t="s">
        <v>436</v>
      </c>
      <c r="E592" s="80">
        <f t="shared" si="1186"/>
        <v>9800</v>
      </c>
      <c r="F592" s="81">
        <f t="shared" si="1174"/>
        <v>61.087483870967723</v>
      </c>
      <c r="G592" s="81">
        <f t="shared" si="1175"/>
        <v>160.42566134660396</v>
      </c>
      <c r="H592" s="82" t="s">
        <v>554</v>
      </c>
      <c r="I592" s="83"/>
      <c r="J592" s="83" t="s">
        <v>555</v>
      </c>
      <c r="K592" s="83" t="s">
        <v>556</v>
      </c>
      <c r="L592" s="84" t="s">
        <v>571</v>
      </c>
      <c r="M592" s="85">
        <v>70</v>
      </c>
      <c r="N592" s="85">
        <v>65</v>
      </c>
      <c r="O592" s="86" t="s">
        <v>572</v>
      </c>
      <c r="P592" s="87">
        <f t="shared" si="1182"/>
        <v>7000</v>
      </c>
      <c r="Q592" s="87" t="s">
        <v>595</v>
      </c>
      <c r="R592" s="88">
        <f>$R$69</f>
        <v>1.015228426395939</v>
      </c>
      <c r="S592" s="89">
        <f t="shared" si="1176"/>
        <v>9800</v>
      </c>
      <c r="T592" s="89">
        <f t="shared" si="1177"/>
        <v>9650</v>
      </c>
      <c r="U592" s="4">
        <v>120</v>
      </c>
      <c r="V592" s="95">
        <v>166.7</v>
      </c>
      <c r="W592" s="75">
        <v>3</v>
      </c>
      <c r="X592" s="9">
        <f t="shared" ref="X592:X593" si="1187">W592*V592</f>
        <v>500.09999999999997</v>
      </c>
      <c r="Y592" s="72">
        <v>2.84</v>
      </c>
      <c r="Z592" s="72">
        <f t="shared" si="1179"/>
        <v>113.59999999999998</v>
      </c>
      <c r="AA592" s="72">
        <f t="shared" ref="AA592:AA593" si="1188">Z592*X592/1000</f>
        <v>56.811359999999986</v>
      </c>
      <c r="AB592" s="92">
        <v>0.93</v>
      </c>
      <c r="AC592" s="93">
        <f t="shared" ref="AC592:AC593" si="1189">AA592/AB592</f>
        <v>61.087483870967723</v>
      </c>
      <c r="AD592" s="94">
        <v>11083.466666191873</v>
      </c>
      <c r="AE592" s="72">
        <v>39</v>
      </c>
      <c r="AF592" s="72">
        <v>39</v>
      </c>
      <c r="AG592" s="92">
        <v>0.87</v>
      </c>
      <c r="AI592" s="72" t="s">
        <v>574</v>
      </c>
      <c r="AL592" s="4"/>
      <c r="AM592" s="4"/>
      <c r="AN592" s="73"/>
      <c r="AO592" s="4"/>
      <c r="AP592" s="4"/>
      <c r="AQ592" s="4"/>
      <c r="AR592" s="4"/>
    </row>
    <row r="593" spans="1:44" s="72" customFormat="1" ht="17.399999999999999">
      <c r="A593" s="4" t="str">
        <f t="shared" si="1173"/>
        <v>MCR05A1 8507</v>
      </c>
      <c r="B593" s="4">
        <v>7</v>
      </c>
      <c r="C593" s="79" t="s">
        <v>915</v>
      </c>
      <c r="D593" s="79" t="s">
        <v>436</v>
      </c>
      <c r="E593" s="80">
        <f>S593</f>
        <v>11000</v>
      </c>
      <c r="F593" s="81">
        <f t="shared" si="1174"/>
        <v>73.021276595744681</v>
      </c>
      <c r="G593" s="81">
        <f t="shared" si="1175"/>
        <v>150.64102564102564</v>
      </c>
      <c r="H593" s="82" t="s">
        <v>554</v>
      </c>
      <c r="I593" s="83"/>
      <c r="J593" s="83" t="s">
        <v>555</v>
      </c>
      <c r="K593" s="83" t="s">
        <v>556</v>
      </c>
      <c r="L593" s="84" t="s">
        <v>571</v>
      </c>
      <c r="M593" s="85">
        <v>70</v>
      </c>
      <c r="N593" s="85">
        <v>65</v>
      </c>
      <c r="O593" s="86" t="s">
        <v>572</v>
      </c>
      <c r="P593" s="87">
        <f t="shared" si="1182"/>
        <v>7900</v>
      </c>
      <c r="Q593" s="87" t="s">
        <v>596</v>
      </c>
      <c r="R593" s="88">
        <f>$R$70</f>
        <v>0.97413793103448276</v>
      </c>
      <c r="S593" s="89">
        <f t="shared" si="1176"/>
        <v>11000</v>
      </c>
      <c r="T593" s="89">
        <f t="shared" si="1177"/>
        <v>11300</v>
      </c>
      <c r="U593" s="4">
        <v>120</v>
      </c>
      <c r="V593" s="98">
        <v>200</v>
      </c>
      <c r="W593" s="75">
        <v>3</v>
      </c>
      <c r="X593" s="9">
        <f t="shared" si="1187"/>
        <v>600</v>
      </c>
      <c r="Y593" s="72">
        <v>2.86</v>
      </c>
      <c r="Z593" s="72">
        <f t="shared" si="1179"/>
        <v>114.39999999999999</v>
      </c>
      <c r="AA593" s="72">
        <f t="shared" si="1188"/>
        <v>68.64</v>
      </c>
      <c r="AB593" s="92">
        <v>0.94</v>
      </c>
      <c r="AC593" s="93">
        <f t="shared" si="1189"/>
        <v>73.021276595744681</v>
      </c>
      <c r="AD593" s="94">
        <v>13014.652689059834</v>
      </c>
      <c r="AE593" s="72">
        <v>39</v>
      </c>
      <c r="AF593" s="72">
        <v>39</v>
      </c>
      <c r="AG593" s="92">
        <v>0.87</v>
      </c>
      <c r="AI593" s="72" t="s">
        <v>574</v>
      </c>
      <c r="AL593" s="4"/>
      <c r="AM593" s="4"/>
      <c r="AN593" s="73"/>
      <c r="AO593" s="4"/>
      <c r="AP593" s="4"/>
      <c r="AQ593" s="4"/>
      <c r="AR593" s="4"/>
    </row>
    <row r="594" spans="1:44" s="72" customFormat="1" ht="15" thickBot="1">
      <c r="A594" s="4" t="str">
        <f t="shared" si="1173"/>
        <v/>
      </c>
      <c r="B594" s="4"/>
      <c r="C594" s="79"/>
      <c r="D594" s="79" t="s">
        <v>646</v>
      </c>
      <c r="E594" s="80"/>
      <c r="F594" s="81"/>
      <c r="G594" s="81"/>
      <c r="H594" s="82" t="s">
        <v>554</v>
      </c>
      <c r="I594" s="83"/>
      <c r="J594" s="83"/>
      <c r="K594" s="83"/>
      <c r="L594" s="84"/>
      <c r="M594" s="85"/>
      <c r="N594" s="85"/>
      <c r="O594" s="86"/>
      <c r="P594" s="87"/>
      <c r="Q594" s="87"/>
      <c r="R594" s="89"/>
      <c r="S594" s="89"/>
      <c r="T594" s="89"/>
      <c r="U594" s="4"/>
      <c r="V594" s="98"/>
      <c r="W594" s="75"/>
      <c r="X594" s="75"/>
      <c r="AG594" s="92">
        <v>0.87</v>
      </c>
      <c r="AL594" s="4"/>
      <c r="AM594" s="4"/>
      <c r="AN594" s="73"/>
      <c r="AO594" s="4"/>
      <c r="AP594" s="4"/>
      <c r="AQ594" s="4"/>
      <c r="AR594" s="4"/>
    </row>
    <row r="595" spans="1:44" s="72" customFormat="1" ht="17.399999999999999">
      <c r="A595" s="4" t="str">
        <f t="shared" si="1173"/>
        <v>MCR06A1 8501</v>
      </c>
      <c r="B595" s="4">
        <v>1</v>
      </c>
      <c r="C595" s="79" t="s">
        <v>916</v>
      </c>
      <c r="D595" s="79" t="s">
        <v>435</v>
      </c>
      <c r="E595" s="80">
        <f t="shared" ref="E595:E601" si="1190">S595</f>
        <v>3350</v>
      </c>
      <c r="F595" s="81">
        <f t="shared" ref="F595:F601" si="1191">AC595</f>
        <v>22.063835793650767</v>
      </c>
      <c r="G595" s="81">
        <f t="shared" ref="G595:G601" si="1192">E595/F595</f>
        <v>151.83216696001779</v>
      </c>
      <c r="H595" s="82" t="s">
        <v>554</v>
      </c>
      <c r="I595" s="83"/>
      <c r="J595" s="83" t="s">
        <v>555</v>
      </c>
      <c r="K595" s="83" t="s">
        <v>556</v>
      </c>
      <c r="L595" s="84" t="s">
        <v>575</v>
      </c>
      <c r="M595" s="85">
        <v>70</v>
      </c>
      <c r="N595" s="85">
        <v>65</v>
      </c>
      <c r="O595" s="86" t="s">
        <v>576</v>
      </c>
      <c r="P595" s="87">
        <f>MROUND(E595/1.68,100)</f>
        <v>2000</v>
      </c>
      <c r="Q595" s="87" t="s">
        <v>425</v>
      </c>
      <c r="R595" s="88">
        <f>R$64</f>
        <v>1</v>
      </c>
      <c r="S595" s="89">
        <f t="shared" ref="S595:S601" si="1193">MROUND(T595*R595,50)</f>
        <v>3350</v>
      </c>
      <c r="T595" s="89">
        <f t="shared" ref="T595:T601" si="1194">MROUND(AD595*AG595*AF595/AE595,50)</f>
        <v>3350</v>
      </c>
      <c r="U595" s="4">
        <v>144</v>
      </c>
      <c r="V595" s="90">
        <v>50</v>
      </c>
      <c r="W595" s="75">
        <v>3</v>
      </c>
      <c r="X595" s="9">
        <f t="shared" ref="X595" si="1195">W595*V595</f>
        <v>150</v>
      </c>
      <c r="Y595" s="91">
        <v>2.7273352578262751</v>
      </c>
      <c r="Z595" s="72">
        <f t="shared" ref="Z595:Z601" si="1196">Y595*U595/W595</f>
        <v>130.91209237566122</v>
      </c>
      <c r="AA595" s="72">
        <f t="shared" ref="AA595" si="1197">Z595*X595/1000</f>
        <v>19.636813856349182</v>
      </c>
      <c r="AB595" s="92">
        <v>0.89</v>
      </c>
      <c r="AC595" s="93">
        <f t="shared" ref="AC595" si="1198">AA595/AB595</f>
        <v>22.063835793650767</v>
      </c>
      <c r="AD595" s="97">
        <v>3872.8514321394778</v>
      </c>
      <c r="AE595" s="72">
        <v>39</v>
      </c>
      <c r="AF595" s="72">
        <v>39</v>
      </c>
      <c r="AG595" s="92">
        <v>0.87</v>
      </c>
      <c r="AI595" s="72" t="s">
        <v>577</v>
      </c>
      <c r="AL595" s="4"/>
      <c r="AM595" s="4"/>
      <c r="AN595" s="73"/>
      <c r="AO595" s="4"/>
      <c r="AP595" s="4"/>
      <c r="AQ595" s="4"/>
      <c r="AR595" s="4"/>
    </row>
    <row r="596" spans="1:44" s="72" customFormat="1" ht="17.399999999999999">
      <c r="A596" s="4" t="str">
        <f t="shared" si="1173"/>
        <v>MCR06A1 8502</v>
      </c>
      <c r="B596" s="4">
        <v>2</v>
      </c>
      <c r="C596" s="79" t="s">
        <v>916</v>
      </c>
      <c r="D596" s="79" t="s">
        <v>435</v>
      </c>
      <c r="E596" s="80">
        <f t="shared" si="1190"/>
        <v>5000</v>
      </c>
      <c r="F596" s="81">
        <f t="shared" si="1191"/>
        <v>33.540710736465762</v>
      </c>
      <c r="G596" s="81">
        <f t="shared" si="1192"/>
        <v>149.07257151721461</v>
      </c>
      <c r="H596" s="82" t="s">
        <v>554</v>
      </c>
      <c r="I596" s="83"/>
      <c r="J596" s="83" t="s">
        <v>555</v>
      </c>
      <c r="K596" s="83" t="s">
        <v>556</v>
      </c>
      <c r="L596" s="84" t="s">
        <v>575</v>
      </c>
      <c r="M596" s="85">
        <v>70</v>
      </c>
      <c r="N596" s="85">
        <v>65</v>
      </c>
      <c r="O596" s="86" t="s">
        <v>576</v>
      </c>
      <c r="P596" s="87">
        <f t="shared" ref="P596:P601" si="1199">MROUND(E596/1.68,100)</f>
        <v>3000</v>
      </c>
      <c r="Q596" s="87" t="s">
        <v>418</v>
      </c>
      <c r="R596" s="88">
        <f>R$65</f>
        <v>1</v>
      </c>
      <c r="S596" s="89">
        <f t="shared" si="1193"/>
        <v>5000</v>
      </c>
      <c r="T596" s="89">
        <f t="shared" si="1194"/>
        <v>5000</v>
      </c>
      <c r="U596" s="4">
        <v>144</v>
      </c>
      <c r="V596" s="95">
        <v>76.67</v>
      </c>
      <c r="W596" s="75">
        <v>3</v>
      </c>
      <c r="X596" s="9">
        <f>W596*V596</f>
        <v>230.01</v>
      </c>
      <c r="Y596" s="96">
        <v>2.7797478301546827</v>
      </c>
      <c r="Z596" s="72">
        <f t="shared" si="1196"/>
        <v>133.42789584742476</v>
      </c>
      <c r="AA596" s="72">
        <f>Z596*X596/1000</f>
        <v>30.689750323866171</v>
      </c>
      <c r="AB596" s="92">
        <v>0.91500000000000004</v>
      </c>
      <c r="AC596" s="93">
        <f>AA596/AB596</f>
        <v>33.540710736465762</v>
      </c>
      <c r="AD596" s="94">
        <v>5734.4528688923656</v>
      </c>
      <c r="AE596" s="72">
        <v>39</v>
      </c>
      <c r="AF596" s="72">
        <v>39</v>
      </c>
      <c r="AG596" s="92">
        <v>0.87</v>
      </c>
      <c r="AI596" s="72" t="s">
        <v>577</v>
      </c>
      <c r="AL596" s="4"/>
      <c r="AM596" s="4"/>
      <c r="AN596" s="73"/>
      <c r="AO596" s="4"/>
      <c r="AP596" s="4"/>
      <c r="AQ596" s="4"/>
      <c r="AR596" s="4"/>
    </row>
    <row r="597" spans="1:44" s="72" customFormat="1" ht="17.399999999999999">
      <c r="A597" s="4" t="str">
        <f t="shared" si="1173"/>
        <v>MCR06A1 8503</v>
      </c>
      <c r="B597" s="4">
        <v>3</v>
      </c>
      <c r="C597" s="79" t="s">
        <v>916</v>
      </c>
      <c r="D597" s="79" t="s">
        <v>435</v>
      </c>
      <c r="E597" s="80">
        <f t="shared" si="1190"/>
        <v>5850</v>
      </c>
      <c r="F597" s="81">
        <f t="shared" si="1191"/>
        <v>39.488588574798882</v>
      </c>
      <c r="G597" s="81">
        <f t="shared" si="1192"/>
        <v>148.1440641748689</v>
      </c>
      <c r="H597" s="82" t="s">
        <v>554</v>
      </c>
      <c r="I597" s="83"/>
      <c r="J597" s="83" t="s">
        <v>555</v>
      </c>
      <c r="K597" s="83" t="s">
        <v>556</v>
      </c>
      <c r="L597" s="84" t="s">
        <v>575</v>
      </c>
      <c r="M597" s="85">
        <v>70</v>
      </c>
      <c r="N597" s="85">
        <v>65</v>
      </c>
      <c r="O597" s="86" t="s">
        <v>576</v>
      </c>
      <c r="P597" s="87">
        <f t="shared" si="1199"/>
        <v>3500</v>
      </c>
      <c r="Q597" s="87" t="s">
        <v>427</v>
      </c>
      <c r="R597" s="88">
        <f>R$66</f>
        <v>1.0204081632653061</v>
      </c>
      <c r="S597" s="89">
        <f t="shared" si="1193"/>
        <v>5850</v>
      </c>
      <c r="T597" s="89">
        <f t="shared" si="1194"/>
        <v>5750</v>
      </c>
      <c r="U597" s="4">
        <v>144</v>
      </c>
      <c r="V597" s="9">
        <v>90</v>
      </c>
      <c r="W597" s="75">
        <v>3</v>
      </c>
      <c r="X597" s="9">
        <f t="shared" ref="X597:X598" si="1200">W597*V597</f>
        <v>270</v>
      </c>
      <c r="Y597" s="96">
        <v>2.8032022753715258</v>
      </c>
      <c r="Z597" s="72">
        <f t="shared" si="1196"/>
        <v>134.55370921783324</v>
      </c>
      <c r="AA597" s="72">
        <f t="shared" ref="AA597:AA601" si="1201">Z597*X597/1000</f>
        <v>36.329501488814977</v>
      </c>
      <c r="AB597" s="92">
        <v>0.92</v>
      </c>
      <c r="AC597" s="93">
        <f t="shared" ref="AC597:AC598" si="1202">AA597/AB597</f>
        <v>39.488588574798882</v>
      </c>
      <c r="AD597" s="94">
        <v>6619.3127120839617</v>
      </c>
      <c r="AE597" s="72">
        <v>39</v>
      </c>
      <c r="AF597" s="72">
        <v>39</v>
      </c>
      <c r="AG597" s="92">
        <v>0.87</v>
      </c>
      <c r="AI597" s="72" t="s">
        <v>577</v>
      </c>
      <c r="AL597" s="4"/>
      <c r="AM597" s="4"/>
      <c r="AN597" s="73"/>
      <c r="AO597" s="4"/>
      <c r="AP597" s="4"/>
      <c r="AQ597" s="4"/>
      <c r="AR597" s="4"/>
    </row>
    <row r="598" spans="1:44" s="72" customFormat="1" ht="17.399999999999999">
      <c r="A598" s="4" t="str">
        <f t="shared" si="1173"/>
        <v>MCR06A1 8504</v>
      </c>
      <c r="B598" s="4">
        <v>4</v>
      </c>
      <c r="C598" s="79" t="s">
        <v>916</v>
      </c>
      <c r="D598" s="79" t="s">
        <v>435</v>
      </c>
      <c r="E598" s="80">
        <f t="shared" si="1190"/>
        <v>7350</v>
      </c>
      <c r="F598" s="81">
        <f t="shared" si="1191"/>
        <v>51.319294044817326</v>
      </c>
      <c r="G598" s="81">
        <f t="shared" si="1192"/>
        <v>143.22098806700689</v>
      </c>
      <c r="H598" s="82" t="s">
        <v>554</v>
      </c>
      <c r="I598" s="83"/>
      <c r="J598" s="83" t="s">
        <v>555</v>
      </c>
      <c r="K598" s="83" t="s">
        <v>556</v>
      </c>
      <c r="L598" s="84" t="s">
        <v>575</v>
      </c>
      <c r="M598" s="85">
        <v>70</v>
      </c>
      <c r="N598" s="85">
        <v>65</v>
      </c>
      <c r="O598" s="86" t="s">
        <v>576</v>
      </c>
      <c r="P598" s="87">
        <f t="shared" si="1199"/>
        <v>4400</v>
      </c>
      <c r="Q598" s="87" t="s">
        <v>588</v>
      </c>
      <c r="R598" s="88">
        <f>R$67</f>
        <v>1.0162601626016261</v>
      </c>
      <c r="S598" s="89">
        <f t="shared" si="1193"/>
        <v>7350</v>
      </c>
      <c r="T598" s="89">
        <f t="shared" si="1194"/>
        <v>7250</v>
      </c>
      <c r="U598" s="4">
        <v>144</v>
      </c>
      <c r="V598" s="9">
        <f>350/3</f>
        <v>116.66666666666667</v>
      </c>
      <c r="W598" s="75">
        <v>3</v>
      </c>
      <c r="X598" s="9">
        <f t="shared" si="1200"/>
        <v>350</v>
      </c>
      <c r="Y598" s="96">
        <v>2.8469989315339133</v>
      </c>
      <c r="Z598" s="72">
        <f t="shared" si="1196"/>
        <v>136.65594871362785</v>
      </c>
      <c r="AA598" s="72">
        <f t="shared" si="1201"/>
        <v>47.829582049769748</v>
      </c>
      <c r="AB598" s="92">
        <v>0.93200000000000005</v>
      </c>
      <c r="AC598" s="93">
        <f t="shared" si="1202"/>
        <v>51.319294044817326</v>
      </c>
      <c r="AD598" s="94">
        <v>8319.1479192017305</v>
      </c>
      <c r="AE598" s="72">
        <v>39</v>
      </c>
      <c r="AF598" s="72">
        <v>39</v>
      </c>
      <c r="AG598" s="92">
        <v>0.87</v>
      </c>
      <c r="AI598" s="72" t="s">
        <v>577</v>
      </c>
      <c r="AL598" s="4"/>
      <c r="AM598" s="4"/>
      <c r="AN598" s="73"/>
      <c r="AO598" s="4"/>
      <c r="AP598" s="4"/>
      <c r="AQ598" s="4"/>
      <c r="AR598" s="4"/>
    </row>
    <row r="599" spans="1:44" s="72" customFormat="1" ht="17.399999999999999">
      <c r="A599" s="4" t="str">
        <f t="shared" si="1173"/>
        <v>MCR06A1 8505</v>
      </c>
      <c r="B599" s="4">
        <v>5</v>
      </c>
      <c r="C599" s="79" t="s">
        <v>916</v>
      </c>
      <c r="D599" s="79" t="s">
        <v>436</v>
      </c>
      <c r="E599" s="80">
        <f t="shared" si="1190"/>
        <v>9500</v>
      </c>
      <c r="F599" s="81">
        <f t="shared" si="1191"/>
        <v>58.311904864864864</v>
      </c>
      <c r="G599" s="81">
        <f t="shared" si="1192"/>
        <v>162.91698962700343</v>
      </c>
      <c r="H599" s="82" t="s">
        <v>554</v>
      </c>
      <c r="I599" s="83"/>
      <c r="J599" s="83" t="s">
        <v>555</v>
      </c>
      <c r="K599" s="83" t="s">
        <v>556</v>
      </c>
      <c r="L599" s="84" t="s">
        <v>575</v>
      </c>
      <c r="M599" s="85">
        <v>70</v>
      </c>
      <c r="N599" s="85">
        <v>65</v>
      </c>
      <c r="O599" s="86" t="s">
        <v>576</v>
      </c>
      <c r="P599" s="87">
        <f t="shared" si="1199"/>
        <v>5700</v>
      </c>
      <c r="Q599" s="87" t="s">
        <v>589</v>
      </c>
      <c r="R599" s="88">
        <f>R$68</f>
        <v>1.0062111801242235</v>
      </c>
      <c r="S599" s="89">
        <f t="shared" si="1193"/>
        <v>9500</v>
      </c>
      <c r="T599" s="89">
        <f t="shared" si="1194"/>
        <v>9450</v>
      </c>
      <c r="U599" s="4">
        <v>144</v>
      </c>
      <c r="V599" s="9">
        <v>133.30000000000001</v>
      </c>
      <c r="W599" s="75">
        <v>3</v>
      </c>
      <c r="X599" s="9">
        <f>W599*V599</f>
        <v>399.90000000000003</v>
      </c>
      <c r="Y599" s="72">
        <v>2.81</v>
      </c>
      <c r="Z599" s="72">
        <f t="shared" si="1196"/>
        <v>134.88</v>
      </c>
      <c r="AA599" s="72">
        <f t="shared" si="1201"/>
        <v>53.938512000000003</v>
      </c>
      <c r="AB599" s="92">
        <v>0.92500000000000004</v>
      </c>
      <c r="AC599" s="93">
        <f>AA599/AB599</f>
        <v>58.311904864864864</v>
      </c>
      <c r="AD599" s="94">
        <v>10874.718775497558</v>
      </c>
      <c r="AE599" s="72">
        <v>39</v>
      </c>
      <c r="AF599" s="72">
        <v>39</v>
      </c>
      <c r="AG599" s="92">
        <v>0.87</v>
      </c>
      <c r="AI599" s="72" t="s">
        <v>578</v>
      </c>
      <c r="AL599" s="4"/>
      <c r="AM599" s="4"/>
      <c r="AN599" s="73"/>
      <c r="AO599" s="4"/>
      <c r="AP599" s="4"/>
      <c r="AQ599" s="4"/>
      <c r="AR599" s="4"/>
    </row>
    <row r="600" spans="1:44" s="72" customFormat="1" ht="17.399999999999999">
      <c r="A600" s="4" t="str">
        <f t="shared" si="1173"/>
        <v>MCR06A1 8506</v>
      </c>
      <c r="B600" s="4">
        <v>6</v>
      </c>
      <c r="C600" s="79" t="s">
        <v>916</v>
      </c>
      <c r="D600" s="79" t="s">
        <v>436</v>
      </c>
      <c r="E600" s="80">
        <f t="shared" si="1190"/>
        <v>11750</v>
      </c>
      <c r="F600" s="81">
        <f t="shared" si="1191"/>
        <v>72.912975401069517</v>
      </c>
      <c r="G600" s="81">
        <f t="shared" si="1192"/>
        <v>161.1510151021439</v>
      </c>
      <c r="H600" s="82" t="s">
        <v>554</v>
      </c>
      <c r="I600" s="83"/>
      <c r="J600" s="83" t="s">
        <v>555</v>
      </c>
      <c r="K600" s="83" t="s">
        <v>556</v>
      </c>
      <c r="L600" s="84" t="s">
        <v>575</v>
      </c>
      <c r="M600" s="85">
        <v>70</v>
      </c>
      <c r="N600" s="85">
        <v>65</v>
      </c>
      <c r="O600" s="86" t="s">
        <v>576</v>
      </c>
      <c r="P600" s="87">
        <f t="shared" si="1199"/>
        <v>7000</v>
      </c>
      <c r="Q600" s="87" t="s">
        <v>595</v>
      </c>
      <c r="R600" s="88">
        <f>$R$69</f>
        <v>1.015228426395939</v>
      </c>
      <c r="S600" s="89">
        <f t="shared" si="1193"/>
        <v>11750</v>
      </c>
      <c r="T600" s="89">
        <f t="shared" si="1194"/>
        <v>11550</v>
      </c>
      <c r="U600" s="4">
        <v>144</v>
      </c>
      <c r="V600" s="95">
        <v>166.7</v>
      </c>
      <c r="W600" s="75">
        <v>3</v>
      </c>
      <c r="X600" s="9">
        <f t="shared" ref="X600:X601" si="1203">W600*V600</f>
        <v>500.09999999999997</v>
      </c>
      <c r="Y600" s="72">
        <v>2.84</v>
      </c>
      <c r="Z600" s="72">
        <f t="shared" si="1196"/>
        <v>136.32</v>
      </c>
      <c r="AA600" s="72">
        <f t="shared" si="1201"/>
        <v>68.173631999999998</v>
      </c>
      <c r="AB600" s="92">
        <v>0.93500000000000005</v>
      </c>
      <c r="AC600" s="93">
        <f t="shared" ref="AC600:AC601" si="1204">AA600/AB600</f>
        <v>72.912975401069517</v>
      </c>
      <c r="AD600" s="94">
        <v>13300.159999430247</v>
      </c>
      <c r="AE600" s="72">
        <v>39</v>
      </c>
      <c r="AF600" s="72">
        <v>39</v>
      </c>
      <c r="AG600" s="92">
        <v>0.87</v>
      </c>
      <c r="AI600" s="72" t="s">
        <v>578</v>
      </c>
      <c r="AL600" s="4"/>
      <c r="AM600" s="4"/>
      <c r="AN600" s="73"/>
      <c r="AO600" s="4"/>
      <c r="AP600" s="4"/>
      <c r="AQ600" s="4"/>
      <c r="AR600" s="4"/>
    </row>
    <row r="601" spans="1:44" s="72" customFormat="1" ht="18" thickBot="1">
      <c r="A601" s="4" t="str">
        <f t="shared" si="1173"/>
        <v>MCR06A1 8507</v>
      </c>
      <c r="B601" s="4">
        <v>7</v>
      </c>
      <c r="C601" s="79" t="s">
        <v>916</v>
      </c>
      <c r="D601" s="79" t="s">
        <v>436</v>
      </c>
      <c r="E601" s="80">
        <f t="shared" si="1190"/>
        <v>13250</v>
      </c>
      <c r="F601" s="81">
        <f t="shared" si="1191"/>
        <v>87.812366737739879</v>
      </c>
      <c r="G601" s="81">
        <f t="shared" si="1192"/>
        <v>150.88990870240869</v>
      </c>
      <c r="H601" s="82" t="s">
        <v>554</v>
      </c>
      <c r="I601" s="83"/>
      <c r="J601" s="83" t="s">
        <v>555</v>
      </c>
      <c r="K601" s="83" t="s">
        <v>556</v>
      </c>
      <c r="L601" s="84" t="s">
        <v>575</v>
      </c>
      <c r="M601" s="85">
        <v>70</v>
      </c>
      <c r="N601" s="85">
        <v>65</v>
      </c>
      <c r="O601" s="86" t="s">
        <v>576</v>
      </c>
      <c r="P601" s="87">
        <f t="shared" si="1199"/>
        <v>7900</v>
      </c>
      <c r="Q601" s="87" t="s">
        <v>596</v>
      </c>
      <c r="R601" s="88">
        <f>$R$70</f>
        <v>0.97413793103448276</v>
      </c>
      <c r="S601" s="89">
        <f t="shared" si="1193"/>
        <v>13250</v>
      </c>
      <c r="T601" s="89">
        <f t="shared" si="1194"/>
        <v>13600</v>
      </c>
      <c r="U601" s="4">
        <v>144</v>
      </c>
      <c r="V601" s="98">
        <v>200</v>
      </c>
      <c r="W601" s="75">
        <v>3</v>
      </c>
      <c r="X601" s="9">
        <f t="shared" si="1203"/>
        <v>600</v>
      </c>
      <c r="Y601" s="72">
        <v>2.86</v>
      </c>
      <c r="Z601" s="72">
        <f t="shared" si="1196"/>
        <v>137.28</v>
      </c>
      <c r="AA601" s="72">
        <f t="shared" si="1201"/>
        <v>82.367999999999995</v>
      </c>
      <c r="AB601" s="92">
        <v>0.93799999999999994</v>
      </c>
      <c r="AC601" s="93">
        <f t="shared" si="1204"/>
        <v>87.812366737739879</v>
      </c>
      <c r="AD601" s="99">
        <v>15617.5832268718</v>
      </c>
      <c r="AE601" s="72">
        <v>39</v>
      </c>
      <c r="AF601" s="72">
        <v>39</v>
      </c>
      <c r="AG601" s="92">
        <v>0.87</v>
      </c>
      <c r="AI601" s="72" t="s">
        <v>578</v>
      </c>
      <c r="AL601" s="4"/>
      <c r="AM601" s="4"/>
      <c r="AN601" s="73"/>
      <c r="AO601" s="4"/>
      <c r="AP601" s="4"/>
      <c r="AQ601" s="4"/>
      <c r="AR601" s="4"/>
    </row>
    <row r="602" spans="1:44" s="72" customFormat="1" ht="15" thickBot="1">
      <c r="A602" s="4" t="str">
        <f t="shared" si="1173"/>
        <v/>
      </c>
      <c r="B602" s="4"/>
      <c r="C602" s="79"/>
      <c r="D602" s="79" t="s">
        <v>646</v>
      </c>
      <c r="E602" s="80"/>
      <c r="F602" s="81"/>
      <c r="G602" s="81"/>
      <c r="H602" s="82" t="s">
        <v>554</v>
      </c>
      <c r="I602" s="83"/>
      <c r="J602" s="83"/>
      <c r="K602" s="83"/>
      <c r="L602" s="84"/>
      <c r="M602" s="85"/>
      <c r="N602" s="85"/>
      <c r="O602" s="86"/>
      <c r="P602" s="87"/>
      <c r="Q602" s="87"/>
      <c r="R602" s="89"/>
      <c r="S602" s="89"/>
      <c r="T602" s="89"/>
      <c r="U602" s="4"/>
      <c r="AG602" s="92">
        <v>0.87</v>
      </c>
      <c r="AL602" s="4"/>
      <c r="AM602" s="4"/>
      <c r="AN602" s="73"/>
      <c r="AO602" s="4"/>
      <c r="AP602" s="4"/>
      <c r="AQ602" s="4"/>
      <c r="AR602" s="4"/>
    </row>
    <row r="603" spans="1:44" s="72" customFormat="1" ht="17.399999999999999">
      <c r="A603" s="4" t="str">
        <f t="shared" si="1173"/>
        <v>MCR08A1 8501</v>
      </c>
      <c r="B603" s="4">
        <v>1</v>
      </c>
      <c r="C603" s="79" t="s">
        <v>917</v>
      </c>
      <c r="D603" s="79" t="s">
        <v>435</v>
      </c>
      <c r="E603" s="80">
        <f t="shared" ref="E603:E609" si="1205">S603</f>
        <v>4500</v>
      </c>
      <c r="F603" s="81">
        <f t="shared" ref="F603:F609" si="1206">AC603</f>
        <v>29.254098854896352</v>
      </c>
      <c r="G603" s="81">
        <f t="shared" ref="G603:G609" si="1207">E603/F603</f>
        <v>153.82459812966758</v>
      </c>
      <c r="H603" s="82" t="s">
        <v>554</v>
      </c>
      <c r="I603" s="83"/>
      <c r="J603" s="83" t="s">
        <v>555</v>
      </c>
      <c r="K603" s="83" t="s">
        <v>556</v>
      </c>
      <c r="L603" s="84" t="s">
        <v>579</v>
      </c>
      <c r="M603" s="85">
        <v>70</v>
      </c>
      <c r="N603" s="85">
        <v>65</v>
      </c>
      <c r="O603" s="86" t="s">
        <v>580</v>
      </c>
      <c r="P603" s="87">
        <f>MROUND(E603/2.24,100)</f>
        <v>2000</v>
      </c>
      <c r="Q603" s="87" t="s">
        <v>425</v>
      </c>
      <c r="R603" s="88">
        <f>R$64</f>
        <v>1</v>
      </c>
      <c r="S603" s="89">
        <f t="shared" ref="S603:S609" si="1208">MROUND(T603*R603,50)</f>
        <v>4500</v>
      </c>
      <c r="T603" s="89">
        <f t="shared" ref="T603:T609" si="1209">MROUND(AD603*AG603*AF603/AE603,50)</f>
        <v>4500</v>
      </c>
      <c r="U603" s="4">
        <f t="shared" ref="U603:U606" si="1210">24*8</f>
        <v>192</v>
      </c>
      <c r="V603" s="90">
        <v>50</v>
      </c>
      <c r="W603" s="75">
        <v>3</v>
      </c>
      <c r="X603" s="9">
        <f t="shared" ref="X603" si="1211">W603*V603</f>
        <v>150</v>
      </c>
      <c r="Y603" s="91">
        <v>2.7273352578262751</v>
      </c>
      <c r="Z603" s="72">
        <f t="shared" ref="Z603:Z609" si="1212">Y603*U603/W603</f>
        <v>174.54945650088158</v>
      </c>
      <c r="AA603" s="72">
        <f t="shared" ref="AA603" si="1213">Z603*X603/1000</f>
        <v>26.182418475132234</v>
      </c>
      <c r="AB603" s="92">
        <v>0.89500000000000002</v>
      </c>
      <c r="AC603" s="93">
        <f t="shared" ref="AC603" si="1214">AA603/AB603</f>
        <v>29.254098854896352</v>
      </c>
      <c r="AD603" s="97">
        <v>5163.801909519304</v>
      </c>
      <c r="AE603" s="72">
        <v>39</v>
      </c>
      <c r="AF603" s="72">
        <v>39</v>
      </c>
      <c r="AG603" s="92">
        <v>0.87</v>
      </c>
      <c r="AI603" s="72" t="s">
        <v>581</v>
      </c>
      <c r="AL603" s="4"/>
      <c r="AM603" s="4"/>
      <c r="AN603" s="73"/>
      <c r="AO603" s="4"/>
      <c r="AP603" s="4"/>
      <c r="AQ603" s="4"/>
      <c r="AR603" s="4"/>
    </row>
    <row r="604" spans="1:44" s="72" customFormat="1" ht="17.399999999999999">
      <c r="A604" s="4" t="str">
        <f t="shared" si="1173"/>
        <v>MCR08A1 8502</v>
      </c>
      <c r="B604" s="4">
        <v>2</v>
      </c>
      <c r="C604" s="79" t="s">
        <v>917</v>
      </c>
      <c r="D604" s="79" t="s">
        <v>435</v>
      </c>
      <c r="E604" s="80">
        <f t="shared" si="1205"/>
        <v>6650</v>
      </c>
      <c r="F604" s="81">
        <f t="shared" si="1206"/>
        <v>44.189705289944087</v>
      </c>
      <c r="G604" s="81">
        <f t="shared" si="1207"/>
        <v>150.48753904030426</v>
      </c>
      <c r="H604" s="82" t="s">
        <v>554</v>
      </c>
      <c r="I604" s="83"/>
      <c r="J604" s="83" t="s">
        <v>555</v>
      </c>
      <c r="K604" s="83" t="s">
        <v>556</v>
      </c>
      <c r="L604" s="84" t="s">
        <v>579</v>
      </c>
      <c r="M604" s="85">
        <v>70</v>
      </c>
      <c r="N604" s="85">
        <v>65</v>
      </c>
      <c r="O604" s="86" t="s">
        <v>580</v>
      </c>
      <c r="P604" s="87">
        <f t="shared" ref="P604:P609" si="1215">MROUND(E604/2.24,100)</f>
        <v>3000</v>
      </c>
      <c r="Q604" s="87" t="s">
        <v>418</v>
      </c>
      <c r="R604" s="88">
        <f>R$65</f>
        <v>1</v>
      </c>
      <c r="S604" s="89">
        <f t="shared" si="1208"/>
        <v>6650</v>
      </c>
      <c r="T604" s="89">
        <f t="shared" si="1209"/>
        <v>6650</v>
      </c>
      <c r="U604" s="4">
        <f t="shared" si="1210"/>
        <v>192</v>
      </c>
      <c r="V604" s="95">
        <v>76.67</v>
      </c>
      <c r="W604" s="75">
        <v>3</v>
      </c>
      <c r="X604" s="9">
        <f>W604*V604</f>
        <v>230.01</v>
      </c>
      <c r="Y604" s="96">
        <v>2.7797478301546827</v>
      </c>
      <c r="Z604" s="72">
        <f t="shared" si="1212"/>
        <v>177.9038611298997</v>
      </c>
      <c r="AA604" s="72">
        <f>Z604*X604/1000</f>
        <v>40.919667098488226</v>
      </c>
      <c r="AB604" s="92">
        <v>0.92600000000000005</v>
      </c>
      <c r="AC604" s="93">
        <f>AA604/AB604</f>
        <v>44.189705289944087</v>
      </c>
      <c r="AD604" s="94">
        <v>7645.9371585231547</v>
      </c>
      <c r="AE604" s="72">
        <v>39</v>
      </c>
      <c r="AF604" s="72">
        <v>39</v>
      </c>
      <c r="AG604" s="92">
        <v>0.87</v>
      </c>
      <c r="AI604" s="72" t="s">
        <v>581</v>
      </c>
      <c r="AL604" s="4"/>
      <c r="AM604" s="4"/>
      <c r="AN604" s="73"/>
      <c r="AO604" s="4"/>
      <c r="AP604" s="4"/>
      <c r="AQ604" s="4"/>
      <c r="AR604" s="4"/>
    </row>
    <row r="605" spans="1:44" s="72" customFormat="1" ht="17.399999999999999">
      <c r="A605" s="4" t="str">
        <f t="shared" si="1173"/>
        <v>MCR08A1 8503</v>
      </c>
      <c r="B605" s="4">
        <v>3</v>
      </c>
      <c r="C605" s="79" t="s">
        <v>917</v>
      </c>
      <c r="D605" s="79" t="s">
        <v>435</v>
      </c>
      <c r="E605" s="80">
        <f t="shared" si="1205"/>
        <v>7850</v>
      </c>
      <c r="F605" s="81">
        <f t="shared" si="1206"/>
        <v>51.862243381605957</v>
      </c>
      <c r="G605" s="81">
        <f t="shared" si="1207"/>
        <v>151.36252287119859</v>
      </c>
      <c r="H605" s="82" t="s">
        <v>554</v>
      </c>
      <c r="I605" s="83"/>
      <c r="J605" s="83" t="s">
        <v>555</v>
      </c>
      <c r="K605" s="83" t="s">
        <v>556</v>
      </c>
      <c r="L605" s="84" t="s">
        <v>579</v>
      </c>
      <c r="M605" s="85">
        <v>70</v>
      </c>
      <c r="N605" s="85">
        <v>65</v>
      </c>
      <c r="O605" s="86" t="s">
        <v>580</v>
      </c>
      <c r="P605" s="87">
        <f t="shared" si="1215"/>
        <v>3500</v>
      </c>
      <c r="Q605" s="87" t="s">
        <v>427</v>
      </c>
      <c r="R605" s="88">
        <f>R$66</f>
        <v>1.0204081632653061</v>
      </c>
      <c r="S605" s="89">
        <f t="shared" si="1208"/>
        <v>7850</v>
      </c>
      <c r="T605" s="89">
        <f t="shared" si="1209"/>
        <v>7700</v>
      </c>
      <c r="U605" s="4">
        <f t="shared" si="1210"/>
        <v>192</v>
      </c>
      <c r="V605" s="9">
        <v>90</v>
      </c>
      <c r="W605" s="75">
        <v>3</v>
      </c>
      <c r="X605" s="9">
        <f t="shared" ref="X605:X606" si="1216">W605*V605</f>
        <v>270</v>
      </c>
      <c r="Y605" s="96">
        <v>2.8032022753715258</v>
      </c>
      <c r="Z605" s="72">
        <f t="shared" si="1212"/>
        <v>179.40494562377765</v>
      </c>
      <c r="AA605" s="72">
        <f t="shared" ref="AA605:AA606" si="1217">Z605*X605/1000</f>
        <v>48.439335318419964</v>
      </c>
      <c r="AB605" s="92">
        <v>0.93400000000000005</v>
      </c>
      <c r="AC605" s="93">
        <f t="shared" ref="AC605:AC606" si="1218">AA605/AB605</f>
        <v>51.862243381605957</v>
      </c>
      <c r="AD605" s="94">
        <v>8825.7502827786157</v>
      </c>
      <c r="AE605" s="72">
        <v>39</v>
      </c>
      <c r="AF605" s="72">
        <v>39</v>
      </c>
      <c r="AG605" s="92">
        <v>0.87</v>
      </c>
      <c r="AI605" s="72" t="s">
        <v>581</v>
      </c>
      <c r="AL605" s="4"/>
      <c r="AM605" s="4"/>
      <c r="AN605" s="73"/>
      <c r="AO605" s="4"/>
      <c r="AP605" s="4"/>
      <c r="AQ605" s="4"/>
      <c r="AR605" s="4"/>
    </row>
    <row r="606" spans="1:44" s="72" customFormat="1" ht="17.399999999999999">
      <c r="A606" s="4" t="str">
        <f t="shared" si="1173"/>
        <v>MCR08A1 8504</v>
      </c>
      <c r="B606" s="4">
        <v>4</v>
      </c>
      <c r="C606" s="79" t="s">
        <v>917</v>
      </c>
      <c r="D606" s="79" t="s">
        <v>435</v>
      </c>
      <c r="E606" s="80">
        <f t="shared" si="1205"/>
        <v>9800</v>
      </c>
      <c r="F606" s="81">
        <f t="shared" si="1206"/>
        <v>67.699337650063327</v>
      </c>
      <c r="G606" s="81">
        <f t="shared" si="1207"/>
        <v>144.7576939475542</v>
      </c>
      <c r="H606" s="82" t="s">
        <v>554</v>
      </c>
      <c r="I606" s="83"/>
      <c r="J606" s="83" t="s">
        <v>555</v>
      </c>
      <c r="K606" s="83" t="s">
        <v>556</v>
      </c>
      <c r="L606" s="84" t="s">
        <v>579</v>
      </c>
      <c r="M606" s="85">
        <v>70</v>
      </c>
      <c r="N606" s="85">
        <v>65</v>
      </c>
      <c r="O606" s="86" t="s">
        <v>580</v>
      </c>
      <c r="P606" s="87">
        <f t="shared" si="1215"/>
        <v>4400</v>
      </c>
      <c r="Q606" s="87" t="s">
        <v>588</v>
      </c>
      <c r="R606" s="88">
        <f>R$67</f>
        <v>1.0162601626016261</v>
      </c>
      <c r="S606" s="89">
        <f t="shared" si="1208"/>
        <v>9800</v>
      </c>
      <c r="T606" s="89">
        <f t="shared" si="1209"/>
        <v>9650</v>
      </c>
      <c r="U606" s="4">
        <f t="shared" si="1210"/>
        <v>192</v>
      </c>
      <c r="V606" s="9">
        <f>350/3</f>
        <v>116.66666666666667</v>
      </c>
      <c r="W606" s="75">
        <v>3</v>
      </c>
      <c r="X606" s="9">
        <f t="shared" si="1216"/>
        <v>350</v>
      </c>
      <c r="Y606" s="96">
        <v>2.8469989315339133</v>
      </c>
      <c r="Z606" s="72">
        <f t="shared" si="1212"/>
        <v>182.20793161817042</v>
      </c>
      <c r="AA606" s="72">
        <f t="shared" si="1217"/>
        <v>63.772776066359647</v>
      </c>
      <c r="AB606" s="92">
        <v>0.94199999999999995</v>
      </c>
      <c r="AC606" s="93">
        <f t="shared" si="1218"/>
        <v>67.699337650063327</v>
      </c>
      <c r="AD606" s="94">
        <v>11092.197225602307</v>
      </c>
      <c r="AE606" s="72">
        <v>39</v>
      </c>
      <c r="AF606" s="72">
        <v>39</v>
      </c>
      <c r="AG606" s="92">
        <v>0.87</v>
      </c>
      <c r="AI606" s="72" t="s">
        <v>581</v>
      </c>
      <c r="AL606" s="4"/>
      <c r="AM606" s="4"/>
      <c r="AN606" s="73"/>
      <c r="AO606" s="4"/>
      <c r="AP606" s="4"/>
      <c r="AQ606" s="4"/>
      <c r="AR606" s="4"/>
    </row>
    <row r="607" spans="1:44" s="72" customFormat="1" ht="17.399999999999999">
      <c r="A607" s="4" t="str">
        <f t="shared" si="1173"/>
        <v>MCR08A1 85015</v>
      </c>
      <c r="B607" s="4">
        <v>5</v>
      </c>
      <c r="C607" s="79" t="s">
        <v>918</v>
      </c>
      <c r="D607" s="79" t="s">
        <v>647</v>
      </c>
      <c r="E607" s="80">
        <f t="shared" si="1205"/>
        <v>12700</v>
      </c>
      <c r="F607" s="81">
        <f t="shared" si="1206"/>
        <v>76.835487179487188</v>
      </c>
      <c r="G607" s="81">
        <f t="shared" si="1207"/>
        <v>165.28820817303969</v>
      </c>
      <c r="H607" s="82" t="s">
        <v>554</v>
      </c>
      <c r="I607" s="83"/>
      <c r="J607" s="83" t="s">
        <v>555</v>
      </c>
      <c r="K607" s="83" t="s">
        <v>556</v>
      </c>
      <c r="L607" s="84" t="s">
        <v>579</v>
      </c>
      <c r="M607" s="85">
        <v>70</v>
      </c>
      <c r="N607" s="85">
        <v>65</v>
      </c>
      <c r="O607" s="86" t="s">
        <v>580</v>
      </c>
      <c r="P607" s="87">
        <f t="shared" si="1215"/>
        <v>5700</v>
      </c>
      <c r="Q607" s="87" t="s">
        <v>589</v>
      </c>
      <c r="R607" s="88">
        <f>R$68</f>
        <v>1.0062111801242235</v>
      </c>
      <c r="S607" s="89">
        <f t="shared" si="1208"/>
        <v>12700</v>
      </c>
      <c r="T607" s="89">
        <f t="shared" si="1209"/>
        <v>12600</v>
      </c>
      <c r="U607" s="4">
        <f>24*8</f>
        <v>192</v>
      </c>
      <c r="V607" s="9">
        <v>133.30000000000001</v>
      </c>
      <c r="W607" s="75">
        <v>3</v>
      </c>
      <c r="X607" s="9">
        <f>W607*V607</f>
        <v>399.90000000000003</v>
      </c>
      <c r="Y607" s="72">
        <v>2.81</v>
      </c>
      <c r="Z607" s="72">
        <f t="shared" si="1212"/>
        <v>179.84</v>
      </c>
      <c r="AA607" s="72">
        <f>Z607*X607/1000</f>
        <v>71.918016000000009</v>
      </c>
      <c r="AB607" s="92">
        <v>0.93600000000000005</v>
      </c>
      <c r="AC607" s="93">
        <f>AA607/AB607</f>
        <v>76.835487179487188</v>
      </c>
      <c r="AD607" s="97">
        <v>14499.625033996745</v>
      </c>
      <c r="AE607" s="72">
        <v>39</v>
      </c>
      <c r="AF607" s="72">
        <v>39</v>
      </c>
      <c r="AG607" s="92">
        <v>0.87</v>
      </c>
      <c r="AI607" s="72" t="s">
        <v>582</v>
      </c>
      <c r="AL607" s="4"/>
      <c r="AM607" s="4"/>
      <c r="AN607" s="73"/>
      <c r="AO607" s="4"/>
      <c r="AP607" s="4"/>
      <c r="AQ607" s="4"/>
      <c r="AR607" s="4"/>
    </row>
    <row r="608" spans="1:44" s="72" customFormat="1" ht="17.399999999999999">
      <c r="A608" s="4" t="str">
        <f t="shared" si="1173"/>
        <v>MCR08A1 85016</v>
      </c>
      <c r="B608" s="4">
        <v>6</v>
      </c>
      <c r="C608" s="79" t="s">
        <v>918</v>
      </c>
      <c r="D608" s="79" t="s">
        <v>647</v>
      </c>
      <c r="E608" s="80">
        <f t="shared" si="1205"/>
        <v>15700</v>
      </c>
      <c r="F608" s="81">
        <f t="shared" si="1206"/>
        <v>96.188546031746029</v>
      </c>
      <c r="G608" s="81">
        <f t="shared" si="1207"/>
        <v>163.22109697778754</v>
      </c>
      <c r="H608" s="82" t="s">
        <v>554</v>
      </c>
      <c r="I608" s="83"/>
      <c r="J608" s="83" t="s">
        <v>555</v>
      </c>
      <c r="K608" s="83" t="s">
        <v>556</v>
      </c>
      <c r="L608" s="84" t="s">
        <v>579</v>
      </c>
      <c r="M608" s="85">
        <v>70</v>
      </c>
      <c r="N608" s="85">
        <v>65</v>
      </c>
      <c r="O608" s="86" t="s">
        <v>580</v>
      </c>
      <c r="P608" s="87">
        <f t="shared" si="1215"/>
        <v>7000</v>
      </c>
      <c r="Q608" s="87" t="s">
        <v>595</v>
      </c>
      <c r="R608" s="88">
        <f>$R$69</f>
        <v>1.015228426395939</v>
      </c>
      <c r="S608" s="89">
        <f t="shared" si="1208"/>
        <v>15700</v>
      </c>
      <c r="T608" s="89">
        <f t="shared" si="1209"/>
        <v>15450</v>
      </c>
      <c r="U608" s="4">
        <f t="shared" ref="U608:U609" si="1219">24*8</f>
        <v>192</v>
      </c>
      <c r="V608" s="95">
        <v>166.7</v>
      </c>
      <c r="W608" s="75">
        <v>3</v>
      </c>
      <c r="X608" s="9">
        <f t="shared" ref="X608:X609" si="1220">W608*V608</f>
        <v>500.09999999999997</v>
      </c>
      <c r="Y608" s="72">
        <v>2.84</v>
      </c>
      <c r="Z608" s="72">
        <f t="shared" si="1212"/>
        <v>181.76</v>
      </c>
      <c r="AA608" s="72">
        <f t="shared" ref="AA608:AA609" si="1221">Z608*X608/1000</f>
        <v>90.898175999999992</v>
      </c>
      <c r="AB608" s="92">
        <v>0.94499999999999995</v>
      </c>
      <c r="AC608" s="93">
        <f t="shared" ref="AC608:AC609" si="1222">AA608/AB608</f>
        <v>96.188546031746029</v>
      </c>
      <c r="AD608" s="94">
        <v>17733.546665906993</v>
      </c>
      <c r="AE608" s="72">
        <v>39</v>
      </c>
      <c r="AF608" s="72">
        <v>39</v>
      </c>
      <c r="AG608" s="92">
        <v>0.87</v>
      </c>
      <c r="AI608" s="72" t="s">
        <v>582</v>
      </c>
      <c r="AL608" s="4"/>
      <c r="AM608" s="4"/>
      <c r="AN608" s="73"/>
      <c r="AO608" s="4"/>
      <c r="AP608" s="4"/>
      <c r="AQ608" s="4"/>
      <c r="AR608" s="4"/>
    </row>
    <row r="609" spans="1:44" s="72" customFormat="1" ht="17.399999999999999">
      <c r="A609" s="4" t="str">
        <f t="shared" si="1173"/>
        <v>MCR08A1 85027</v>
      </c>
      <c r="B609" s="4">
        <v>7</v>
      </c>
      <c r="C609" s="79" t="s">
        <v>919</v>
      </c>
      <c r="D609" s="79" t="s">
        <v>648</v>
      </c>
      <c r="E609" s="80">
        <f t="shared" si="1205"/>
        <v>17650</v>
      </c>
      <c r="F609" s="81">
        <f t="shared" si="1206"/>
        <v>115.97043294614572</v>
      </c>
      <c r="G609" s="81">
        <f t="shared" si="1207"/>
        <v>152.1939648892774</v>
      </c>
      <c r="H609" s="82" t="s">
        <v>554</v>
      </c>
      <c r="I609" s="83"/>
      <c r="J609" s="83" t="s">
        <v>565</v>
      </c>
      <c r="K609" s="83" t="s">
        <v>556</v>
      </c>
      <c r="L609" s="84" t="s">
        <v>579</v>
      </c>
      <c r="M609" s="85">
        <v>70</v>
      </c>
      <c r="N609" s="85">
        <v>65</v>
      </c>
      <c r="O609" s="86" t="s">
        <v>580</v>
      </c>
      <c r="P609" s="87">
        <f t="shared" si="1215"/>
        <v>7900</v>
      </c>
      <c r="Q609" s="87" t="s">
        <v>596</v>
      </c>
      <c r="R609" s="88">
        <f>$R$70</f>
        <v>0.97413793103448276</v>
      </c>
      <c r="S609" s="89">
        <f t="shared" si="1208"/>
        <v>17650</v>
      </c>
      <c r="T609" s="89">
        <f t="shared" si="1209"/>
        <v>18100</v>
      </c>
      <c r="U609" s="4">
        <f t="shared" si="1219"/>
        <v>192</v>
      </c>
      <c r="V609" s="98">
        <v>200</v>
      </c>
      <c r="W609" s="75">
        <v>3</v>
      </c>
      <c r="X609" s="9">
        <f t="shared" si="1220"/>
        <v>600</v>
      </c>
      <c r="Y609" s="72">
        <v>2.86</v>
      </c>
      <c r="Z609" s="72">
        <f t="shared" si="1212"/>
        <v>183.04</v>
      </c>
      <c r="AA609" s="72">
        <f t="shared" si="1221"/>
        <v>109.824</v>
      </c>
      <c r="AB609" s="92">
        <v>0.94699999999999995</v>
      </c>
      <c r="AC609" s="93">
        <f t="shared" si="1222"/>
        <v>115.97043294614572</v>
      </c>
      <c r="AD609" s="94">
        <v>20823.444302495736</v>
      </c>
      <c r="AE609" s="72">
        <v>39</v>
      </c>
      <c r="AF609" s="72">
        <v>39</v>
      </c>
      <c r="AG609" s="92">
        <v>0.87</v>
      </c>
      <c r="AI609" s="72" t="s">
        <v>582</v>
      </c>
      <c r="AL609" s="4"/>
      <c r="AM609" s="4"/>
      <c r="AN609" s="73"/>
      <c r="AO609" s="4"/>
      <c r="AP609" s="4"/>
      <c r="AQ609" s="4"/>
      <c r="AR609" s="4"/>
    </row>
    <row r="610" spans="1:44" s="72" customFormat="1">
      <c r="A610" s="4" t="str">
        <f t="shared" si="1173"/>
        <v/>
      </c>
      <c r="B610" s="4"/>
      <c r="C610" s="79"/>
      <c r="D610" s="79" t="s">
        <v>646</v>
      </c>
      <c r="E610" s="80"/>
      <c r="F610" s="82"/>
      <c r="G610" s="81"/>
      <c r="H610" s="82" t="s">
        <v>554</v>
      </c>
      <c r="I610" s="83"/>
      <c r="J610" s="83"/>
      <c r="K610" s="83"/>
      <c r="L610" s="84"/>
      <c r="M610" s="85"/>
      <c r="N610" s="85"/>
      <c r="O610" s="86"/>
      <c r="P610" s="87"/>
      <c r="Q610" s="87"/>
      <c r="R610" s="89"/>
      <c r="S610" s="89"/>
      <c r="T610" s="89"/>
      <c r="U610" s="4"/>
      <c r="AL610" s="4"/>
      <c r="AM610" s="4"/>
      <c r="AN610" s="73"/>
      <c r="AO610" s="4"/>
      <c r="AP610" s="4"/>
      <c r="AQ610" s="4"/>
      <c r="AR610" s="4"/>
    </row>
    <row r="611" spans="1:44" s="72" customFormat="1" ht="15" thickBot="1">
      <c r="A611" s="4" t="str">
        <f t="shared" si="1173"/>
        <v/>
      </c>
      <c r="B611" s="4"/>
      <c r="C611" s="6"/>
      <c r="D611" s="79" t="s">
        <v>646</v>
      </c>
      <c r="E611" s="70"/>
      <c r="F611" s="6"/>
      <c r="G611" s="6"/>
      <c r="H611" s="82" t="s">
        <v>554</v>
      </c>
      <c r="I611" s="6"/>
      <c r="J611" s="6"/>
      <c r="K611" s="6"/>
      <c r="L611" s="111"/>
      <c r="M611" s="112"/>
      <c r="N611" s="112"/>
      <c r="O611" s="113"/>
      <c r="P611" s="87"/>
      <c r="Q611" s="87"/>
      <c r="R611" s="89"/>
      <c r="S611" s="89"/>
      <c r="T611" s="89"/>
      <c r="U611" s="4"/>
      <c r="AL611" s="4"/>
      <c r="AM611" s="4"/>
      <c r="AN611" s="73"/>
      <c r="AO611" s="4"/>
      <c r="AP611" s="4"/>
      <c r="AQ611" s="4"/>
      <c r="AR611" s="4"/>
    </row>
    <row r="612" spans="1:44" ht="17.399999999999999">
      <c r="A612" s="4" t="str">
        <f t="shared" si="1173"/>
        <v>MCR02A2 8301</v>
      </c>
      <c r="B612" s="4">
        <v>1</v>
      </c>
      <c r="C612" s="79" t="s">
        <v>920</v>
      </c>
      <c r="D612" s="79" t="s">
        <v>435</v>
      </c>
      <c r="E612" s="80">
        <f t="shared" ref="E612:E618" si="1223">S612</f>
        <v>1100</v>
      </c>
      <c r="F612" s="81">
        <f>AC612</f>
        <v>8.6126376562934972</v>
      </c>
      <c r="G612" s="81">
        <f>E612/F612</f>
        <v>127.71929389090216</v>
      </c>
      <c r="H612" s="82" t="s">
        <v>554</v>
      </c>
      <c r="I612" s="83"/>
      <c r="J612" s="83" t="s">
        <v>555</v>
      </c>
      <c r="K612" s="83" t="s">
        <v>556</v>
      </c>
      <c r="L612" s="84" t="s">
        <v>557</v>
      </c>
      <c r="M612" s="85">
        <v>70</v>
      </c>
      <c r="N612" s="85">
        <v>65</v>
      </c>
      <c r="O612" s="86" t="s">
        <v>558</v>
      </c>
      <c r="P612" s="87">
        <f>MROUND(E612/0.56,100)</f>
        <v>2000</v>
      </c>
      <c r="Q612" s="87" t="s">
        <v>584</v>
      </c>
      <c r="R612" s="88">
        <f>R$64</f>
        <v>1</v>
      </c>
      <c r="S612" s="89">
        <f t="shared" ref="S612:S618" si="1224">MROUND(T612*R612,50)</f>
        <v>1100</v>
      </c>
      <c r="T612" s="89">
        <f t="shared" ref="T612:T618" si="1225">MROUND(AD612*AG612*AF612/AE612,50)</f>
        <v>1100</v>
      </c>
      <c r="U612" s="4">
        <v>48</v>
      </c>
      <c r="V612" s="90">
        <v>50</v>
      </c>
      <c r="W612" s="75">
        <v>3</v>
      </c>
      <c r="X612" s="9">
        <f t="shared" ref="X612" si="1226">W612*V612</f>
        <v>150</v>
      </c>
      <c r="Y612" s="91">
        <v>2.7273352578262751</v>
      </c>
      <c r="Z612" s="72">
        <f t="shared" ref="Z612:Z618" si="1227">Y612*U612/W612</f>
        <v>43.637364125220394</v>
      </c>
      <c r="AA612" s="72">
        <f t="shared" ref="AA612" si="1228">Z612*X612/1000</f>
        <v>6.5456046187830585</v>
      </c>
      <c r="AB612" s="92">
        <v>0.76</v>
      </c>
      <c r="AC612" s="93">
        <f t="shared" ref="AC612" si="1229">AA612/AB612</f>
        <v>8.6126376562934972</v>
      </c>
      <c r="AD612" s="94">
        <v>1291</v>
      </c>
      <c r="AE612" s="72">
        <v>39</v>
      </c>
      <c r="AF612" s="72">
        <v>37</v>
      </c>
      <c r="AG612" s="92">
        <v>0.88</v>
      </c>
      <c r="AI612" s="72" t="s">
        <v>559</v>
      </c>
      <c r="AL612" s="4" t="s">
        <v>560</v>
      </c>
    </row>
    <row r="613" spans="1:44" ht="17.399999999999999">
      <c r="A613" s="4" t="str">
        <f t="shared" si="1173"/>
        <v>MCR02A2 8302</v>
      </c>
      <c r="B613" s="4">
        <v>2</v>
      </c>
      <c r="C613" s="79" t="s">
        <v>920</v>
      </c>
      <c r="D613" s="79" t="s">
        <v>435</v>
      </c>
      <c r="E613" s="80">
        <f t="shared" si="1223"/>
        <v>1600</v>
      </c>
      <c r="F613" s="81">
        <f t="shared" ref="F613:F618" si="1230">AC613</f>
        <v>12.629526882249452</v>
      </c>
      <c r="G613" s="81">
        <f t="shared" ref="G613:G618" si="1231">E613/F613</f>
        <v>126.6872476631542</v>
      </c>
      <c r="H613" s="82" t="s">
        <v>554</v>
      </c>
      <c r="I613" s="83"/>
      <c r="J613" s="83" t="s">
        <v>555</v>
      </c>
      <c r="K613" s="83" t="s">
        <v>556</v>
      </c>
      <c r="L613" s="84" t="s">
        <v>557</v>
      </c>
      <c r="M613" s="85">
        <v>70</v>
      </c>
      <c r="N613" s="85">
        <v>65</v>
      </c>
      <c r="O613" s="86" t="s">
        <v>558</v>
      </c>
      <c r="P613" s="87">
        <f t="shared" ref="P613:P618" si="1232">MROUND(E613/0.56,100)</f>
        <v>2900</v>
      </c>
      <c r="Q613" s="87" t="s">
        <v>426</v>
      </c>
      <c r="R613" s="88">
        <f>R$65</f>
        <v>1</v>
      </c>
      <c r="S613" s="89">
        <f t="shared" si="1224"/>
        <v>1600</v>
      </c>
      <c r="T613" s="89">
        <f t="shared" si="1225"/>
        <v>1600</v>
      </c>
      <c r="U613" s="4">
        <v>48</v>
      </c>
      <c r="V613" s="95">
        <v>76.67</v>
      </c>
      <c r="W613" s="75">
        <v>3</v>
      </c>
      <c r="X613" s="9">
        <f>W613*V613</f>
        <v>230.01</v>
      </c>
      <c r="Y613" s="96">
        <v>2.7797478301546827</v>
      </c>
      <c r="Z613" s="72">
        <f t="shared" si="1227"/>
        <v>44.475965282474924</v>
      </c>
      <c r="AA613" s="72">
        <f>Z613*X613/1000</f>
        <v>10.229916774622057</v>
      </c>
      <c r="AB613" s="92">
        <v>0.81</v>
      </c>
      <c r="AC613" s="93">
        <f>AA613/AB613</f>
        <v>12.629526882249452</v>
      </c>
      <c r="AD613" s="94">
        <v>1911.4842896307887</v>
      </c>
      <c r="AE613" s="72">
        <v>39</v>
      </c>
      <c r="AF613" s="72">
        <v>37</v>
      </c>
      <c r="AG613" s="92">
        <v>0.88</v>
      </c>
      <c r="AI613" s="72" t="s">
        <v>559</v>
      </c>
    </row>
    <row r="614" spans="1:44" ht="17.399999999999999">
      <c r="A614" s="4" t="str">
        <f t="shared" si="1173"/>
        <v>MCR02A2 8303</v>
      </c>
      <c r="B614" s="4">
        <v>3</v>
      </c>
      <c r="C614" s="79" t="s">
        <v>920</v>
      </c>
      <c r="D614" s="79" t="s">
        <v>435</v>
      </c>
      <c r="E614" s="80">
        <f t="shared" si="1223"/>
        <v>1900</v>
      </c>
      <c r="F614" s="81">
        <f t="shared" si="1230"/>
        <v>14.416468844767847</v>
      </c>
      <c r="G614" s="81">
        <f t="shared" si="1231"/>
        <v>131.79371595490008</v>
      </c>
      <c r="H614" s="82" t="s">
        <v>554</v>
      </c>
      <c r="I614" s="83"/>
      <c r="J614" s="83" t="s">
        <v>555</v>
      </c>
      <c r="K614" s="83" t="s">
        <v>556</v>
      </c>
      <c r="L614" s="84" t="s">
        <v>557</v>
      </c>
      <c r="M614" s="85">
        <v>70</v>
      </c>
      <c r="N614" s="85">
        <v>65</v>
      </c>
      <c r="O614" s="86" t="s">
        <v>558</v>
      </c>
      <c r="P614" s="87">
        <f t="shared" si="1232"/>
        <v>3400</v>
      </c>
      <c r="Q614" s="87" t="s">
        <v>561</v>
      </c>
      <c r="R614" s="88">
        <f>R$66</f>
        <v>1.0204081632653061</v>
      </c>
      <c r="S614" s="89">
        <f t="shared" si="1224"/>
        <v>1900</v>
      </c>
      <c r="T614" s="89">
        <f t="shared" si="1225"/>
        <v>1850</v>
      </c>
      <c r="U614" s="4">
        <v>48</v>
      </c>
      <c r="V614" s="9">
        <v>90</v>
      </c>
      <c r="W614" s="75">
        <v>3</v>
      </c>
      <c r="X614" s="9">
        <f t="shared" ref="X614:X615" si="1233">W614*V614</f>
        <v>270</v>
      </c>
      <c r="Y614" s="96">
        <v>2.8032022753715258</v>
      </c>
      <c r="Z614" s="72">
        <f t="shared" si="1227"/>
        <v>44.851236405944412</v>
      </c>
      <c r="AA614" s="72">
        <f t="shared" ref="AA614:AA615" si="1234">Z614*X614/1000</f>
        <v>12.109833829604991</v>
      </c>
      <c r="AB614" s="92">
        <v>0.84</v>
      </c>
      <c r="AC614" s="93">
        <f t="shared" ref="AC614:AC615" si="1235">AA614/AB614</f>
        <v>14.416468844767847</v>
      </c>
      <c r="AD614" s="94">
        <v>2206.4375706946539</v>
      </c>
      <c r="AE614" s="72">
        <v>39</v>
      </c>
      <c r="AF614" s="72">
        <v>37</v>
      </c>
      <c r="AG614" s="92">
        <v>0.88</v>
      </c>
      <c r="AI614" s="72" t="s">
        <v>559</v>
      </c>
    </row>
    <row r="615" spans="1:44" ht="17.399999999999999">
      <c r="A615" s="4" t="str">
        <f t="shared" si="1173"/>
        <v>MCR02A2 8304</v>
      </c>
      <c r="B615" s="4">
        <v>4</v>
      </c>
      <c r="C615" s="79" t="s">
        <v>920</v>
      </c>
      <c r="D615" s="79" t="s">
        <v>435</v>
      </c>
      <c r="E615" s="80">
        <f t="shared" si="1223"/>
        <v>2350</v>
      </c>
      <c r="F615" s="81">
        <f t="shared" si="1230"/>
        <v>18.5385976937092</v>
      </c>
      <c r="G615" s="81">
        <f t="shared" si="1231"/>
        <v>126.7625544729005</v>
      </c>
      <c r="H615" s="82" t="s">
        <v>554</v>
      </c>
      <c r="I615" s="83"/>
      <c r="J615" s="83" t="s">
        <v>555</v>
      </c>
      <c r="K615" s="83" t="s">
        <v>556</v>
      </c>
      <c r="L615" s="84" t="s">
        <v>557</v>
      </c>
      <c r="M615" s="85">
        <v>70</v>
      </c>
      <c r="N615" s="85">
        <v>65</v>
      </c>
      <c r="O615" s="86" t="s">
        <v>558</v>
      </c>
      <c r="P615" s="87">
        <f t="shared" si="1232"/>
        <v>4200</v>
      </c>
      <c r="Q615" s="87" t="s">
        <v>585</v>
      </c>
      <c r="R615" s="88">
        <f>R$67</f>
        <v>1.0162601626016261</v>
      </c>
      <c r="S615" s="89">
        <f t="shared" si="1224"/>
        <v>2350</v>
      </c>
      <c r="T615" s="89">
        <f t="shared" si="1225"/>
        <v>2300</v>
      </c>
      <c r="U615" s="4">
        <v>48</v>
      </c>
      <c r="V615" s="9">
        <f>350/3</f>
        <v>116.66666666666667</v>
      </c>
      <c r="W615" s="75">
        <v>3</v>
      </c>
      <c r="X615" s="9">
        <f t="shared" si="1233"/>
        <v>350</v>
      </c>
      <c r="Y615" s="96">
        <v>2.8469989315339133</v>
      </c>
      <c r="Z615" s="72">
        <f t="shared" si="1227"/>
        <v>45.551982904542605</v>
      </c>
      <c r="AA615" s="72">
        <f t="shared" si="1234"/>
        <v>15.943194016589912</v>
      </c>
      <c r="AB615" s="92">
        <v>0.86</v>
      </c>
      <c r="AC615" s="93">
        <f t="shared" si="1235"/>
        <v>18.5385976937092</v>
      </c>
      <c r="AD615" s="94">
        <v>2773.0493064005768</v>
      </c>
      <c r="AE615" s="72">
        <v>39</v>
      </c>
      <c r="AF615" s="72">
        <v>37</v>
      </c>
      <c r="AG615" s="92">
        <v>0.88</v>
      </c>
      <c r="AI615" s="72" t="s">
        <v>559</v>
      </c>
    </row>
    <row r="616" spans="1:44" ht="17.399999999999999">
      <c r="A616" s="4" t="str">
        <f t="shared" si="1173"/>
        <v>MCR02A2 8305</v>
      </c>
      <c r="B616" s="4">
        <v>5</v>
      </c>
      <c r="C616" s="79" t="s">
        <v>920</v>
      </c>
      <c r="D616" s="79" t="s">
        <v>436</v>
      </c>
      <c r="E616" s="80">
        <f t="shared" si="1223"/>
        <v>3050</v>
      </c>
      <c r="F616" s="81">
        <f t="shared" si="1230"/>
        <v>20.785553757225436</v>
      </c>
      <c r="G616" s="81">
        <f t="shared" si="1231"/>
        <v>146.73652843815935</v>
      </c>
      <c r="H616" s="82" t="s">
        <v>554</v>
      </c>
      <c r="I616" s="83"/>
      <c r="J616" s="83" t="s">
        <v>555</v>
      </c>
      <c r="K616" s="83" t="s">
        <v>556</v>
      </c>
      <c r="L616" s="84" t="s">
        <v>557</v>
      </c>
      <c r="M616" s="85">
        <v>70</v>
      </c>
      <c r="N616" s="85">
        <v>65</v>
      </c>
      <c r="O616" s="86" t="s">
        <v>558</v>
      </c>
      <c r="P616" s="87">
        <f t="shared" si="1232"/>
        <v>5400</v>
      </c>
      <c r="Q616" s="87" t="s">
        <v>586</v>
      </c>
      <c r="R616" s="88">
        <f>R$68</f>
        <v>1.0062111801242235</v>
      </c>
      <c r="S616" s="89">
        <f t="shared" si="1224"/>
        <v>3050</v>
      </c>
      <c r="T616" s="89">
        <f t="shared" si="1225"/>
        <v>3050</v>
      </c>
      <c r="U616" s="4">
        <v>48</v>
      </c>
      <c r="V616" s="9">
        <v>133.30000000000001</v>
      </c>
      <c r="W616" s="75">
        <v>3</v>
      </c>
      <c r="X616" s="9">
        <f>W616*V616</f>
        <v>399.90000000000003</v>
      </c>
      <c r="Y616" s="72">
        <v>2.81</v>
      </c>
      <c r="Z616" s="72">
        <f t="shared" si="1227"/>
        <v>44.96</v>
      </c>
      <c r="AA616" s="72">
        <f>Z616*X616/1000</f>
        <v>17.979504000000002</v>
      </c>
      <c r="AB616" s="92">
        <v>0.86499999999999999</v>
      </c>
      <c r="AC616" s="93">
        <f>AA616/AB616</f>
        <v>20.785553757225436</v>
      </c>
      <c r="AD616" s="97">
        <v>3624.9062584991862</v>
      </c>
      <c r="AE616" s="72">
        <v>39</v>
      </c>
      <c r="AF616" s="72">
        <v>37</v>
      </c>
      <c r="AG616" s="92">
        <v>0.88</v>
      </c>
      <c r="AI616" s="72" t="s">
        <v>563</v>
      </c>
    </row>
    <row r="617" spans="1:44" ht="17.399999999999999">
      <c r="A617" s="4" t="str">
        <f t="shared" si="1173"/>
        <v>MCR02A2 8306</v>
      </c>
      <c r="B617" s="4">
        <v>6</v>
      </c>
      <c r="C617" s="79" t="s">
        <v>920</v>
      </c>
      <c r="D617" s="79" t="s">
        <v>436</v>
      </c>
      <c r="E617" s="80">
        <f t="shared" si="1223"/>
        <v>3750</v>
      </c>
      <c r="F617" s="81">
        <f t="shared" si="1230"/>
        <v>26.120165517241379</v>
      </c>
      <c r="G617" s="81">
        <f t="shared" si="1231"/>
        <v>143.56723725677401</v>
      </c>
      <c r="H617" s="82" t="s">
        <v>554</v>
      </c>
      <c r="I617" s="83"/>
      <c r="J617" s="83" t="s">
        <v>555</v>
      </c>
      <c r="K617" s="83" t="s">
        <v>556</v>
      </c>
      <c r="L617" s="84" t="s">
        <v>557</v>
      </c>
      <c r="M617" s="85">
        <v>70</v>
      </c>
      <c r="N617" s="85">
        <v>65</v>
      </c>
      <c r="O617" s="86" t="s">
        <v>558</v>
      </c>
      <c r="P617" s="87">
        <f t="shared" si="1232"/>
        <v>6700</v>
      </c>
      <c r="Q617" s="87" t="s">
        <v>587</v>
      </c>
      <c r="R617" s="88">
        <f>$R$69</f>
        <v>1.015228426395939</v>
      </c>
      <c r="S617" s="89">
        <f t="shared" si="1224"/>
        <v>3750</v>
      </c>
      <c r="T617" s="89">
        <f t="shared" si="1225"/>
        <v>3700</v>
      </c>
      <c r="U617" s="4">
        <v>48</v>
      </c>
      <c r="V617" s="95">
        <v>166.7</v>
      </c>
      <c r="W617" s="75">
        <v>3</v>
      </c>
      <c r="X617" s="9">
        <f t="shared" ref="X617:X618" si="1236">W617*V617</f>
        <v>500.09999999999997</v>
      </c>
      <c r="Y617" s="72">
        <v>2.84</v>
      </c>
      <c r="Z617" s="72">
        <f t="shared" si="1227"/>
        <v>45.44</v>
      </c>
      <c r="AA617" s="72">
        <f t="shared" ref="AA617:AA618" si="1237">Z617*X617/1000</f>
        <v>22.724543999999998</v>
      </c>
      <c r="AB617" s="92">
        <v>0.87</v>
      </c>
      <c r="AC617" s="93">
        <f t="shared" ref="AC617:AC618" si="1238">AA617/AB617</f>
        <v>26.120165517241379</v>
      </c>
      <c r="AD617" s="94">
        <v>4433.3866664767484</v>
      </c>
      <c r="AE617" s="72">
        <v>39</v>
      </c>
      <c r="AF617" s="72">
        <v>37</v>
      </c>
      <c r="AG617" s="92">
        <v>0.88</v>
      </c>
      <c r="AI617" s="72" t="s">
        <v>563</v>
      </c>
    </row>
    <row r="618" spans="1:44" s="72" customFormat="1" ht="17.399999999999999">
      <c r="A618" s="4" t="str">
        <f t="shared" si="1173"/>
        <v>MCR02A2 8307</v>
      </c>
      <c r="B618" s="4">
        <v>7</v>
      </c>
      <c r="C618" s="79" t="s">
        <v>920</v>
      </c>
      <c r="D618" s="79" t="s">
        <v>436</v>
      </c>
      <c r="E618" s="80">
        <f t="shared" si="1223"/>
        <v>4250</v>
      </c>
      <c r="F618" s="81">
        <f t="shared" si="1230"/>
        <v>31.02372881355932</v>
      </c>
      <c r="G618" s="81">
        <f t="shared" si="1231"/>
        <v>136.99191433566435</v>
      </c>
      <c r="H618" s="82" t="s">
        <v>554</v>
      </c>
      <c r="I618" s="83"/>
      <c r="J618" s="83" t="s">
        <v>565</v>
      </c>
      <c r="K618" s="83" t="s">
        <v>556</v>
      </c>
      <c r="L618" s="84" t="s">
        <v>557</v>
      </c>
      <c r="M618" s="85">
        <v>70</v>
      </c>
      <c r="N618" s="85">
        <v>65</v>
      </c>
      <c r="O618" s="86" t="s">
        <v>558</v>
      </c>
      <c r="P618" s="87">
        <f t="shared" si="1232"/>
        <v>7600</v>
      </c>
      <c r="Q618" s="87" t="s">
        <v>507</v>
      </c>
      <c r="R618" s="88">
        <f>$R$70</f>
        <v>0.97413793103448276</v>
      </c>
      <c r="S618" s="89">
        <f t="shared" si="1224"/>
        <v>4250</v>
      </c>
      <c r="T618" s="89">
        <f t="shared" si="1225"/>
        <v>4350</v>
      </c>
      <c r="U618" s="4">
        <v>48</v>
      </c>
      <c r="V618" s="98">
        <v>200</v>
      </c>
      <c r="W618" s="75">
        <v>3</v>
      </c>
      <c r="X618" s="9">
        <f t="shared" si="1236"/>
        <v>600</v>
      </c>
      <c r="Y618" s="72">
        <v>2.86</v>
      </c>
      <c r="Z618" s="72">
        <f t="shared" si="1227"/>
        <v>45.76</v>
      </c>
      <c r="AA618" s="72">
        <f t="shared" si="1237"/>
        <v>27.456</v>
      </c>
      <c r="AB618" s="92">
        <v>0.88500000000000001</v>
      </c>
      <c r="AC618" s="93">
        <f t="shared" si="1238"/>
        <v>31.02372881355932</v>
      </c>
      <c r="AD618" s="94">
        <v>5205.8610756239341</v>
      </c>
      <c r="AE618" s="72">
        <v>39</v>
      </c>
      <c r="AF618" s="72">
        <v>37</v>
      </c>
      <c r="AG618" s="92">
        <v>0.88</v>
      </c>
      <c r="AI618" s="72" t="s">
        <v>563</v>
      </c>
      <c r="AL618" s="4"/>
      <c r="AM618" s="4"/>
      <c r="AN618" s="73"/>
      <c r="AO618" s="4"/>
      <c r="AP618" s="4"/>
      <c r="AQ618" s="4"/>
      <c r="AR618" s="4"/>
    </row>
    <row r="619" spans="1:44" s="72" customFormat="1" ht="15" thickBot="1">
      <c r="A619" s="4" t="str">
        <f t="shared" si="1173"/>
        <v/>
      </c>
      <c r="B619" s="4"/>
      <c r="C619" s="79"/>
      <c r="D619" s="79" t="s">
        <v>646</v>
      </c>
      <c r="E619" s="80"/>
      <c r="F619" s="81"/>
      <c r="G619" s="81"/>
      <c r="H619" s="82" t="s">
        <v>554</v>
      </c>
      <c r="I619" s="83"/>
      <c r="J619" s="83"/>
      <c r="K619" s="83"/>
      <c r="L619" s="84"/>
      <c r="M619" s="85"/>
      <c r="N619" s="85"/>
      <c r="O619" s="86"/>
      <c r="P619" s="87"/>
      <c r="Q619" s="87"/>
      <c r="R619" s="89"/>
      <c r="S619" s="89"/>
      <c r="T619" s="89"/>
      <c r="U619" s="4"/>
      <c r="AF619" s="72">
        <v>37</v>
      </c>
      <c r="AG619" s="92">
        <v>0.88</v>
      </c>
      <c r="AL619" s="4"/>
      <c r="AM619" s="4"/>
      <c r="AN619" s="73"/>
      <c r="AO619" s="4"/>
      <c r="AP619" s="4"/>
      <c r="AQ619" s="4"/>
      <c r="AR619" s="4"/>
    </row>
    <row r="620" spans="1:44" ht="17.399999999999999">
      <c r="A620" s="4" t="str">
        <f t="shared" si="1173"/>
        <v>MCR04A2 8301</v>
      </c>
      <c r="B620" s="4">
        <v>1</v>
      </c>
      <c r="C620" s="79" t="s">
        <v>921</v>
      </c>
      <c r="D620" s="79" t="s">
        <v>435</v>
      </c>
      <c r="E620" s="80">
        <f t="shared" ref="E620:E626" si="1239">S620</f>
        <v>2150</v>
      </c>
      <c r="F620" s="81">
        <f t="shared" ref="F620:F626" si="1240">AC620</f>
        <v>15.2223363227513</v>
      </c>
      <c r="G620" s="81">
        <f t="shared" ref="G620:G626" si="1241">E620/F620</f>
        <v>141.23981722743903</v>
      </c>
      <c r="H620" s="82" t="s">
        <v>554</v>
      </c>
      <c r="I620" s="83"/>
      <c r="J620" s="83" t="s">
        <v>555</v>
      </c>
      <c r="K620" s="83" t="s">
        <v>556</v>
      </c>
      <c r="L620" s="84" t="s">
        <v>567</v>
      </c>
      <c r="M620" s="85">
        <v>70</v>
      </c>
      <c r="N620" s="85">
        <v>65</v>
      </c>
      <c r="O620" s="86" t="s">
        <v>568</v>
      </c>
      <c r="P620" s="87">
        <f>MROUND(E620/1.12,100)</f>
        <v>1900</v>
      </c>
      <c r="Q620" s="87" t="s">
        <v>584</v>
      </c>
      <c r="R620" s="88">
        <f>R$64</f>
        <v>1</v>
      </c>
      <c r="S620" s="89">
        <f t="shared" ref="S620:S626" si="1242">MROUND(T620*R620,50)</f>
        <v>2150</v>
      </c>
      <c r="T620" s="89">
        <f t="shared" ref="T620:T626" si="1243">MROUND(AD620*AG620*AF620/AE620,50)</f>
        <v>2150</v>
      </c>
      <c r="U620" s="4">
        <v>96</v>
      </c>
      <c r="V620" s="90">
        <v>50</v>
      </c>
      <c r="W620" s="75">
        <v>3</v>
      </c>
      <c r="X620" s="9">
        <f t="shared" ref="X620" si="1244">W620*V620</f>
        <v>150</v>
      </c>
      <c r="Y620" s="91">
        <v>2.7273352578262751</v>
      </c>
      <c r="Z620" s="72">
        <f t="shared" ref="Z620:Z626" si="1245">Y620*U620/W620</f>
        <v>87.274728250440788</v>
      </c>
      <c r="AA620" s="72">
        <f t="shared" ref="AA620" si="1246">Z620*X620/1000</f>
        <v>13.091209237566117</v>
      </c>
      <c r="AB620" s="92">
        <v>0.86</v>
      </c>
      <c r="AC620" s="93">
        <f t="shared" ref="AC620" si="1247">AA620/AB620</f>
        <v>15.2223363227513</v>
      </c>
      <c r="AD620" s="97">
        <v>2581.900954759652</v>
      </c>
      <c r="AE620" s="72">
        <v>39</v>
      </c>
      <c r="AF620" s="72">
        <v>37</v>
      </c>
      <c r="AG620" s="92">
        <v>0.88</v>
      </c>
      <c r="AI620" s="72" t="s">
        <v>569</v>
      </c>
    </row>
    <row r="621" spans="1:44" ht="17.399999999999999">
      <c r="A621" s="4" t="str">
        <f t="shared" si="1173"/>
        <v>MCR04A2 8302</v>
      </c>
      <c r="B621" s="4">
        <v>2</v>
      </c>
      <c r="C621" s="79" t="s">
        <v>921</v>
      </c>
      <c r="D621" s="79" t="s">
        <v>435</v>
      </c>
      <c r="E621" s="80">
        <f t="shared" si="1239"/>
        <v>3200</v>
      </c>
      <c r="F621" s="81">
        <f t="shared" si="1240"/>
        <v>23.249810851413766</v>
      </c>
      <c r="G621" s="81">
        <f t="shared" si="1241"/>
        <v>137.63552832540208</v>
      </c>
      <c r="H621" s="82" t="s">
        <v>554</v>
      </c>
      <c r="I621" s="83"/>
      <c r="J621" s="83" t="s">
        <v>555</v>
      </c>
      <c r="K621" s="83" t="s">
        <v>556</v>
      </c>
      <c r="L621" s="84" t="s">
        <v>567</v>
      </c>
      <c r="M621" s="85">
        <v>70</v>
      </c>
      <c r="N621" s="85">
        <v>65</v>
      </c>
      <c r="O621" s="86" t="s">
        <v>568</v>
      </c>
      <c r="P621" s="87">
        <f t="shared" ref="P621:P626" si="1248">MROUND(E621/1.12,100)</f>
        <v>2900</v>
      </c>
      <c r="Q621" s="87" t="s">
        <v>426</v>
      </c>
      <c r="R621" s="88">
        <f>R$65</f>
        <v>1</v>
      </c>
      <c r="S621" s="89">
        <f t="shared" si="1242"/>
        <v>3200</v>
      </c>
      <c r="T621" s="89">
        <f t="shared" si="1243"/>
        <v>3200</v>
      </c>
      <c r="U621" s="4">
        <v>96</v>
      </c>
      <c r="V621" s="95">
        <v>76.67</v>
      </c>
      <c r="W621" s="75">
        <v>3</v>
      </c>
      <c r="X621" s="9">
        <f>W621*V621</f>
        <v>230.01</v>
      </c>
      <c r="Y621" s="96">
        <v>2.7797478301546827</v>
      </c>
      <c r="Z621" s="72">
        <f t="shared" si="1245"/>
        <v>88.951930564949848</v>
      </c>
      <c r="AA621" s="72">
        <f>Z621*X621/1000</f>
        <v>20.459833549244113</v>
      </c>
      <c r="AB621" s="92">
        <v>0.88</v>
      </c>
      <c r="AC621" s="93">
        <f>AA621/AB621</f>
        <v>23.249810851413766</v>
      </c>
      <c r="AD621" s="94">
        <v>3822.9685792615774</v>
      </c>
      <c r="AE621" s="72">
        <v>39</v>
      </c>
      <c r="AF621" s="72">
        <v>37</v>
      </c>
      <c r="AG621" s="92">
        <v>0.88</v>
      </c>
      <c r="AI621" s="72" t="s">
        <v>569</v>
      </c>
    </row>
    <row r="622" spans="1:44" ht="17.399999999999999">
      <c r="A622" s="4" t="str">
        <f t="shared" si="1173"/>
        <v>MCR04A2 8303</v>
      </c>
      <c r="B622" s="4">
        <v>3</v>
      </c>
      <c r="C622" s="79" t="s">
        <v>921</v>
      </c>
      <c r="D622" s="79" t="s">
        <v>435</v>
      </c>
      <c r="E622" s="80">
        <f t="shared" si="1239"/>
        <v>3800</v>
      </c>
      <c r="F622" s="81">
        <f t="shared" si="1240"/>
        <v>26.910741843566647</v>
      </c>
      <c r="G622" s="81">
        <f t="shared" si="1241"/>
        <v>141.2075528088215</v>
      </c>
      <c r="H622" s="82" t="s">
        <v>554</v>
      </c>
      <c r="I622" s="83"/>
      <c r="J622" s="83" t="s">
        <v>555</v>
      </c>
      <c r="K622" s="83" t="s">
        <v>556</v>
      </c>
      <c r="L622" s="84" t="s">
        <v>567</v>
      </c>
      <c r="M622" s="85">
        <v>70</v>
      </c>
      <c r="N622" s="85">
        <v>65</v>
      </c>
      <c r="O622" s="86" t="s">
        <v>568</v>
      </c>
      <c r="P622" s="87">
        <f t="shared" si="1248"/>
        <v>3400</v>
      </c>
      <c r="Q622" s="87" t="s">
        <v>561</v>
      </c>
      <c r="R622" s="88">
        <f>R$66</f>
        <v>1.0204081632653061</v>
      </c>
      <c r="S622" s="89">
        <f t="shared" si="1242"/>
        <v>3800</v>
      </c>
      <c r="T622" s="89">
        <f t="shared" si="1243"/>
        <v>3700</v>
      </c>
      <c r="U622" s="4">
        <v>96</v>
      </c>
      <c r="V622" s="9">
        <v>90</v>
      </c>
      <c r="W622" s="75">
        <v>3</v>
      </c>
      <c r="X622" s="9">
        <f t="shared" ref="X622:X623" si="1249">W622*V622</f>
        <v>270</v>
      </c>
      <c r="Y622" s="96">
        <v>2.8032022753715258</v>
      </c>
      <c r="Z622" s="72">
        <f t="shared" si="1245"/>
        <v>89.702472811888825</v>
      </c>
      <c r="AA622" s="72">
        <f t="shared" ref="AA622:AA623" si="1250">Z622*X622/1000</f>
        <v>24.219667659209982</v>
      </c>
      <c r="AB622" s="92">
        <v>0.9</v>
      </c>
      <c r="AC622" s="93">
        <f t="shared" ref="AC622:AC623" si="1251">AA622/AB622</f>
        <v>26.910741843566647</v>
      </c>
      <c r="AD622" s="94">
        <v>4412.8751413893078</v>
      </c>
      <c r="AE622" s="72">
        <v>39</v>
      </c>
      <c r="AF622" s="72">
        <v>37</v>
      </c>
      <c r="AG622" s="92">
        <v>0.88</v>
      </c>
      <c r="AI622" s="72" t="s">
        <v>569</v>
      </c>
    </row>
    <row r="623" spans="1:44" ht="17.399999999999999">
      <c r="A623" s="4" t="str">
        <f t="shared" si="1173"/>
        <v>MCR04A2 8304</v>
      </c>
      <c r="B623" s="4">
        <v>4</v>
      </c>
      <c r="C623" s="79" t="s">
        <v>921</v>
      </c>
      <c r="D623" s="79" t="s">
        <v>436</v>
      </c>
      <c r="E623" s="80">
        <f t="shared" si="1239"/>
        <v>4750</v>
      </c>
      <c r="F623" s="81">
        <f t="shared" si="1240"/>
        <v>34.848511511671937</v>
      </c>
      <c r="G623" s="81">
        <f t="shared" si="1241"/>
        <v>136.30424353731911</v>
      </c>
      <c r="H623" s="82" t="s">
        <v>554</v>
      </c>
      <c r="I623" s="83"/>
      <c r="J623" s="83" t="s">
        <v>555</v>
      </c>
      <c r="K623" s="83" t="s">
        <v>556</v>
      </c>
      <c r="L623" s="84" t="s">
        <v>567</v>
      </c>
      <c r="M623" s="85">
        <v>70</v>
      </c>
      <c r="N623" s="85">
        <v>65</v>
      </c>
      <c r="O623" s="86" t="s">
        <v>568</v>
      </c>
      <c r="P623" s="87">
        <f t="shared" si="1248"/>
        <v>4200</v>
      </c>
      <c r="Q623" s="87" t="s">
        <v>585</v>
      </c>
      <c r="R623" s="88">
        <f>R$67</f>
        <v>1.0162601626016261</v>
      </c>
      <c r="S623" s="89">
        <f t="shared" si="1242"/>
        <v>4750</v>
      </c>
      <c r="T623" s="89">
        <f t="shared" si="1243"/>
        <v>4650</v>
      </c>
      <c r="U623" s="4">
        <v>96</v>
      </c>
      <c r="V623" s="9">
        <f>350/3</f>
        <v>116.66666666666667</v>
      </c>
      <c r="W623" s="75">
        <v>3</v>
      </c>
      <c r="X623" s="9">
        <f t="shared" si="1249"/>
        <v>350</v>
      </c>
      <c r="Y623" s="96">
        <v>2.8469989315339133</v>
      </c>
      <c r="Z623" s="72">
        <f t="shared" si="1245"/>
        <v>91.10396580908521</v>
      </c>
      <c r="AA623" s="72">
        <f t="shared" si="1250"/>
        <v>31.886388033179824</v>
      </c>
      <c r="AB623" s="92">
        <v>0.91500000000000004</v>
      </c>
      <c r="AC623" s="93">
        <f t="shared" si="1251"/>
        <v>34.848511511671937</v>
      </c>
      <c r="AD623" s="94">
        <v>5546.0986128011536</v>
      </c>
      <c r="AE623" s="72">
        <v>39</v>
      </c>
      <c r="AF623" s="72">
        <v>37</v>
      </c>
      <c r="AG623" s="92">
        <v>0.88</v>
      </c>
      <c r="AI623" s="72" t="s">
        <v>569</v>
      </c>
    </row>
    <row r="624" spans="1:44" ht="17.399999999999999">
      <c r="A624" s="4" t="str">
        <f t="shared" si="1173"/>
        <v>MCR04A2 8305</v>
      </c>
      <c r="B624" s="4">
        <v>5</v>
      </c>
      <c r="C624" s="79" t="s">
        <v>921</v>
      </c>
      <c r="D624" s="79" t="s">
        <v>436</v>
      </c>
      <c r="E624" s="80">
        <f t="shared" si="1239"/>
        <v>6100</v>
      </c>
      <c r="F624" s="81">
        <f t="shared" si="1240"/>
        <v>39.515393406593411</v>
      </c>
      <c r="G624" s="81">
        <f t="shared" si="1241"/>
        <v>154.37022066904626</v>
      </c>
      <c r="H624" s="82" t="s">
        <v>554</v>
      </c>
      <c r="I624" s="83"/>
      <c r="J624" s="83" t="s">
        <v>555</v>
      </c>
      <c r="K624" s="83" t="s">
        <v>556</v>
      </c>
      <c r="L624" s="84" t="s">
        <v>567</v>
      </c>
      <c r="M624" s="85">
        <v>70</v>
      </c>
      <c r="N624" s="85">
        <v>65</v>
      </c>
      <c r="O624" s="86" t="s">
        <v>568</v>
      </c>
      <c r="P624" s="87">
        <f t="shared" si="1248"/>
        <v>5400</v>
      </c>
      <c r="Q624" s="87" t="s">
        <v>586</v>
      </c>
      <c r="R624" s="88">
        <f>R$68</f>
        <v>1.0062111801242235</v>
      </c>
      <c r="S624" s="89">
        <f t="shared" si="1242"/>
        <v>6100</v>
      </c>
      <c r="T624" s="89">
        <f t="shared" si="1243"/>
        <v>6050</v>
      </c>
      <c r="U624" s="4">
        <v>96</v>
      </c>
      <c r="V624" s="9">
        <v>133.30000000000001</v>
      </c>
      <c r="W624" s="75">
        <v>3</v>
      </c>
      <c r="X624" s="9">
        <f>W624*V624</f>
        <v>399.90000000000003</v>
      </c>
      <c r="Y624" s="72">
        <v>2.81</v>
      </c>
      <c r="Z624" s="72">
        <f t="shared" si="1245"/>
        <v>89.92</v>
      </c>
      <c r="AA624" s="72">
        <f>Z624*X624/1000</f>
        <v>35.959008000000004</v>
      </c>
      <c r="AB624" s="92">
        <v>0.91</v>
      </c>
      <c r="AC624" s="93">
        <f>AA624/AB624</f>
        <v>39.515393406593411</v>
      </c>
      <c r="AD624" s="94">
        <v>7249.8125169983723</v>
      </c>
      <c r="AE624" s="72">
        <v>39</v>
      </c>
      <c r="AF624" s="72">
        <v>37</v>
      </c>
      <c r="AG624" s="92">
        <v>0.88</v>
      </c>
      <c r="AI624" s="72" t="s">
        <v>570</v>
      </c>
    </row>
    <row r="625" spans="1:44" ht="17.399999999999999">
      <c r="A625" s="4" t="str">
        <f t="shared" si="1173"/>
        <v>MCR04A2 8306</v>
      </c>
      <c r="B625" s="4">
        <v>6</v>
      </c>
      <c r="C625" s="79" t="s">
        <v>921</v>
      </c>
      <c r="D625" s="79" t="s">
        <v>436</v>
      </c>
      <c r="E625" s="80">
        <f t="shared" si="1239"/>
        <v>7500</v>
      </c>
      <c r="F625" s="81">
        <f t="shared" si="1240"/>
        <v>49.401182608695649</v>
      </c>
      <c r="G625" s="81">
        <f t="shared" si="1241"/>
        <v>151.81822790371504</v>
      </c>
      <c r="H625" s="82" t="s">
        <v>554</v>
      </c>
      <c r="I625" s="83"/>
      <c r="J625" s="83" t="s">
        <v>555</v>
      </c>
      <c r="K625" s="83" t="s">
        <v>556</v>
      </c>
      <c r="L625" s="84" t="s">
        <v>567</v>
      </c>
      <c r="M625" s="85">
        <v>70</v>
      </c>
      <c r="N625" s="85">
        <v>65</v>
      </c>
      <c r="O625" s="86" t="s">
        <v>568</v>
      </c>
      <c r="P625" s="87">
        <f t="shared" si="1248"/>
        <v>6700</v>
      </c>
      <c r="Q625" s="87" t="s">
        <v>587</v>
      </c>
      <c r="R625" s="88">
        <f>$R$69</f>
        <v>1.015228426395939</v>
      </c>
      <c r="S625" s="89">
        <f t="shared" si="1242"/>
        <v>7500</v>
      </c>
      <c r="T625" s="89">
        <f t="shared" si="1243"/>
        <v>7400</v>
      </c>
      <c r="U625" s="4">
        <v>96</v>
      </c>
      <c r="V625" s="95">
        <v>166.7</v>
      </c>
      <c r="W625" s="75">
        <v>3</v>
      </c>
      <c r="X625" s="9">
        <f t="shared" ref="X625:X626" si="1252">W625*V625</f>
        <v>500.09999999999997</v>
      </c>
      <c r="Y625" s="72">
        <v>2.84</v>
      </c>
      <c r="Z625" s="72">
        <f t="shared" si="1245"/>
        <v>90.88</v>
      </c>
      <c r="AA625" s="72">
        <f t="shared" ref="AA625:AA626" si="1253">Z625*X625/1000</f>
        <v>45.449087999999996</v>
      </c>
      <c r="AB625" s="92">
        <v>0.92</v>
      </c>
      <c r="AC625" s="93">
        <f t="shared" ref="AC625:AC626" si="1254">AA625/AB625</f>
        <v>49.401182608695649</v>
      </c>
      <c r="AD625" s="94">
        <v>8866.7733329534967</v>
      </c>
      <c r="AE625" s="72">
        <v>39</v>
      </c>
      <c r="AF625" s="72">
        <v>37</v>
      </c>
      <c r="AG625" s="92">
        <v>0.88</v>
      </c>
      <c r="AI625" s="72" t="s">
        <v>570</v>
      </c>
    </row>
    <row r="626" spans="1:44" s="72" customFormat="1" ht="18" thickBot="1">
      <c r="A626" s="4" t="str">
        <f t="shared" si="1173"/>
        <v>MCR04A2 8307</v>
      </c>
      <c r="B626" s="4">
        <v>7</v>
      </c>
      <c r="C626" s="79" t="s">
        <v>921</v>
      </c>
      <c r="D626" s="79" t="s">
        <v>436</v>
      </c>
      <c r="E626" s="80">
        <f t="shared" si="1239"/>
        <v>8500</v>
      </c>
      <c r="F626" s="81">
        <f t="shared" si="1240"/>
        <v>58.417021276595747</v>
      </c>
      <c r="G626" s="81">
        <f t="shared" si="1241"/>
        <v>145.50553613053611</v>
      </c>
      <c r="H626" s="82" t="s">
        <v>554</v>
      </c>
      <c r="I626" s="83"/>
      <c r="J626" s="83" t="s">
        <v>565</v>
      </c>
      <c r="K626" s="83" t="s">
        <v>556</v>
      </c>
      <c r="L626" s="84" t="s">
        <v>567</v>
      </c>
      <c r="M626" s="85">
        <v>70</v>
      </c>
      <c r="N626" s="85">
        <v>65</v>
      </c>
      <c r="O626" s="86" t="s">
        <v>568</v>
      </c>
      <c r="P626" s="87">
        <f t="shared" si="1248"/>
        <v>7600</v>
      </c>
      <c r="Q626" s="87" t="s">
        <v>507</v>
      </c>
      <c r="R626" s="88">
        <f>$R$70</f>
        <v>0.97413793103448276</v>
      </c>
      <c r="S626" s="89">
        <f t="shared" si="1242"/>
        <v>8500</v>
      </c>
      <c r="T626" s="89">
        <f t="shared" si="1243"/>
        <v>8700</v>
      </c>
      <c r="U626" s="4">
        <v>96</v>
      </c>
      <c r="V626" s="98">
        <v>200</v>
      </c>
      <c r="W626" s="75">
        <v>3</v>
      </c>
      <c r="X626" s="9">
        <f t="shared" si="1252"/>
        <v>600</v>
      </c>
      <c r="Y626" s="72">
        <v>2.86</v>
      </c>
      <c r="Z626" s="72">
        <f t="shared" si="1245"/>
        <v>91.52</v>
      </c>
      <c r="AA626" s="72">
        <f t="shared" si="1253"/>
        <v>54.911999999999999</v>
      </c>
      <c r="AB626" s="92">
        <v>0.94</v>
      </c>
      <c r="AC626" s="93">
        <f t="shared" si="1254"/>
        <v>58.417021276595747</v>
      </c>
      <c r="AD626" s="99">
        <v>10411.722151247868</v>
      </c>
      <c r="AE626" s="72">
        <v>39</v>
      </c>
      <c r="AF626" s="72">
        <v>37</v>
      </c>
      <c r="AG626" s="92">
        <v>0.88</v>
      </c>
      <c r="AI626" s="72" t="s">
        <v>570</v>
      </c>
      <c r="AL626" s="4"/>
      <c r="AM626" s="4"/>
      <c r="AN626" s="73"/>
      <c r="AO626" s="4"/>
      <c r="AP626" s="4"/>
      <c r="AQ626" s="4"/>
      <c r="AR626" s="4"/>
    </row>
    <row r="627" spans="1:44" s="72" customFormat="1" ht="15" thickBot="1">
      <c r="A627" s="4" t="str">
        <f t="shared" si="1173"/>
        <v/>
      </c>
      <c r="B627" s="4"/>
      <c r="C627" s="79"/>
      <c r="D627" s="79" t="s">
        <v>646</v>
      </c>
      <c r="E627" s="80"/>
      <c r="F627" s="81"/>
      <c r="G627" s="81"/>
      <c r="H627" s="82" t="s">
        <v>554</v>
      </c>
      <c r="I627" s="83"/>
      <c r="J627" s="83"/>
      <c r="K627" s="83"/>
      <c r="L627" s="84"/>
      <c r="M627" s="85"/>
      <c r="N627" s="85"/>
      <c r="O627" s="86"/>
      <c r="P627" s="87"/>
      <c r="Q627" s="87"/>
      <c r="R627" s="89"/>
      <c r="S627" s="89"/>
      <c r="T627" s="89"/>
      <c r="U627" s="4"/>
      <c r="V627" s="98"/>
      <c r="W627" s="75"/>
      <c r="X627" s="75"/>
      <c r="AC627" s="93"/>
      <c r="AF627" s="72">
        <v>37</v>
      </c>
      <c r="AG627" s="92">
        <v>0.88</v>
      </c>
      <c r="AL627" s="4"/>
      <c r="AM627" s="4"/>
      <c r="AN627" s="73"/>
      <c r="AO627" s="4"/>
      <c r="AP627" s="4"/>
      <c r="AQ627" s="4"/>
      <c r="AR627" s="4"/>
    </row>
    <row r="628" spans="1:44" s="72" customFormat="1" ht="17.399999999999999">
      <c r="A628" s="4" t="str">
        <f t="shared" si="1173"/>
        <v>MCR05A2 8301</v>
      </c>
      <c r="B628" s="4">
        <v>1</v>
      </c>
      <c r="C628" s="79" t="s">
        <v>922</v>
      </c>
      <c r="D628" s="79" t="s">
        <v>435</v>
      </c>
      <c r="E628" s="80">
        <f>S628</f>
        <v>2700</v>
      </c>
      <c r="F628" s="81">
        <f t="shared" ref="F628:F634" si="1255">AC628</f>
        <v>17.595711340814674</v>
      </c>
      <c r="G628" s="81">
        <f t="shared" ref="G628:G634" si="1256">E628/F628</f>
        <v>153.44648179906952</v>
      </c>
      <c r="H628" s="82" t="s">
        <v>554</v>
      </c>
      <c r="I628" s="83"/>
      <c r="J628" s="83" t="s">
        <v>555</v>
      </c>
      <c r="K628" s="83" t="s">
        <v>556</v>
      </c>
      <c r="L628" s="84" t="s">
        <v>571</v>
      </c>
      <c r="M628" s="85">
        <v>70</v>
      </c>
      <c r="N628" s="85">
        <v>65</v>
      </c>
      <c r="O628" s="86" t="s">
        <v>572</v>
      </c>
      <c r="P628" s="87">
        <f>MROUND(E628/1.4,100)</f>
        <v>1900</v>
      </c>
      <c r="Q628" s="87" t="s">
        <v>584</v>
      </c>
      <c r="R628" s="88">
        <f>R$64</f>
        <v>1</v>
      </c>
      <c r="S628" s="89">
        <f t="shared" ref="S628:S634" si="1257">MROUND(T628*R628,50)</f>
        <v>2700</v>
      </c>
      <c r="T628" s="89">
        <f t="shared" ref="T628:T634" si="1258">MROUND(AD628*AG628*AF628/AE628,50)</f>
        <v>2700</v>
      </c>
      <c r="U628" s="4">
        <v>120</v>
      </c>
      <c r="V628" s="90">
        <v>50</v>
      </c>
      <c r="W628" s="75">
        <v>3</v>
      </c>
      <c r="X628" s="9">
        <f t="shared" ref="X628" si="1259">W628*V628</f>
        <v>150</v>
      </c>
      <c r="Y628" s="91">
        <v>2.7273352578262751</v>
      </c>
      <c r="Z628" s="72">
        <f t="shared" ref="Z628:Z634" si="1260">Y628*U628/W628</f>
        <v>109.093410313051</v>
      </c>
      <c r="AA628" s="72">
        <f t="shared" ref="AA628" si="1261">Z628*X628/1000</f>
        <v>16.364011546957649</v>
      </c>
      <c r="AB628" s="92">
        <v>0.93</v>
      </c>
      <c r="AC628" s="93">
        <f t="shared" ref="AC628" si="1262">AA628/AB628</f>
        <v>17.595711340814674</v>
      </c>
      <c r="AD628" s="97">
        <v>3227.3761934495647</v>
      </c>
      <c r="AE628" s="72">
        <v>39</v>
      </c>
      <c r="AF628" s="72">
        <v>37</v>
      </c>
      <c r="AG628" s="92">
        <v>0.88</v>
      </c>
      <c r="AI628" s="72" t="s">
        <v>573</v>
      </c>
      <c r="AL628" s="4"/>
      <c r="AM628" s="4"/>
      <c r="AN628" s="73"/>
      <c r="AO628" s="4"/>
      <c r="AP628" s="4"/>
      <c r="AQ628" s="4"/>
      <c r="AR628" s="4"/>
    </row>
    <row r="629" spans="1:44" s="72" customFormat="1" ht="17.399999999999999">
      <c r="A629" s="4" t="str">
        <f t="shared" si="1173"/>
        <v>MCR05A2 8302</v>
      </c>
      <c r="B629" s="4">
        <v>2</v>
      </c>
      <c r="C629" s="79" t="s">
        <v>922</v>
      </c>
      <c r="D629" s="79" t="s">
        <v>435</v>
      </c>
      <c r="E629" s="80">
        <f>S629</f>
        <v>4000</v>
      </c>
      <c r="F629" s="81">
        <f t="shared" si="1255"/>
        <v>28.104166963247408</v>
      </c>
      <c r="G629" s="81">
        <f t="shared" si="1256"/>
        <v>142.32764860922262</v>
      </c>
      <c r="H629" s="82" t="s">
        <v>554</v>
      </c>
      <c r="I629" s="83"/>
      <c r="J629" s="83" t="s">
        <v>555</v>
      </c>
      <c r="K629" s="83" t="s">
        <v>556</v>
      </c>
      <c r="L629" s="84" t="s">
        <v>571</v>
      </c>
      <c r="M629" s="85">
        <v>70</v>
      </c>
      <c r="N629" s="85">
        <v>65</v>
      </c>
      <c r="O629" s="86" t="s">
        <v>572</v>
      </c>
      <c r="P629" s="87">
        <f t="shared" ref="P629:P634" si="1263">MROUND(E629/1.4,100)</f>
        <v>2900</v>
      </c>
      <c r="Q629" s="87" t="s">
        <v>426</v>
      </c>
      <c r="R629" s="88">
        <f>R$65</f>
        <v>1</v>
      </c>
      <c r="S629" s="89">
        <f t="shared" si="1257"/>
        <v>4000</v>
      </c>
      <c r="T629" s="89">
        <f t="shared" si="1258"/>
        <v>4000</v>
      </c>
      <c r="U629" s="4">
        <v>120</v>
      </c>
      <c r="V629" s="95">
        <v>76.67</v>
      </c>
      <c r="W629" s="75">
        <v>3</v>
      </c>
      <c r="X629" s="9">
        <f>W629*V629</f>
        <v>230.01</v>
      </c>
      <c r="Y629" s="96">
        <v>2.7797478301546827</v>
      </c>
      <c r="Z629" s="72">
        <f t="shared" si="1260"/>
        <v>111.18991320618731</v>
      </c>
      <c r="AA629" s="72">
        <f>Z629*X629/1000</f>
        <v>25.574791936555144</v>
      </c>
      <c r="AB629" s="92">
        <v>0.91</v>
      </c>
      <c r="AC629" s="93">
        <f>AA629/AB629</f>
        <v>28.104166963247408</v>
      </c>
      <c r="AD629" s="94">
        <v>4778.7107240769719</v>
      </c>
      <c r="AE629" s="72">
        <v>39</v>
      </c>
      <c r="AF629" s="72">
        <v>37</v>
      </c>
      <c r="AG629" s="92">
        <v>0.88</v>
      </c>
      <c r="AI629" s="72" t="s">
        <v>573</v>
      </c>
      <c r="AL629" s="4"/>
      <c r="AM629" s="4"/>
      <c r="AN629" s="73"/>
      <c r="AO629" s="4"/>
      <c r="AP629" s="4"/>
      <c r="AQ629" s="4"/>
      <c r="AR629" s="4"/>
    </row>
    <row r="630" spans="1:44" s="72" customFormat="1" ht="17.399999999999999">
      <c r="A630" s="4" t="str">
        <f t="shared" si="1173"/>
        <v>MCR05A2 8303</v>
      </c>
      <c r="B630" s="4">
        <v>3</v>
      </c>
      <c r="C630" s="79" t="s">
        <v>922</v>
      </c>
      <c r="D630" s="79" t="s">
        <v>435</v>
      </c>
      <c r="E630" s="80">
        <f>S630</f>
        <v>4700</v>
      </c>
      <c r="F630" s="81">
        <f t="shared" si="1255"/>
        <v>32.553316746249976</v>
      </c>
      <c r="G630" s="81">
        <f t="shared" si="1256"/>
        <v>144.37852943330032</v>
      </c>
      <c r="H630" s="82" t="s">
        <v>554</v>
      </c>
      <c r="I630" s="83"/>
      <c r="J630" s="83" t="s">
        <v>555</v>
      </c>
      <c r="K630" s="83" t="s">
        <v>556</v>
      </c>
      <c r="L630" s="84" t="s">
        <v>571</v>
      </c>
      <c r="M630" s="85">
        <v>70</v>
      </c>
      <c r="N630" s="85">
        <v>65</v>
      </c>
      <c r="O630" s="86" t="s">
        <v>572</v>
      </c>
      <c r="P630" s="87">
        <f t="shared" si="1263"/>
        <v>3400</v>
      </c>
      <c r="Q630" s="87" t="s">
        <v>561</v>
      </c>
      <c r="R630" s="88">
        <f>R$66</f>
        <v>1.0204081632653061</v>
      </c>
      <c r="S630" s="89">
        <f t="shared" si="1257"/>
        <v>4700</v>
      </c>
      <c r="T630" s="89">
        <f t="shared" si="1258"/>
        <v>4600</v>
      </c>
      <c r="U630" s="4">
        <v>120</v>
      </c>
      <c r="V630" s="9">
        <v>90</v>
      </c>
      <c r="W630" s="75">
        <v>3</v>
      </c>
      <c r="X630" s="9">
        <f t="shared" ref="X630:X631" si="1264">W630*V630</f>
        <v>270</v>
      </c>
      <c r="Y630" s="96">
        <v>2.8032022753715258</v>
      </c>
      <c r="Z630" s="72">
        <f t="shared" si="1260"/>
        <v>112.12809101486103</v>
      </c>
      <c r="AA630" s="72">
        <f t="shared" ref="AA630:AA631" si="1265">Z630*X630/1000</f>
        <v>30.274584574012479</v>
      </c>
      <c r="AB630" s="92">
        <v>0.93</v>
      </c>
      <c r="AC630" s="93">
        <f t="shared" ref="AC630:AC631" si="1266">AA630/AB630</f>
        <v>32.553316746249976</v>
      </c>
      <c r="AD630" s="94">
        <v>5516.0939267366348</v>
      </c>
      <c r="AE630" s="72">
        <v>39</v>
      </c>
      <c r="AF630" s="72">
        <v>37</v>
      </c>
      <c r="AG630" s="92">
        <v>0.88</v>
      </c>
      <c r="AI630" s="72" t="s">
        <v>573</v>
      </c>
      <c r="AL630" s="4"/>
      <c r="AM630" s="4"/>
      <c r="AN630" s="73"/>
      <c r="AO630" s="4"/>
      <c r="AP630" s="4"/>
      <c r="AQ630" s="4"/>
      <c r="AR630" s="4"/>
    </row>
    <row r="631" spans="1:44" s="72" customFormat="1" ht="17.399999999999999">
      <c r="A631" s="4" t="str">
        <f t="shared" si="1173"/>
        <v>MCR05A2 8304</v>
      </c>
      <c r="B631" s="4">
        <v>4</v>
      </c>
      <c r="C631" s="79" t="s">
        <v>922</v>
      </c>
      <c r="D631" s="79" t="s">
        <v>435</v>
      </c>
      <c r="E631" s="80">
        <f>S631</f>
        <v>5900</v>
      </c>
      <c r="F631" s="81">
        <f t="shared" si="1255"/>
        <v>42.402111746249773</v>
      </c>
      <c r="G631" s="81">
        <f t="shared" si="1256"/>
        <v>139.14401328188146</v>
      </c>
      <c r="H631" s="82" t="s">
        <v>554</v>
      </c>
      <c r="I631" s="83"/>
      <c r="J631" s="83" t="s">
        <v>555</v>
      </c>
      <c r="K631" s="83" t="s">
        <v>556</v>
      </c>
      <c r="L631" s="84" t="s">
        <v>571</v>
      </c>
      <c r="M631" s="85">
        <v>70</v>
      </c>
      <c r="N631" s="85">
        <v>65</v>
      </c>
      <c r="O631" s="86" t="s">
        <v>572</v>
      </c>
      <c r="P631" s="87">
        <f t="shared" si="1263"/>
        <v>4200</v>
      </c>
      <c r="Q631" s="87" t="s">
        <v>585</v>
      </c>
      <c r="R631" s="88">
        <f>R$67</f>
        <v>1.0162601626016261</v>
      </c>
      <c r="S631" s="89">
        <f t="shared" si="1257"/>
        <v>5900</v>
      </c>
      <c r="T631" s="89">
        <f t="shared" si="1258"/>
        <v>5800</v>
      </c>
      <c r="U631" s="4">
        <v>120</v>
      </c>
      <c r="V631" s="9">
        <f>350/3</f>
        <v>116.66666666666667</v>
      </c>
      <c r="W631" s="75">
        <v>3</v>
      </c>
      <c r="X631" s="9">
        <f t="shared" si="1264"/>
        <v>350</v>
      </c>
      <c r="Y631" s="96">
        <v>2.8469989315339133</v>
      </c>
      <c r="Z631" s="72">
        <f t="shared" si="1260"/>
        <v>113.87995726135654</v>
      </c>
      <c r="AA631" s="72">
        <f t="shared" si="1265"/>
        <v>39.857985041474784</v>
      </c>
      <c r="AB631" s="92">
        <v>0.94</v>
      </c>
      <c r="AC631" s="93">
        <f t="shared" si="1266"/>
        <v>42.402111746249773</v>
      </c>
      <c r="AD631" s="94">
        <v>6932.6232660014421</v>
      </c>
      <c r="AE631" s="72">
        <v>39</v>
      </c>
      <c r="AF631" s="72">
        <v>37</v>
      </c>
      <c r="AG631" s="92">
        <v>0.88</v>
      </c>
      <c r="AI631" s="72" t="s">
        <v>573</v>
      </c>
      <c r="AL631" s="4"/>
      <c r="AM631" s="4"/>
      <c r="AN631" s="73"/>
      <c r="AO631" s="4"/>
      <c r="AP631" s="4"/>
      <c r="AQ631" s="4"/>
      <c r="AR631" s="4"/>
    </row>
    <row r="632" spans="1:44" s="72" customFormat="1" ht="17.399999999999999">
      <c r="A632" s="4" t="str">
        <f t="shared" si="1173"/>
        <v>MCR05A2 8305</v>
      </c>
      <c r="B632" s="4">
        <v>5</v>
      </c>
      <c r="C632" s="79" t="s">
        <v>922</v>
      </c>
      <c r="D632" s="79" t="s">
        <v>436</v>
      </c>
      <c r="E632" s="80">
        <f t="shared" ref="E632:E633" si="1267">S632</f>
        <v>7600</v>
      </c>
      <c r="F632" s="81">
        <f t="shared" si="1255"/>
        <v>49.394241758241755</v>
      </c>
      <c r="G632" s="81">
        <f t="shared" si="1256"/>
        <v>153.86408879800021</v>
      </c>
      <c r="H632" s="82" t="s">
        <v>554</v>
      </c>
      <c r="I632" s="83"/>
      <c r="J632" s="83" t="s">
        <v>555</v>
      </c>
      <c r="K632" s="83" t="s">
        <v>556</v>
      </c>
      <c r="L632" s="84" t="s">
        <v>571</v>
      </c>
      <c r="M632" s="85">
        <v>70</v>
      </c>
      <c r="N632" s="85">
        <v>65</v>
      </c>
      <c r="O632" s="86" t="s">
        <v>572</v>
      </c>
      <c r="P632" s="87">
        <f t="shared" si="1263"/>
        <v>5400</v>
      </c>
      <c r="Q632" s="87" t="s">
        <v>586</v>
      </c>
      <c r="R632" s="88">
        <f>R$68</f>
        <v>1.0062111801242235</v>
      </c>
      <c r="S632" s="89">
        <f t="shared" si="1257"/>
        <v>7600</v>
      </c>
      <c r="T632" s="89">
        <f t="shared" si="1258"/>
        <v>7550</v>
      </c>
      <c r="U632" s="4">
        <v>120</v>
      </c>
      <c r="V632" s="9">
        <v>133.30000000000001</v>
      </c>
      <c r="W632" s="75">
        <v>3</v>
      </c>
      <c r="X632" s="9">
        <f>W632*V632</f>
        <v>399.90000000000003</v>
      </c>
      <c r="Y632" s="72">
        <v>2.81</v>
      </c>
      <c r="Z632" s="72">
        <f t="shared" si="1260"/>
        <v>112.39999999999999</v>
      </c>
      <c r="AA632" s="72">
        <f>Z632*X632/1000</f>
        <v>44.94876</v>
      </c>
      <c r="AB632" s="92">
        <v>0.91</v>
      </c>
      <c r="AC632" s="93">
        <f>AA632/AB632</f>
        <v>49.394241758241755</v>
      </c>
      <c r="AD632" s="97">
        <v>9062.2656462479645</v>
      </c>
      <c r="AE632" s="72">
        <v>39</v>
      </c>
      <c r="AF632" s="72">
        <v>37</v>
      </c>
      <c r="AG632" s="92">
        <v>0.88</v>
      </c>
      <c r="AI632" s="72" t="s">
        <v>574</v>
      </c>
      <c r="AL632" s="4"/>
      <c r="AM632" s="4"/>
      <c r="AN632" s="73"/>
      <c r="AO632" s="4"/>
      <c r="AP632" s="4"/>
      <c r="AQ632" s="4"/>
      <c r="AR632" s="4"/>
    </row>
    <row r="633" spans="1:44" s="72" customFormat="1" ht="17.399999999999999">
      <c r="A633" s="4" t="str">
        <f t="shared" si="1173"/>
        <v>MCR05A2 8306</v>
      </c>
      <c r="B633" s="4">
        <v>6</v>
      </c>
      <c r="C633" s="79" t="s">
        <v>922</v>
      </c>
      <c r="D633" s="79" t="s">
        <v>436</v>
      </c>
      <c r="E633" s="80">
        <f t="shared" si="1267"/>
        <v>9400</v>
      </c>
      <c r="F633" s="81">
        <f t="shared" si="1255"/>
        <v>61.087483870967723</v>
      </c>
      <c r="G633" s="81">
        <f t="shared" si="1256"/>
        <v>153.87767516919155</v>
      </c>
      <c r="H633" s="82" t="s">
        <v>554</v>
      </c>
      <c r="I633" s="83"/>
      <c r="J633" s="83" t="s">
        <v>555</v>
      </c>
      <c r="K633" s="83" t="s">
        <v>556</v>
      </c>
      <c r="L633" s="84" t="s">
        <v>571</v>
      </c>
      <c r="M633" s="85">
        <v>70</v>
      </c>
      <c r="N633" s="85">
        <v>65</v>
      </c>
      <c r="O633" s="86" t="s">
        <v>572</v>
      </c>
      <c r="P633" s="87">
        <f t="shared" si="1263"/>
        <v>6700</v>
      </c>
      <c r="Q633" s="87" t="s">
        <v>587</v>
      </c>
      <c r="R633" s="88">
        <f>$R$69</f>
        <v>1.015228426395939</v>
      </c>
      <c r="S633" s="89">
        <f t="shared" si="1257"/>
        <v>9400</v>
      </c>
      <c r="T633" s="89">
        <f t="shared" si="1258"/>
        <v>9250</v>
      </c>
      <c r="U633" s="4">
        <v>120</v>
      </c>
      <c r="V633" s="95">
        <v>166.7</v>
      </c>
      <c r="W633" s="75">
        <v>3</v>
      </c>
      <c r="X633" s="9">
        <f t="shared" ref="X633:X634" si="1268">W633*V633</f>
        <v>500.09999999999997</v>
      </c>
      <c r="Y633" s="72">
        <v>2.84</v>
      </c>
      <c r="Z633" s="72">
        <f t="shared" si="1260"/>
        <v>113.59999999999998</v>
      </c>
      <c r="AA633" s="72">
        <f t="shared" ref="AA633:AA634" si="1269">Z633*X633/1000</f>
        <v>56.811359999999986</v>
      </c>
      <c r="AB633" s="92">
        <v>0.93</v>
      </c>
      <c r="AC633" s="93">
        <f t="shared" ref="AC633:AC634" si="1270">AA633/AB633</f>
        <v>61.087483870967723</v>
      </c>
      <c r="AD633" s="94">
        <v>11083.466666191873</v>
      </c>
      <c r="AE633" s="72">
        <v>39</v>
      </c>
      <c r="AF633" s="72">
        <v>37</v>
      </c>
      <c r="AG633" s="92">
        <v>0.88</v>
      </c>
      <c r="AI633" s="72" t="s">
        <v>574</v>
      </c>
      <c r="AL633" s="4"/>
      <c r="AM633" s="4"/>
      <c r="AN633" s="73"/>
      <c r="AO633" s="4"/>
      <c r="AP633" s="4"/>
      <c r="AQ633" s="4"/>
      <c r="AR633" s="4"/>
    </row>
    <row r="634" spans="1:44" s="72" customFormat="1" ht="17.399999999999999">
      <c r="A634" s="4" t="str">
        <f t="shared" si="1173"/>
        <v>MCR05A2 8307</v>
      </c>
      <c r="B634" s="4">
        <v>7</v>
      </c>
      <c r="C634" s="79" t="s">
        <v>922</v>
      </c>
      <c r="D634" s="79" t="s">
        <v>436</v>
      </c>
      <c r="E634" s="80">
        <f>S634</f>
        <v>10550</v>
      </c>
      <c r="F634" s="81">
        <f t="shared" si="1255"/>
        <v>73.021276595744681</v>
      </c>
      <c r="G634" s="81">
        <f t="shared" si="1256"/>
        <v>144.47843822843822</v>
      </c>
      <c r="H634" s="82" t="s">
        <v>554</v>
      </c>
      <c r="I634" s="83"/>
      <c r="J634" s="83" t="s">
        <v>555</v>
      </c>
      <c r="K634" s="83" t="s">
        <v>556</v>
      </c>
      <c r="L634" s="84" t="s">
        <v>571</v>
      </c>
      <c r="M634" s="85">
        <v>70</v>
      </c>
      <c r="N634" s="85">
        <v>65</v>
      </c>
      <c r="O634" s="86" t="s">
        <v>572</v>
      </c>
      <c r="P634" s="87">
        <f t="shared" si="1263"/>
        <v>7500</v>
      </c>
      <c r="Q634" s="87" t="s">
        <v>507</v>
      </c>
      <c r="R634" s="88">
        <f>$R$70</f>
        <v>0.97413793103448276</v>
      </c>
      <c r="S634" s="89">
        <f t="shared" si="1257"/>
        <v>10550</v>
      </c>
      <c r="T634" s="89">
        <f t="shared" si="1258"/>
        <v>10850</v>
      </c>
      <c r="U634" s="4">
        <v>120</v>
      </c>
      <c r="V634" s="98">
        <v>200</v>
      </c>
      <c r="W634" s="75">
        <v>3</v>
      </c>
      <c r="X634" s="9">
        <f t="shared" si="1268"/>
        <v>600</v>
      </c>
      <c r="Y634" s="72">
        <v>2.86</v>
      </c>
      <c r="Z634" s="72">
        <f t="shared" si="1260"/>
        <v>114.39999999999999</v>
      </c>
      <c r="AA634" s="72">
        <f t="shared" si="1269"/>
        <v>68.64</v>
      </c>
      <c r="AB634" s="92">
        <v>0.94</v>
      </c>
      <c r="AC634" s="93">
        <f t="shared" si="1270"/>
        <v>73.021276595744681</v>
      </c>
      <c r="AD634" s="94">
        <v>13014.652689059834</v>
      </c>
      <c r="AE634" s="72">
        <v>39</v>
      </c>
      <c r="AF634" s="72">
        <v>37</v>
      </c>
      <c r="AG634" s="92">
        <v>0.88</v>
      </c>
      <c r="AI634" s="72" t="s">
        <v>574</v>
      </c>
      <c r="AL634" s="4"/>
      <c r="AM634" s="4"/>
      <c r="AN634" s="73"/>
      <c r="AO634" s="4"/>
      <c r="AP634" s="4"/>
      <c r="AQ634" s="4"/>
      <c r="AR634" s="4"/>
    </row>
    <row r="635" spans="1:44" s="72" customFormat="1" ht="15" thickBot="1">
      <c r="A635" s="4" t="str">
        <f t="shared" si="1173"/>
        <v/>
      </c>
      <c r="B635" s="4"/>
      <c r="C635" s="79"/>
      <c r="D635" s="79" t="s">
        <v>646</v>
      </c>
      <c r="E635" s="80"/>
      <c r="F635" s="81"/>
      <c r="G635" s="81"/>
      <c r="H635" s="82" t="s">
        <v>554</v>
      </c>
      <c r="I635" s="83"/>
      <c r="J635" s="83"/>
      <c r="K635" s="83"/>
      <c r="L635" s="84"/>
      <c r="M635" s="85"/>
      <c r="N635" s="85"/>
      <c r="O635" s="86"/>
      <c r="P635" s="87"/>
      <c r="Q635" s="87"/>
      <c r="R635" s="89"/>
      <c r="S635" s="89"/>
      <c r="T635" s="89"/>
      <c r="U635" s="4"/>
      <c r="V635" s="98"/>
      <c r="W635" s="75"/>
      <c r="X635" s="75"/>
      <c r="AF635" s="72">
        <v>37</v>
      </c>
      <c r="AG635" s="92">
        <v>0.88</v>
      </c>
      <c r="AL635" s="4"/>
      <c r="AM635" s="4"/>
      <c r="AN635" s="73"/>
      <c r="AO635" s="4"/>
      <c r="AP635" s="4"/>
      <c r="AQ635" s="4"/>
      <c r="AR635" s="4"/>
    </row>
    <row r="636" spans="1:44" s="72" customFormat="1" ht="17.399999999999999">
      <c r="A636" s="4" t="str">
        <f t="shared" si="1173"/>
        <v>MCR06A2 8301</v>
      </c>
      <c r="B636" s="4">
        <v>1</v>
      </c>
      <c r="C636" s="79" t="s">
        <v>923</v>
      </c>
      <c r="D636" s="79" t="s">
        <v>435</v>
      </c>
      <c r="E636" s="80">
        <f t="shared" ref="E636:E642" si="1271">S636</f>
        <v>3250</v>
      </c>
      <c r="F636" s="81">
        <f t="shared" ref="F636:F642" si="1272">AC636</f>
        <v>22.063835793650767</v>
      </c>
      <c r="G636" s="81">
        <f t="shared" ref="G636:G642" si="1273">E636/F636</f>
        <v>147.29986346867398</v>
      </c>
      <c r="H636" s="82" t="s">
        <v>554</v>
      </c>
      <c r="I636" s="83"/>
      <c r="J636" s="83" t="s">
        <v>555</v>
      </c>
      <c r="K636" s="83" t="s">
        <v>556</v>
      </c>
      <c r="L636" s="84" t="s">
        <v>575</v>
      </c>
      <c r="M636" s="85">
        <v>70</v>
      </c>
      <c r="N636" s="85">
        <v>65</v>
      </c>
      <c r="O636" s="86" t="s">
        <v>576</v>
      </c>
      <c r="P636" s="87">
        <f>MROUND(E636/1.68,100)</f>
        <v>1900</v>
      </c>
      <c r="Q636" s="87" t="s">
        <v>584</v>
      </c>
      <c r="R636" s="88">
        <f>R$64</f>
        <v>1</v>
      </c>
      <c r="S636" s="89">
        <f t="shared" ref="S636:S642" si="1274">MROUND(T636*R636,50)</f>
        <v>3250</v>
      </c>
      <c r="T636" s="89">
        <f t="shared" ref="T636:T642" si="1275">MROUND(AD636*AG636*AF636/AE636,50)</f>
        <v>3250</v>
      </c>
      <c r="U636" s="4">
        <v>144</v>
      </c>
      <c r="V636" s="90">
        <v>50</v>
      </c>
      <c r="W636" s="75">
        <v>3</v>
      </c>
      <c r="X636" s="9">
        <f t="shared" ref="X636" si="1276">W636*V636</f>
        <v>150</v>
      </c>
      <c r="Y636" s="91">
        <v>2.7273352578262751</v>
      </c>
      <c r="Z636" s="72">
        <f t="shared" ref="Z636:Z642" si="1277">Y636*U636/W636</f>
        <v>130.91209237566122</v>
      </c>
      <c r="AA636" s="72">
        <f t="shared" ref="AA636" si="1278">Z636*X636/1000</f>
        <v>19.636813856349182</v>
      </c>
      <c r="AB636" s="92">
        <v>0.89</v>
      </c>
      <c r="AC636" s="93">
        <f t="shared" ref="AC636" si="1279">AA636/AB636</f>
        <v>22.063835793650767</v>
      </c>
      <c r="AD636" s="97">
        <v>3872.8514321394778</v>
      </c>
      <c r="AE636" s="72">
        <v>39</v>
      </c>
      <c r="AF636" s="72">
        <v>37</v>
      </c>
      <c r="AG636" s="92">
        <v>0.88</v>
      </c>
      <c r="AI636" s="72" t="s">
        <v>577</v>
      </c>
      <c r="AL636" s="4"/>
      <c r="AM636" s="4"/>
      <c r="AN636" s="73"/>
      <c r="AO636" s="4"/>
      <c r="AP636" s="4"/>
      <c r="AQ636" s="4"/>
      <c r="AR636" s="4"/>
    </row>
    <row r="637" spans="1:44" s="72" customFormat="1" ht="17.399999999999999">
      <c r="A637" s="4" t="str">
        <f t="shared" si="1173"/>
        <v>MCR06A2 8302</v>
      </c>
      <c r="B637" s="4">
        <v>2</v>
      </c>
      <c r="C637" s="79" t="s">
        <v>923</v>
      </c>
      <c r="D637" s="79" t="s">
        <v>435</v>
      </c>
      <c r="E637" s="80">
        <f t="shared" si="1271"/>
        <v>4800</v>
      </c>
      <c r="F637" s="81">
        <f t="shared" si="1272"/>
        <v>33.540710736465762</v>
      </c>
      <c r="G637" s="81">
        <f t="shared" si="1273"/>
        <v>143.10966865652603</v>
      </c>
      <c r="H637" s="82" t="s">
        <v>554</v>
      </c>
      <c r="I637" s="83"/>
      <c r="J637" s="83" t="s">
        <v>555</v>
      </c>
      <c r="K637" s="83" t="s">
        <v>556</v>
      </c>
      <c r="L637" s="84" t="s">
        <v>575</v>
      </c>
      <c r="M637" s="85">
        <v>70</v>
      </c>
      <c r="N637" s="85">
        <v>65</v>
      </c>
      <c r="O637" s="86" t="s">
        <v>576</v>
      </c>
      <c r="P637" s="87">
        <f t="shared" ref="P637:P642" si="1280">MROUND(E637/1.68,100)</f>
        <v>2900</v>
      </c>
      <c r="Q637" s="87" t="s">
        <v>426</v>
      </c>
      <c r="R637" s="88">
        <f>R$65</f>
        <v>1</v>
      </c>
      <c r="S637" s="89">
        <f t="shared" si="1274"/>
        <v>4800</v>
      </c>
      <c r="T637" s="89">
        <f t="shared" si="1275"/>
        <v>4800</v>
      </c>
      <c r="U637" s="4">
        <v>144</v>
      </c>
      <c r="V637" s="95">
        <v>76.67</v>
      </c>
      <c r="W637" s="75">
        <v>3</v>
      </c>
      <c r="X637" s="9">
        <f>W637*V637</f>
        <v>230.01</v>
      </c>
      <c r="Y637" s="96">
        <v>2.7797478301546827</v>
      </c>
      <c r="Z637" s="72">
        <f t="shared" si="1277"/>
        <v>133.42789584742476</v>
      </c>
      <c r="AA637" s="72">
        <f>Z637*X637/1000</f>
        <v>30.689750323866171</v>
      </c>
      <c r="AB637" s="92">
        <v>0.91500000000000004</v>
      </c>
      <c r="AC637" s="93">
        <f>AA637/AB637</f>
        <v>33.540710736465762</v>
      </c>
      <c r="AD637" s="94">
        <v>5734.4528688923656</v>
      </c>
      <c r="AE637" s="72">
        <v>39</v>
      </c>
      <c r="AF637" s="72">
        <v>37</v>
      </c>
      <c r="AG637" s="92">
        <v>0.88</v>
      </c>
      <c r="AI637" s="72" t="s">
        <v>577</v>
      </c>
      <c r="AL637" s="4"/>
      <c r="AM637" s="4"/>
      <c r="AN637" s="73"/>
      <c r="AO637" s="4"/>
      <c r="AP637" s="4"/>
      <c r="AQ637" s="4"/>
      <c r="AR637" s="4"/>
    </row>
    <row r="638" spans="1:44" s="72" customFormat="1" ht="17.399999999999999">
      <c r="A638" s="4" t="str">
        <f t="shared" si="1173"/>
        <v>MCR06A2 8303</v>
      </c>
      <c r="B638" s="4">
        <v>3</v>
      </c>
      <c r="C638" s="79" t="s">
        <v>923</v>
      </c>
      <c r="D638" s="79" t="s">
        <v>435</v>
      </c>
      <c r="E638" s="80">
        <f t="shared" si="1271"/>
        <v>5650</v>
      </c>
      <c r="F638" s="81">
        <f t="shared" si="1272"/>
        <v>39.488588574798882</v>
      </c>
      <c r="G638" s="81">
        <f t="shared" si="1273"/>
        <v>143.07930984410413</v>
      </c>
      <c r="H638" s="82" t="s">
        <v>554</v>
      </c>
      <c r="I638" s="83"/>
      <c r="J638" s="83" t="s">
        <v>555</v>
      </c>
      <c r="K638" s="83" t="s">
        <v>556</v>
      </c>
      <c r="L638" s="84" t="s">
        <v>575</v>
      </c>
      <c r="M638" s="85">
        <v>70</v>
      </c>
      <c r="N638" s="85">
        <v>65</v>
      </c>
      <c r="O638" s="86" t="s">
        <v>576</v>
      </c>
      <c r="P638" s="87">
        <f t="shared" si="1280"/>
        <v>3400</v>
      </c>
      <c r="Q638" s="87" t="s">
        <v>561</v>
      </c>
      <c r="R638" s="88">
        <f>R$66</f>
        <v>1.0204081632653061</v>
      </c>
      <c r="S638" s="89">
        <f t="shared" si="1274"/>
        <v>5650</v>
      </c>
      <c r="T638" s="89">
        <f t="shared" si="1275"/>
        <v>5550</v>
      </c>
      <c r="U638" s="4">
        <v>144</v>
      </c>
      <c r="V638" s="9">
        <v>90</v>
      </c>
      <c r="W638" s="75">
        <v>3</v>
      </c>
      <c r="X638" s="9">
        <f t="shared" ref="X638:X639" si="1281">W638*V638</f>
        <v>270</v>
      </c>
      <c r="Y638" s="96">
        <v>2.8032022753715258</v>
      </c>
      <c r="Z638" s="72">
        <f t="shared" si="1277"/>
        <v>134.55370921783324</v>
      </c>
      <c r="AA638" s="72">
        <f t="shared" ref="AA638:AA642" si="1282">Z638*X638/1000</f>
        <v>36.329501488814977</v>
      </c>
      <c r="AB638" s="92">
        <v>0.92</v>
      </c>
      <c r="AC638" s="93">
        <f t="shared" ref="AC638:AC639" si="1283">AA638/AB638</f>
        <v>39.488588574798882</v>
      </c>
      <c r="AD638" s="94">
        <v>6619.3127120839617</v>
      </c>
      <c r="AE638" s="72">
        <v>39</v>
      </c>
      <c r="AF638" s="72">
        <v>37</v>
      </c>
      <c r="AG638" s="92">
        <v>0.88</v>
      </c>
      <c r="AI638" s="72" t="s">
        <v>577</v>
      </c>
      <c r="AL638" s="4"/>
      <c r="AM638" s="4"/>
      <c r="AN638" s="73"/>
      <c r="AO638" s="4"/>
      <c r="AP638" s="4"/>
      <c r="AQ638" s="4"/>
      <c r="AR638" s="4"/>
    </row>
    <row r="639" spans="1:44" s="72" customFormat="1" ht="17.399999999999999">
      <c r="A639" s="4" t="str">
        <f t="shared" si="1173"/>
        <v>MCR06A2 8304</v>
      </c>
      <c r="B639" s="4">
        <v>4</v>
      </c>
      <c r="C639" s="79" t="s">
        <v>923</v>
      </c>
      <c r="D639" s="79" t="s">
        <v>435</v>
      </c>
      <c r="E639" s="80">
        <f t="shared" si="1271"/>
        <v>7050</v>
      </c>
      <c r="F639" s="81">
        <f t="shared" si="1272"/>
        <v>51.319294044817326</v>
      </c>
      <c r="G639" s="81">
        <f t="shared" si="1273"/>
        <v>137.375233452027</v>
      </c>
      <c r="H639" s="82" t="s">
        <v>554</v>
      </c>
      <c r="I639" s="83"/>
      <c r="J639" s="83" t="s">
        <v>555</v>
      </c>
      <c r="K639" s="83" t="s">
        <v>556</v>
      </c>
      <c r="L639" s="84" t="s">
        <v>575</v>
      </c>
      <c r="M639" s="85">
        <v>70</v>
      </c>
      <c r="N639" s="85">
        <v>65</v>
      </c>
      <c r="O639" s="86" t="s">
        <v>576</v>
      </c>
      <c r="P639" s="87">
        <f t="shared" si="1280"/>
        <v>4200</v>
      </c>
      <c r="Q639" s="87" t="s">
        <v>585</v>
      </c>
      <c r="R639" s="88">
        <f>R$67</f>
        <v>1.0162601626016261</v>
      </c>
      <c r="S639" s="89">
        <f t="shared" si="1274"/>
        <v>7050</v>
      </c>
      <c r="T639" s="89">
        <f t="shared" si="1275"/>
        <v>6950</v>
      </c>
      <c r="U639" s="4">
        <v>144</v>
      </c>
      <c r="V639" s="9">
        <f>350/3</f>
        <v>116.66666666666667</v>
      </c>
      <c r="W639" s="75">
        <v>3</v>
      </c>
      <c r="X639" s="9">
        <f t="shared" si="1281"/>
        <v>350</v>
      </c>
      <c r="Y639" s="96">
        <v>2.8469989315339133</v>
      </c>
      <c r="Z639" s="72">
        <f t="shared" si="1277"/>
        <v>136.65594871362785</v>
      </c>
      <c r="AA639" s="72">
        <f t="shared" si="1282"/>
        <v>47.829582049769748</v>
      </c>
      <c r="AB639" s="92">
        <v>0.93200000000000005</v>
      </c>
      <c r="AC639" s="93">
        <f t="shared" si="1283"/>
        <v>51.319294044817326</v>
      </c>
      <c r="AD639" s="94">
        <v>8319.1479192017305</v>
      </c>
      <c r="AE639" s="72">
        <v>39</v>
      </c>
      <c r="AF639" s="72">
        <v>37</v>
      </c>
      <c r="AG639" s="92">
        <v>0.88</v>
      </c>
      <c r="AI639" s="72" t="s">
        <v>577</v>
      </c>
      <c r="AL639" s="4"/>
      <c r="AM639" s="4"/>
      <c r="AN639" s="73"/>
      <c r="AO639" s="4"/>
      <c r="AP639" s="4"/>
      <c r="AQ639" s="4"/>
      <c r="AR639" s="4"/>
    </row>
    <row r="640" spans="1:44" s="72" customFormat="1" ht="17.399999999999999">
      <c r="A640" s="4" t="str">
        <f t="shared" si="1173"/>
        <v>MCR06A2 8305</v>
      </c>
      <c r="B640" s="4">
        <v>5</v>
      </c>
      <c r="C640" s="79" t="s">
        <v>923</v>
      </c>
      <c r="D640" s="79" t="s">
        <v>436</v>
      </c>
      <c r="E640" s="80">
        <f t="shared" si="1271"/>
        <v>9150</v>
      </c>
      <c r="F640" s="81">
        <f t="shared" si="1272"/>
        <v>58.311904864864864</v>
      </c>
      <c r="G640" s="81">
        <f t="shared" si="1273"/>
        <v>156.91478474600856</v>
      </c>
      <c r="H640" s="82" t="s">
        <v>554</v>
      </c>
      <c r="I640" s="83"/>
      <c r="J640" s="83" t="s">
        <v>555</v>
      </c>
      <c r="K640" s="83" t="s">
        <v>556</v>
      </c>
      <c r="L640" s="84" t="s">
        <v>575</v>
      </c>
      <c r="M640" s="85">
        <v>70</v>
      </c>
      <c r="N640" s="85">
        <v>65</v>
      </c>
      <c r="O640" s="86" t="s">
        <v>576</v>
      </c>
      <c r="P640" s="87">
        <f t="shared" si="1280"/>
        <v>5400</v>
      </c>
      <c r="Q640" s="87" t="s">
        <v>586</v>
      </c>
      <c r="R640" s="88">
        <f>R$68</f>
        <v>1.0062111801242235</v>
      </c>
      <c r="S640" s="89">
        <f t="shared" si="1274"/>
        <v>9150</v>
      </c>
      <c r="T640" s="89">
        <f t="shared" si="1275"/>
        <v>9100</v>
      </c>
      <c r="U640" s="4">
        <v>144</v>
      </c>
      <c r="V640" s="9">
        <v>133.30000000000001</v>
      </c>
      <c r="W640" s="75">
        <v>3</v>
      </c>
      <c r="X640" s="9">
        <f>W640*V640</f>
        <v>399.90000000000003</v>
      </c>
      <c r="Y640" s="72">
        <v>2.81</v>
      </c>
      <c r="Z640" s="72">
        <f t="shared" si="1277"/>
        <v>134.88</v>
      </c>
      <c r="AA640" s="72">
        <f t="shared" si="1282"/>
        <v>53.938512000000003</v>
      </c>
      <c r="AB640" s="92">
        <v>0.92500000000000004</v>
      </c>
      <c r="AC640" s="93">
        <f>AA640/AB640</f>
        <v>58.311904864864864</v>
      </c>
      <c r="AD640" s="94">
        <v>10874.718775497558</v>
      </c>
      <c r="AE640" s="72">
        <v>39</v>
      </c>
      <c r="AF640" s="72">
        <v>37</v>
      </c>
      <c r="AG640" s="92">
        <v>0.88</v>
      </c>
      <c r="AI640" s="72" t="s">
        <v>578</v>
      </c>
      <c r="AL640" s="4"/>
      <c r="AM640" s="4"/>
      <c r="AN640" s="73"/>
      <c r="AO640" s="4"/>
      <c r="AP640" s="4"/>
      <c r="AQ640" s="4"/>
      <c r="AR640" s="4"/>
    </row>
    <row r="641" spans="1:44" s="72" customFormat="1" ht="17.399999999999999">
      <c r="A641" s="4" t="str">
        <f t="shared" si="1173"/>
        <v>MCR06A2 8306</v>
      </c>
      <c r="B641" s="4">
        <v>6</v>
      </c>
      <c r="C641" s="79" t="s">
        <v>923</v>
      </c>
      <c r="D641" s="79" t="s">
        <v>436</v>
      </c>
      <c r="E641" s="80">
        <f t="shared" si="1271"/>
        <v>11250</v>
      </c>
      <c r="F641" s="81">
        <f t="shared" si="1272"/>
        <v>72.912975401069517</v>
      </c>
      <c r="G641" s="81">
        <f t="shared" si="1273"/>
        <v>154.29352509779736</v>
      </c>
      <c r="H641" s="82" t="s">
        <v>554</v>
      </c>
      <c r="I641" s="83"/>
      <c r="J641" s="83" t="s">
        <v>555</v>
      </c>
      <c r="K641" s="83" t="s">
        <v>556</v>
      </c>
      <c r="L641" s="84" t="s">
        <v>575</v>
      </c>
      <c r="M641" s="85">
        <v>70</v>
      </c>
      <c r="N641" s="85">
        <v>65</v>
      </c>
      <c r="O641" s="86" t="s">
        <v>576</v>
      </c>
      <c r="P641" s="87">
        <f t="shared" si="1280"/>
        <v>6700</v>
      </c>
      <c r="Q641" s="87" t="s">
        <v>587</v>
      </c>
      <c r="R641" s="88">
        <f>$R$69</f>
        <v>1.015228426395939</v>
      </c>
      <c r="S641" s="89">
        <f t="shared" si="1274"/>
        <v>11250</v>
      </c>
      <c r="T641" s="89">
        <f t="shared" si="1275"/>
        <v>11100</v>
      </c>
      <c r="U641" s="4">
        <v>144</v>
      </c>
      <c r="V641" s="95">
        <v>166.7</v>
      </c>
      <c r="W641" s="75">
        <v>3</v>
      </c>
      <c r="X641" s="9">
        <f t="shared" ref="X641:X642" si="1284">W641*V641</f>
        <v>500.09999999999997</v>
      </c>
      <c r="Y641" s="72">
        <v>2.84</v>
      </c>
      <c r="Z641" s="72">
        <f t="shared" si="1277"/>
        <v>136.32</v>
      </c>
      <c r="AA641" s="72">
        <f t="shared" si="1282"/>
        <v>68.173631999999998</v>
      </c>
      <c r="AB641" s="92">
        <v>0.93500000000000005</v>
      </c>
      <c r="AC641" s="93">
        <f t="shared" ref="AC641:AC642" si="1285">AA641/AB641</f>
        <v>72.912975401069517</v>
      </c>
      <c r="AD641" s="94">
        <v>13300.159999430247</v>
      </c>
      <c r="AE641" s="72">
        <v>39</v>
      </c>
      <c r="AF641" s="72">
        <v>37</v>
      </c>
      <c r="AG641" s="92">
        <v>0.88</v>
      </c>
      <c r="AI641" s="72" t="s">
        <v>578</v>
      </c>
      <c r="AL641" s="4"/>
      <c r="AM641" s="4"/>
      <c r="AN641" s="73"/>
      <c r="AO641" s="4"/>
      <c r="AP641" s="4"/>
      <c r="AQ641" s="4"/>
      <c r="AR641" s="4"/>
    </row>
    <row r="642" spans="1:44" s="72" customFormat="1" ht="18" thickBot="1">
      <c r="A642" s="4" t="str">
        <f t="shared" si="1173"/>
        <v>MCR06A2 8307</v>
      </c>
      <c r="B642" s="4">
        <v>7</v>
      </c>
      <c r="C642" s="79" t="s">
        <v>923</v>
      </c>
      <c r="D642" s="79" t="s">
        <v>436</v>
      </c>
      <c r="E642" s="80">
        <f t="shared" si="1271"/>
        <v>12700</v>
      </c>
      <c r="F642" s="81">
        <f t="shared" si="1272"/>
        <v>87.812366737739879</v>
      </c>
      <c r="G642" s="81">
        <f t="shared" si="1273"/>
        <v>144.62655400155398</v>
      </c>
      <c r="H642" s="82" t="s">
        <v>554</v>
      </c>
      <c r="I642" s="83"/>
      <c r="J642" s="83" t="s">
        <v>555</v>
      </c>
      <c r="K642" s="83" t="s">
        <v>556</v>
      </c>
      <c r="L642" s="84" t="s">
        <v>575</v>
      </c>
      <c r="M642" s="85">
        <v>70</v>
      </c>
      <c r="N642" s="85">
        <v>65</v>
      </c>
      <c r="O642" s="86" t="s">
        <v>576</v>
      </c>
      <c r="P642" s="87">
        <f t="shared" si="1280"/>
        <v>7600</v>
      </c>
      <c r="Q642" s="87" t="s">
        <v>507</v>
      </c>
      <c r="R642" s="88">
        <f>$R$70</f>
        <v>0.97413793103448276</v>
      </c>
      <c r="S642" s="89">
        <f t="shared" si="1274"/>
        <v>12700</v>
      </c>
      <c r="T642" s="89">
        <f t="shared" si="1275"/>
        <v>13050</v>
      </c>
      <c r="U642" s="4">
        <v>144</v>
      </c>
      <c r="V642" s="98">
        <v>200</v>
      </c>
      <c r="W642" s="75">
        <v>3</v>
      </c>
      <c r="X642" s="9">
        <f t="shared" si="1284"/>
        <v>600</v>
      </c>
      <c r="Y642" s="72">
        <v>2.86</v>
      </c>
      <c r="Z642" s="72">
        <f t="shared" si="1277"/>
        <v>137.28</v>
      </c>
      <c r="AA642" s="72">
        <f t="shared" si="1282"/>
        <v>82.367999999999995</v>
      </c>
      <c r="AB642" s="92">
        <v>0.93799999999999994</v>
      </c>
      <c r="AC642" s="93">
        <f t="shared" si="1285"/>
        <v>87.812366737739879</v>
      </c>
      <c r="AD642" s="99">
        <v>15617.5832268718</v>
      </c>
      <c r="AE642" s="72">
        <v>39</v>
      </c>
      <c r="AF642" s="72">
        <v>37</v>
      </c>
      <c r="AG642" s="92">
        <v>0.88</v>
      </c>
      <c r="AI642" s="72" t="s">
        <v>578</v>
      </c>
      <c r="AL642" s="4"/>
      <c r="AM642" s="4"/>
      <c r="AN642" s="73"/>
      <c r="AO642" s="4"/>
      <c r="AP642" s="4"/>
      <c r="AQ642" s="4"/>
      <c r="AR642" s="4"/>
    </row>
    <row r="643" spans="1:44" s="72" customFormat="1" ht="15" thickBot="1">
      <c r="A643" s="4" t="str">
        <f t="shared" si="1173"/>
        <v/>
      </c>
      <c r="B643" s="4"/>
      <c r="C643" s="79"/>
      <c r="D643" s="79" t="s">
        <v>646</v>
      </c>
      <c r="E643" s="80"/>
      <c r="F643" s="81"/>
      <c r="G643" s="81"/>
      <c r="H643" s="82" t="s">
        <v>554</v>
      </c>
      <c r="I643" s="83"/>
      <c r="J643" s="83"/>
      <c r="K643" s="83"/>
      <c r="L643" s="84"/>
      <c r="M643" s="85"/>
      <c r="N643" s="85"/>
      <c r="O643" s="86"/>
      <c r="P643" s="87"/>
      <c r="Q643" s="87"/>
      <c r="R643" s="89"/>
      <c r="S643" s="89"/>
      <c r="T643" s="89"/>
      <c r="U643" s="4"/>
      <c r="AF643" s="72">
        <v>37</v>
      </c>
      <c r="AG643" s="92">
        <v>0.88</v>
      </c>
      <c r="AL643" s="4"/>
      <c r="AM643" s="4"/>
      <c r="AN643" s="73"/>
      <c r="AO643" s="4"/>
      <c r="AP643" s="4"/>
      <c r="AQ643" s="4"/>
      <c r="AR643" s="4"/>
    </row>
    <row r="644" spans="1:44" s="72" customFormat="1" ht="17.399999999999999">
      <c r="A644" s="4" t="str">
        <f t="shared" si="1173"/>
        <v>MCR08A2 8301</v>
      </c>
      <c r="B644" s="4">
        <v>1</v>
      </c>
      <c r="C644" s="79" t="s">
        <v>924</v>
      </c>
      <c r="D644" s="79" t="s">
        <v>435</v>
      </c>
      <c r="E644" s="80">
        <f t="shared" ref="E644:E650" si="1286">S644</f>
        <v>4300</v>
      </c>
      <c r="F644" s="81">
        <f t="shared" ref="F644:F650" si="1287">AC644</f>
        <v>29.254098854896352</v>
      </c>
      <c r="G644" s="81">
        <f t="shared" ref="G644:G650" si="1288">E644/F644</f>
        <v>146.98794932390459</v>
      </c>
      <c r="H644" s="82" t="s">
        <v>554</v>
      </c>
      <c r="I644" s="83"/>
      <c r="J644" s="83" t="s">
        <v>555</v>
      </c>
      <c r="K644" s="83" t="s">
        <v>556</v>
      </c>
      <c r="L644" s="84" t="s">
        <v>579</v>
      </c>
      <c r="M644" s="85">
        <v>70</v>
      </c>
      <c r="N644" s="85">
        <v>65</v>
      </c>
      <c r="O644" s="86" t="s">
        <v>580</v>
      </c>
      <c r="P644" s="87">
        <f>MROUND(E644/2.24,100)</f>
        <v>1900</v>
      </c>
      <c r="Q644" s="87" t="s">
        <v>584</v>
      </c>
      <c r="R644" s="88">
        <f>R$64</f>
        <v>1</v>
      </c>
      <c r="S644" s="89">
        <f t="shared" ref="S644:S650" si="1289">MROUND(T644*R644,50)</f>
        <v>4300</v>
      </c>
      <c r="T644" s="89">
        <f t="shared" ref="T644:T650" si="1290">MROUND(AD644*AG644*AF644/AE644,50)</f>
        <v>4300</v>
      </c>
      <c r="U644" s="4">
        <f t="shared" ref="U644:U647" si="1291">24*8</f>
        <v>192</v>
      </c>
      <c r="V644" s="90">
        <v>50</v>
      </c>
      <c r="W644" s="75">
        <v>3</v>
      </c>
      <c r="X644" s="9">
        <f t="shared" ref="X644" si="1292">W644*V644</f>
        <v>150</v>
      </c>
      <c r="Y644" s="91">
        <v>2.7273352578262751</v>
      </c>
      <c r="Z644" s="72">
        <f t="shared" ref="Z644:Z650" si="1293">Y644*U644/W644</f>
        <v>174.54945650088158</v>
      </c>
      <c r="AA644" s="72">
        <f t="shared" ref="AA644" si="1294">Z644*X644/1000</f>
        <v>26.182418475132234</v>
      </c>
      <c r="AB644" s="92">
        <v>0.89500000000000002</v>
      </c>
      <c r="AC644" s="93">
        <f t="shared" ref="AC644" si="1295">AA644/AB644</f>
        <v>29.254098854896352</v>
      </c>
      <c r="AD644" s="97">
        <v>5163.801909519304</v>
      </c>
      <c r="AE644" s="72">
        <v>39</v>
      </c>
      <c r="AF644" s="72">
        <v>37</v>
      </c>
      <c r="AG644" s="92">
        <v>0.88</v>
      </c>
      <c r="AI644" s="72" t="s">
        <v>581</v>
      </c>
      <c r="AL644" s="4"/>
      <c r="AM644" s="4"/>
      <c r="AN644" s="73"/>
      <c r="AO644" s="4"/>
      <c r="AP644" s="4"/>
      <c r="AQ644" s="4"/>
      <c r="AR644" s="4"/>
    </row>
    <row r="645" spans="1:44" s="72" customFormat="1" ht="17.399999999999999">
      <c r="A645" s="4" t="str">
        <f t="shared" si="1173"/>
        <v>MCR08A2 8302</v>
      </c>
      <c r="B645" s="4">
        <v>2</v>
      </c>
      <c r="C645" s="79" t="s">
        <v>924</v>
      </c>
      <c r="D645" s="79" t="s">
        <v>435</v>
      </c>
      <c r="E645" s="80">
        <f t="shared" si="1286"/>
        <v>6400</v>
      </c>
      <c r="F645" s="81">
        <f t="shared" si="1287"/>
        <v>44.189705289944087</v>
      </c>
      <c r="G645" s="81">
        <f t="shared" si="1288"/>
        <v>144.83011276059358</v>
      </c>
      <c r="H645" s="82" t="s">
        <v>554</v>
      </c>
      <c r="I645" s="83"/>
      <c r="J645" s="83" t="s">
        <v>555</v>
      </c>
      <c r="K645" s="83" t="s">
        <v>556</v>
      </c>
      <c r="L645" s="84" t="s">
        <v>579</v>
      </c>
      <c r="M645" s="85">
        <v>70</v>
      </c>
      <c r="N645" s="85">
        <v>65</v>
      </c>
      <c r="O645" s="86" t="s">
        <v>580</v>
      </c>
      <c r="P645" s="87">
        <f t="shared" ref="P645:P650" si="1296">MROUND(E645/2.24,100)</f>
        <v>2900</v>
      </c>
      <c r="Q645" s="87" t="s">
        <v>426</v>
      </c>
      <c r="R645" s="88">
        <f>R$65</f>
        <v>1</v>
      </c>
      <c r="S645" s="89">
        <f t="shared" si="1289"/>
        <v>6400</v>
      </c>
      <c r="T645" s="89">
        <f t="shared" si="1290"/>
        <v>6400</v>
      </c>
      <c r="U645" s="4">
        <f t="shared" si="1291"/>
        <v>192</v>
      </c>
      <c r="V645" s="95">
        <v>76.67</v>
      </c>
      <c r="W645" s="75">
        <v>3</v>
      </c>
      <c r="X645" s="9">
        <f>W645*V645</f>
        <v>230.01</v>
      </c>
      <c r="Y645" s="96">
        <v>2.7797478301546827</v>
      </c>
      <c r="Z645" s="72">
        <f t="shared" si="1293"/>
        <v>177.9038611298997</v>
      </c>
      <c r="AA645" s="72">
        <f>Z645*X645/1000</f>
        <v>40.919667098488226</v>
      </c>
      <c r="AB645" s="92">
        <v>0.92600000000000005</v>
      </c>
      <c r="AC645" s="93">
        <f>AA645/AB645</f>
        <v>44.189705289944087</v>
      </c>
      <c r="AD645" s="94">
        <v>7645.9371585231547</v>
      </c>
      <c r="AE645" s="72">
        <v>39</v>
      </c>
      <c r="AF645" s="72">
        <v>37</v>
      </c>
      <c r="AG645" s="92">
        <v>0.88</v>
      </c>
      <c r="AI645" s="72" t="s">
        <v>581</v>
      </c>
      <c r="AL645" s="4"/>
      <c r="AM645" s="4"/>
      <c r="AN645" s="73"/>
      <c r="AO645" s="4"/>
      <c r="AP645" s="4"/>
      <c r="AQ645" s="4"/>
      <c r="AR645" s="4"/>
    </row>
    <row r="646" spans="1:44" s="72" customFormat="1" ht="17.399999999999999">
      <c r="A646" s="4" t="str">
        <f t="shared" si="1173"/>
        <v>MCR08A2 8303</v>
      </c>
      <c r="B646" s="4">
        <v>3</v>
      </c>
      <c r="C646" s="79" t="s">
        <v>924</v>
      </c>
      <c r="D646" s="79" t="s">
        <v>435</v>
      </c>
      <c r="E646" s="80">
        <f t="shared" si="1286"/>
        <v>7500</v>
      </c>
      <c r="F646" s="81">
        <f t="shared" si="1287"/>
        <v>51.862243381605957</v>
      </c>
      <c r="G646" s="81">
        <f t="shared" si="1288"/>
        <v>144.61387535464834</v>
      </c>
      <c r="H646" s="82" t="s">
        <v>554</v>
      </c>
      <c r="I646" s="83"/>
      <c r="J646" s="83" t="s">
        <v>555</v>
      </c>
      <c r="K646" s="83" t="s">
        <v>556</v>
      </c>
      <c r="L646" s="84" t="s">
        <v>579</v>
      </c>
      <c r="M646" s="85">
        <v>70</v>
      </c>
      <c r="N646" s="85">
        <v>65</v>
      </c>
      <c r="O646" s="86" t="s">
        <v>580</v>
      </c>
      <c r="P646" s="87">
        <f t="shared" si="1296"/>
        <v>3300</v>
      </c>
      <c r="Q646" s="87" t="s">
        <v>561</v>
      </c>
      <c r="R646" s="88">
        <f>R$66</f>
        <v>1.0204081632653061</v>
      </c>
      <c r="S646" s="89">
        <f t="shared" si="1289"/>
        <v>7500</v>
      </c>
      <c r="T646" s="89">
        <f t="shared" si="1290"/>
        <v>7350</v>
      </c>
      <c r="U646" s="4">
        <f t="shared" si="1291"/>
        <v>192</v>
      </c>
      <c r="V646" s="9">
        <v>90</v>
      </c>
      <c r="W646" s="75">
        <v>3</v>
      </c>
      <c r="X646" s="9">
        <f t="shared" ref="X646:X647" si="1297">W646*V646</f>
        <v>270</v>
      </c>
      <c r="Y646" s="96">
        <v>2.8032022753715258</v>
      </c>
      <c r="Z646" s="72">
        <f t="shared" si="1293"/>
        <v>179.40494562377765</v>
      </c>
      <c r="AA646" s="72">
        <f t="shared" ref="AA646:AA647" si="1298">Z646*X646/1000</f>
        <v>48.439335318419964</v>
      </c>
      <c r="AB646" s="92">
        <v>0.93400000000000005</v>
      </c>
      <c r="AC646" s="93">
        <f t="shared" ref="AC646:AC647" si="1299">AA646/AB646</f>
        <v>51.862243381605957</v>
      </c>
      <c r="AD646" s="94">
        <v>8825.7502827786157</v>
      </c>
      <c r="AE646" s="72">
        <v>39</v>
      </c>
      <c r="AF646" s="72">
        <v>37</v>
      </c>
      <c r="AG646" s="92">
        <v>0.88</v>
      </c>
      <c r="AI646" s="72" t="s">
        <v>581</v>
      </c>
      <c r="AL646" s="4"/>
      <c r="AM646" s="4"/>
      <c r="AN646" s="73"/>
      <c r="AO646" s="4"/>
      <c r="AP646" s="4"/>
      <c r="AQ646" s="4"/>
      <c r="AR646" s="4"/>
    </row>
    <row r="647" spans="1:44" s="72" customFormat="1" ht="17.399999999999999">
      <c r="A647" s="4" t="str">
        <f t="shared" si="1173"/>
        <v>MCR08A2 8304</v>
      </c>
      <c r="B647" s="4">
        <v>4</v>
      </c>
      <c r="C647" s="79" t="s">
        <v>924</v>
      </c>
      <c r="D647" s="79" t="s">
        <v>435</v>
      </c>
      <c r="E647" s="80">
        <f t="shared" si="1286"/>
        <v>9400</v>
      </c>
      <c r="F647" s="81">
        <f t="shared" si="1287"/>
        <v>67.699337650063327</v>
      </c>
      <c r="G647" s="81">
        <f t="shared" si="1288"/>
        <v>138.84921664357239</v>
      </c>
      <c r="H647" s="82" t="s">
        <v>554</v>
      </c>
      <c r="I647" s="83"/>
      <c r="J647" s="83" t="s">
        <v>555</v>
      </c>
      <c r="K647" s="83" t="s">
        <v>556</v>
      </c>
      <c r="L647" s="84" t="s">
        <v>579</v>
      </c>
      <c r="M647" s="85">
        <v>70</v>
      </c>
      <c r="N647" s="85">
        <v>65</v>
      </c>
      <c r="O647" s="86" t="s">
        <v>580</v>
      </c>
      <c r="P647" s="87">
        <f t="shared" si="1296"/>
        <v>4200</v>
      </c>
      <c r="Q647" s="87" t="s">
        <v>585</v>
      </c>
      <c r="R647" s="88">
        <f>R$67</f>
        <v>1.0162601626016261</v>
      </c>
      <c r="S647" s="89">
        <f t="shared" si="1289"/>
        <v>9400</v>
      </c>
      <c r="T647" s="89">
        <f t="shared" si="1290"/>
        <v>9250</v>
      </c>
      <c r="U647" s="4">
        <f t="shared" si="1291"/>
        <v>192</v>
      </c>
      <c r="V647" s="9">
        <f>350/3</f>
        <v>116.66666666666667</v>
      </c>
      <c r="W647" s="75">
        <v>3</v>
      </c>
      <c r="X647" s="9">
        <f t="shared" si="1297"/>
        <v>350</v>
      </c>
      <c r="Y647" s="96">
        <v>2.8469989315339133</v>
      </c>
      <c r="Z647" s="72">
        <f t="shared" si="1293"/>
        <v>182.20793161817042</v>
      </c>
      <c r="AA647" s="72">
        <f t="shared" si="1298"/>
        <v>63.772776066359647</v>
      </c>
      <c r="AB647" s="92">
        <v>0.94199999999999995</v>
      </c>
      <c r="AC647" s="93">
        <f t="shared" si="1299"/>
        <v>67.699337650063327</v>
      </c>
      <c r="AD647" s="94">
        <v>11092.197225602307</v>
      </c>
      <c r="AE647" s="72">
        <v>39</v>
      </c>
      <c r="AF647" s="72">
        <v>37</v>
      </c>
      <c r="AG647" s="92">
        <v>0.88</v>
      </c>
      <c r="AI647" s="72" t="s">
        <v>581</v>
      </c>
      <c r="AL647" s="4"/>
      <c r="AM647" s="4"/>
      <c r="AN647" s="73"/>
      <c r="AO647" s="4"/>
      <c r="AP647" s="4"/>
      <c r="AQ647" s="4"/>
      <c r="AR647" s="4"/>
    </row>
    <row r="648" spans="1:44" s="72" customFormat="1" ht="17.399999999999999">
      <c r="A648" s="4" t="str">
        <f t="shared" si="1173"/>
        <v>MCR08A2 83015</v>
      </c>
      <c r="B648" s="4">
        <v>5</v>
      </c>
      <c r="C648" s="79" t="s">
        <v>925</v>
      </c>
      <c r="D648" s="79" t="s">
        <v>647</v>
      </c>
      <c r="E648" s="80">
        <f t="shared" si="1286"/>
        <v>12200</v>
      </c>
      <c r="F648" s="81">
        <f t="shared" si="1287"/>
        <v>76.835487179487188</v>
      </c>
      <c r="G648" s="81">
        <f t="shared" si="1288"/>
        <v>158.78079840244757</v>
      </c>
      <c r="H648" s="82" t="s">
        <v>554</v>
      </c>
      <c r="I648" s="83"/>
      <c r="J648" s="83" t="s">
        <v>555</v>
      </c>
      <c r="K648" s="83" t="s">
        <v>556</v>
      </c>
      <c r="L648" s="84" t="s">
        <v>579</v>
      </c>
      <c r="M648" s="85">
        <v>70</v>
      </c>
      <c r="N648" s="85">
        <v>65</v>
      </c>
      <c r="O648" s="86" t="s">
        <v>580</v>
      </c>
      <c r="P648" s="87">
        <f t="shared" si="1296"/>
        <v>5400</v>
      </c>
      <c r="Q648" s="87" t="s">
        <v>586</v>
      </c>
      <c r="R648" s="88">
        <f>R$68</f>
        <v>1.0062111801242235</v>
      </c>
      <c r="S648" s="89">
        <f t="shared" si="1289"/>
        <v>12200</v>
      </c>
      <c r="T648" s="89">
        <f t="shared" si="1290"/>
        <v>12100</v>
      </c>
      <c r="U648" s="4">
        <f>24*8</f>
        <v>192</v>
      </c>
      <c r="V648" s="9">
        <v>133.30000000000001</v>
      </c>
      <c r="W648" s="75">
        <v>3</v>
      </c>
      <c r="X648" s="9">
        <f>W648*V648</f>
        <v>399.90000000000003</v>
      </c>
      <c r="Y648" s="72">
        <v>2.81</v>
      </c>
      <c r="Z648" s="72">
        <f t="shared" si="1293"/>
        <v>179.84</v>
      </c>
      <c r="AA648" s="72">
        <f>Z648*X648/1000</f>
        <v>71.918016000000009</v>
      </c>
      <c r="AB648" s="92">
        <v>0.93600000000000005</v>
      </c>
      <c r="AC648" s="93">
        <f>AA648/AB648</f>
        <v>76.835487179487188</v>
      </c>
      <c r="AD648" s="97">
        <v>14499.625033996745</v>
      </c>
      <c r="AE648" s="72">
        <v>39</v>
      </c>
      <c r="AF648" s="72">
        <v>37</v>
      </c>
      <c r="AG648" s="92">
        <v>0.88</v>
      </c>
      <c r="AI648" s="72" t="s">
        <v>582</v>
      </c>
      <c r="AL648" s="4"/>
      <c r="AM648" s="4"/>
      <c r="AN648" s="73"/>
      <c r="AO648" s="4"/>
      <c r="AP648" s="4"/>
      <c r="AQ648" s="4"/>
      <c r="AR648" s="4"/>
    </row>
    <row r="649" spans="1:44" s="72" customFormat="1" ht="17.399999999999999">
      <c r="A649" s="4" t="str">
        <f t="shared" ref="A649:A712" si="1300">C649&amp;B649</f>
        <v>MCR08A2 83016</v>
      </c>
      <c r="B649" s="4">
        <v>6</v>
      </c>
      <c r="C649" s="79" t="s">
        <v>925</v>
      </c>
      <c r="D649" s="79" t="s">
        <v>647</v>
      </c>
      <c r="E649" s="80">
        <f t="shared" si="1286"/>
        <v>15050</v>
      </c>
      <c r="F649" s="81">
        <f t="shared" si="1287"/>
        <v>96.188546031746029</v>
      </c>
      <c r="G649" s="81">
        <f t="shared" si="1288"/>
        <v>156.46353563794284</v>
      </c>
      <c r="H649" s="82" t="s">
        <v>554</v>
      </c>
      <c r="I649" s="83"/>
      <c r="J649" s="83" t="s">
        <v>555</v>
      </c>
      <c r="K649" s="83" t="s">
        <v>556</v>
      </c>
      <c r="L649" s="84" t="s">
        <v>579</v>
      </c>
      <c r="M649" s="85">
        <v>70</v>
      </c>
      <c r="N649" s="85">
        <v>65</v>
      </c>
      <c r="O649" s="86" t="s">
        <v>580</v>
      </c>
      <c r="P649" s="87">
        <f t="shared" si="1296"/>
        <v>6700</v>
      </c>
      <c r="Q649" s="87" t="s">
        <v>587</v>
      </c>
      <c r="R649" s="88">
        <f>$R$69</f>
        <v>1.015228426395939</v>
      </c>
      <c r="S649" s="89">
        <f t="shared" si="1289"/>
        <v>15050</v>
      </c>
      <c r="T649" s="89">
        <f t="shared" si="1290"/>
        <v>14800</v>
      </c>
      <c r="U649" s="4">
        <f t="shared" ref="U649:U650" si="1301">24*8</f>
        <v>192</v>
      </c>
      <c r="V649" s="95">
        <v>166.7</v>
      </c>
      <c r="W649" s="75">
        <v>3</v>
      </c>
      <c r="X649" s="9">
        <f t="shared" ref="X649:X650" si="1302">W649*V649</f>
        <v>500.09999999999997</v>
      </c>
      <c r="Y649" s="72">
        <v>2.84</v>
      </c>
      <c r="Z649" s="72">
        <f t="shared" si="1293"/>
        <v>181.76</v>
      </c>
      <c r="AA649" s="72">
        <f t="shared" ref="AA649:AA650" si="1303">Z649*X649/1000</f>
        <v>90.898175999999992</v>
      </c>
      <c r="AB649" s="92">
        <v>0.94499999999999995</v>
      </c>
      <c r="AC649" s="93">
        <f t="shared" ref="AC649:AC650" si="1304">AA649/AB649</f>
        <v>96.188546031746029</v>
      </c>
      <c r="AD649" s="94">
        <v>17733.546665906993</v>
      </c>
      <c r="AE649" s="72">
        <v>39</v>
      </c>
      <c r="AF649" s="72">
        <v>37</v>
      </c>
      <c r="AG649" s="92">
        <v>0.88</v>
      </c>
      <c r="AI649" s="72" t="s">
        <v>582</v>
      </c>
      <c r="AL649" s="4"/>
      <c r="AM649" s="4"/>
      <c r="AN649" s="73"/>
      <c r="AO649" s="4"/>
      <c r="AP649" s="4"/>
      <c r="AQ649" s="4"/>
      <c r="AR649" s="4"/>
    </row>
    <row r="650" spans="1:44" s="72" customFormat="1" ht="17.399999999999999">
      <c r="A650" s="4" t="str">
        <f t="shared" si="1300"/>
        <v>MCR08A2 83027</v>
      </c>
      <c r="B650" s="4">
        <v>7</v>
      </c>
      <c r="C650" s="79" t="s">
        <v>926</v>
      </c>
      <c r="D650" s="79" t="s">
        <v>648</v>
      </c>
      <c r="E650" s="80">
        <f t="shared" si="1286"/>
        <v>16950</v>
      </c>
      <c r="F650" s="81">
        <f t="shared" si="1287"/>
        <v>115.97043294614572</v>
      </c>
      <c r="G650" s="81">
        <f t="shared" si="1288"/>
        <v>146.15794361888112</v>
      </c>
      <c r="H650" s="82" t="s">
        <v>554</v>
      </c>
      <c r="I650" s="83"/>
      <c r="J650" s="83" t="s">
        <v>565</v>
      </c>
      <c r="K650" s="83" t="s">
        <v>556</v>
      </c>
      <c r="L650" s="84" t="s">
        <v>579</v>
      </c>
      <c r="M650" s="85">
        <v>70</v>
      </c>
      <c r="N650" s="85">
        <v>65</v>
      </c>
      <c r="O650" s="86" t="s">
        <v>580</v>
      </c>
      <c r="P650" s="87">
        <f t="shared" si="1296"/>
        <v>7600</v>
      </c>
      <c r="Q650" s="87" t="s">
        <v>507</v>
      </c>
      <c r="R650" s="88">
        <f>$R$70</f>
        <v>0.97413793103448276</v>
      </c>
      <c r="S650" s="89">
        <f t="shared" si="1289"/>
        <v>16950</v>
      </c>
      <c r="T650" s="89">
        <f t="shared" si="1290"/>
        <v>17400</v>
      </c>
      <c r="U650" s="4">
        <f t="shared" si="1301"/>
        <v>192</v>
      </c>
      <c r="V650" s="98">
        <v>200</v>
      </c>
      <c r="W650" s="75">
        <v>3</v>
      </c>
      <c r="X650" s="9">
        <f t="shared" si="1302"/>
        <v>600</v>
      </c>
      <c r="Y650" s="72">
        <v>2.86</v>
      </c>
      <c r="Z650" s="72">
        <f t="shared" si="1293"/>
        <v>183.04</v>
      </c>
      <c r="AA650" s="72">
        <f t="shared" si="1303"/>
        <v>109.824</v>
      </c>
      <c r="AB650" s="92">
        <v>0.94699999999999995</v>
      </c>
      <c r="AC650" s="93">
        <f t="shared" si="1304"/>
        <v>115.97043294614572</v>
      </c>
      <c r="AD650" s="94">
        <v>20823.444302495736</v>
      </c>
      <c r="AE650" s="72">
        <v>39</v>
      </c>
      <c r="AF650" s="72">
        <v>37</v>
      </c>
      <c r="AG650" s="92">
        <v>0.88</v>
      </c>
      <c r="AI650" s="72" t="s">
        <v>582</v>
      </c>
      <c r="AL650" s="4"/>
      <c r="AM650" s="4"/>
      <c r="AN650" s="73"/>
      <c r="AO650" s="4"/>
      <c r="AP650" s="4"/>
      <c r="AQ650" s="4"/>
      <c r="AR650" s="4"/>
    </row>
    <row r="651" spans="1:44" s="72" customFormat="1" ht="15" thickBot="1">
      <c r="A651" s="4" t="str">
        <f t="shared" si="1300"/>
        <v/>
      </c>
      <c r="B651" s="4"/>
      <c r="C651" s="79"/>
      <c r="D651" s="79" t="s">
        <v>646</v>
      </c>
      <c r="E651" s="80"/>
      <c r="F651" s="81"/>
      <c r="G651" s="81"/>
      <c r="H651" s="82" t="s">
        <v>554</v>
      </c>
      <c r="I651" s="83"/>
      <c r="J651" s="83"/>
      <c r="K651" s="83"/>
      <c r="L651" s="84"/>
      <c r="M651" s="85"/>
      <c r="N651" s="85"/>
      <c r="O651" s="86"/>
      <c r="P651" s="87"/>
      <c r="Q651" s="87"/>
      <c r="R651" s="89"/>
      <c r="S651" s="89"/>
      <c r="T651" s="89"/>
      <c r="U651" s="4"/>
      <c r="AG651" s="92">
        <v>0.88</v>
      </c>
      <c r="AL651" s="4" t="s">
        <v>583</v>
      </c>
      <c r="AM651" s="4"/>
      <c r="AN651" s="73"/>
      <c r="AO651" s="4"/>
      <c r="AP651" s="4"/>
      <c r="AQ651" s="4"/>
      <c r="AR651" s="4"/>
    </row>
    <row r="652" spans="1:44" ht="17.399999999999999">
      <c r="A652" s="4" t="str">
        <f t="shared" si="1300"/>
        <v>MCR02A2 8401</v>
      </c>
      <c r="B652" s="4">
        <v>1</v>
      </c>
      <c r="C652" s="79" t="s">
        <v>927</v>
      </c>
      <c r="D652" s="79" t="s">
        <v>435</v>
      </c>
      <c r="E652" s="80">
        <f t="shared" ref="E652:E658" si="1305">S652</f>
        <v>1150</v>
      </c>
      <c r="F652" s="81">
        <f>AC652</f>
        <v>8.6126376562934972</v>
      </c>
      <c r="G652" s="81">
        <f>E652/F652</f>
        <v>133.52471634048862</v>
      </c>
      <c r="H652" s="82" t="s">
        <v>554</v>
      </c>
      <c r="I652" s="83"/>
      <c r="J652" s="83" t="s">
        <v>555</v>
      </c>
      <c r="K652" s="83" t="s">
        <v>556</v>
      </c>
      <c r="L652" s="84" t="s">
        <v>557</v>
      </c>
      <c r="M652" s="85">
        <v>70</v>
      </c>
      <c r="N652" s="85">
        <v>65</v>
      </c>
      <c r="O652" s="86" t="s">
        <v>558</v>
      </c>
      <c r="P652" s="87">
        <f>MROUND(E652/0.56,100)</f>
        <v>2100</v>
      </c>
      <c r="Q652" s="87" t="s">
        <v>425</v>
      </c>
      <c r="R652" s="88">
        <f>R$64</f>
        <v>1</v>
      </c>
      <c r="S652" s="89">
        <f t="shared" ref="S652:S658" si="1306">MROUND(T652*R652,50)</f>
        <v>1150</v>
      </c>
      <c r="T652" s="89">
        <f t="shared" ref="T652:T658" si="1307">MROUND(AD652*AG652*AF652/AE652,50)</f>
        <v>1150</v>
      </c>
      <c r="U652" s="4">
        <v>48</v>
      </c>
      <c r="V652" s="90">
        <v>50</v>
      </c>
      <c r="W652" s="75">
        <v>3</v>
      </c>
      <c r="X652" s="9">
        <f t="shared" ref="X652" si="1308">W652*V652</f>
        <v>150</v>
      </c>
      <c r="Y652" s="91">
        <v>2.7273352578262751</v>
      </c>
      <c r="Z652" s="72">
        <f t="shared" ref="Z652:Z658" si="1309">Y652*U652/W652</f>
        <v>43.637364125220394</v>
      </c>
      <c r="AA652" s="72">
        <f t="shared" ref="AA652" si="1310">Z652*X652/1000</f>
        <v>6.5456046187830585</v>
      </c>
      <c r="AB652" s="92">
        <v>0.76</v>
      </c>
      <c r="AC652" s="93">
        <f t="shared" ref="AC652" si="1311">AA652/AB652</f>
        <v>8.6126376562934972</v>
      </c>
      <c r="AD652" s="94">
        <v>1291</v>
      </c>
      <c r="AE652" s="72">
        <v>39</v>
      </c>
      <c r="AF652" s="72">
        <v>39</v>
      </c>
      <c r="AG652" s="92">
        <v>0.88</v>
      </c>
      <c r="AI652" s="72" t="s">
        <v>559</v>
      </c>
      <c r="AL652" s="4" t="s">
        <v>560</v>
      </c>
    </row>
    <row r="653" spans="1:44" ht="17.399999999999999">
      <c r="A653" s="4" t="str">
        <f t="shared" si="1300"/>
        <v>MCR02A2 8402</v>
      </c>
      <c r="B653" s="4">
        <v>2</v>
      </c>
      <c r="C653" s="79" t="s">
        <v>927</v>
      </c>
      <c r="D653" s="79" t="s">
        <v>435</v>
      </c>
      <c r="E653" s="80">
        <f t="shared" si="1305"/>
        <v>1700</v>
      </c>
      <c r="F653" s="81">
        <f t="shared" ref="F653:F658" si="1312">AC653</f>
        <v>12.629526882249452</v>
      </c>
      <c r="G653" s="81">
        <f t="shared" ref="G653:G658" si="1313">E653/F653</f>
        <v>134.60520064210132</v>
      </c>
      <c r="H653" s="82" t="s">
        <v>554</v>
      </c>
      <c r="I653" s="83"/>
      <c r="J653" s="83" t="s">
        <v>555</v>
      </c>
      <c r="K653" s="83" t="s">
        <v>556</v>
      </c>
      <c r="L653" s="84" t="s">
        <v>557</v>
      </c>
      <c r="M653" s="85">
        <v>70</v>
      </c>
      <c r="N653" s="85">
        <v>65</v>
      </c>
      <c r="O653" s="86" t="s">
        <v>558</v>
      </c>
      <c r="P653" s="87">
        <f t="shared" ref="P653:P658" si="1314">MROUND(E653/0.56,100)</f>
        <v>3000</v>
      </c>
      <c r="Q653" s="87" t="s">
        <v>418</v>
      </c>
      <c r="R653" s="88">
        <f>R$65</f>
        <v>1</v>
      </c>
      <c r="S653" s="89">
        <f t="shared" si="1306"/>
        <v>1700</v>
      </c>
      <c r="T653" s="89">
        <f t="shared" si="1307"/>
        <v>1700</v>
      </c>
      <c r="U653" s="4">
        <v>48</v>
      </c>
      <c r="V653" s="95">
        <v>76.67</v>
      </c>
      <c r="W653" s="75">
        <v>3</v>
      </c>
      <c r="X653" s="9">
        <f>W653*V653</f>
        <v>230.01</v>
      </c>
      <c r="Y653" s="96">
        <v>2.7797478301546827</v>
      </c>
      <c r="Z653" s="72">
        <f t="shared" si="1309"/>
        <v>44.475965282474924</v>
      </c>
      <c r="AA653" s="72">
        <f>Z653*X653/1000</f>
        <v>10.229916774622057</v>
      </c>
      <c r="AB653" s="92">
        <v>0.81</v>
      </c>
      <c r="AC653" s="93">
        <f>AA653/AB653</f>
        <v>12.629526882249452</v>
      </c>
      <c r="AD653" s="94">
        <v>1911.4842896307887</v>
      </c>
      <c r="AE653" s="72">
        <v>39</v>
      </c>
      <c r="AF653" s="72">
        <v>39</v>
      </c>
      <c r="AG653" s="92">
        <v>0.88</v>
      </c>
      <c r="AI653" s="72" t="s">
        <v>559</v>
      </c>
    </row>
    <row r="654" spans="1:44" ht="17.399999999999999">
      <c r="A654" s="4" t="str">
        <f t="shared" si="1300"/>
        <v>MCR02A2 8403</v>
      </c>
      <c r="B654" s="4">
        <v>3</v>
      </c>
      <c r="C654" s="79" t="s">
        <v>927</v>
      </c>
      <c r="D654" s="79" t="s">
        <v>435</v>
      </c>
      <c r="E654" s="80">
        <f t="shared" si="1305"/>
        <v>2000</v>
      </c>
      <c r="F654" s="81">
        <f t="shared" si="1312"/>
        <v>14.416468844767847</v>
      </c>
      <c r="G654" s="81">
        <f t="shared" si="1313"/>
        <v>138.73022732094745</v>
      </c>
      <c r="H654" s="82" t="s">
        <v>554</v>
      </c>
      <c r="I654" s="83"/>
      <c r="J654" s="83" t="s">
        <v>555</v>
      </c>
      <c r="K654" s="83" t="s">
        <v>556</v>
      </c>
      <c r="L654" s="84" t="s">
        <v>557</v>
      </c>
      <c r="M654" s="85">
        <v>70</v>
      </c>
      <c r="N654" s="85">
        <v>65</v>
      </c>
      <c r="O654" s="86" t="s">
        <v>558</v>
      </c>
      <c r="P654" s="87">
        <f t="shared" si="1314"/>
        <v>3600</v>
      </c>
      <c r="Q654" s="87" t="s">
        <v>427</v>
      </c>
      <c r="R654" s="88">
        <f>R$66</f>
        <v>1.0204081632653061</v>
      </c>
      <c r="S654" s="89">
        <f t="shared" si="1306"/>
        <v>2000</v>
      </c>
      <c r="T654" s="89">
        <f t="shared" si="1307"/>
        <v>1950</v>
      </c>
      <c r="U654" s="4">
        <v>48</v>
      </c>
      <c r="V654" s="9">
        <v>90</v>
      </c>
      <c r="W654" s="75">
        <v>3</v>
      </c>
      <c r="X654" s="9">
        <f t="shared" ref="X654:X655" si="1315">W654*V654</f>
        <v>270</v>
      </c>
      <c r="Y654" s="96">
        <v>2.8032022753715258</v>
      </c>
      <c r="Z654" s="72">
        <f t="shared" si="1309"/>
        <v>44.851236405944412</v>
      </c>
      <c r="AA654" s="72">
        <f t="shared" ref="AA654:AA655" si="1316">Z654*X654/1000</f>
        <v>12.109833829604991</v>
      </c>
      <c r="AB654" s="92">
        <v>0.84</v>
      </c>
      <c r="AC654" s="93">
        <f t="shared" ref="AC654:AC655" si="1317">AA654/AB654</f>
        <v>14.416468844767847</v>
      </c>
      <c r="AD654" s="94">
        <v>2206.4375706946539</v>
      </c>
      <c r="AE654" s="72">
        <v>39</v>
      </c>
      <c r="AF654" s="72">
        <v>39</v>
      </c>
      <c r="AG654" s="92">
        <v>0.88</v>
      </c>
      <c r="AI654" s="72" t="s">
        <v>559</v>
      </c>
    </row>
    <row r="655" spans="1:44" ht="17.399999999999999">
      <c r="A655" s="4" t="str">
        <f t="shared" si="1300"/>
        <v>MCR02A2 8404</v>
      </c>
      <c r="B655" s="4">
        <v>4</v>
      </c>
      <c r="C655" s="79" t="s">
        <v>927</v>
      </c>
      <c r="D655" s="79" t="s">
        <v>435</v>
      </c>
      <c r="E655" s="80">
        <f t="shared" si="1305"/>
        <v>2500</v>
      </c>
      <c r="F655" s="81">
        <f t="shared" si="1312"/>
        <v>18.5385976937092</v>
      </c>
      <c r="G655" s="81">
        <f t="shared" si="1313"/>
        <v>134.85378135414948</v>
      </c>
      <c r="H655" s="82" t="s">
        <v>554</v>
      </c>
      <c r="I655" s="83"/>
      <c r="J655" s="83" t="s">
        <v>555</v>
      </c>
      <c r="K655" s="83" t="s">
        <v>556</v>
      </c>
      <c r="L655" s="84" t="s">
        <v>557</v>
      </c>
      <c r="M655" s="85">
        <v>70</v>
      </c>
      <c r="N655" s="85">
        <v>65</v>
      </c>
      <c r="O655" s="86" t="s">
        <v>558</v>
      </c>
      <c r="P655" s="87">
        <f t="shared" si="1314"/>
        <v>4500</v>
      </c>
      <c r="Q655" s="87" t="s">
        <v>420</v>
      </c>
      <c r="R655" s="88">
        <f>R$67</f>
        <v>1.0162601626016261</v>
      </c>
      <c r="S655" s="89">
        <f t="shared" si="1306"/>
        <v>2500</v>
      </c>
      <c r="T655" s="89">
        <f t="shared" si="1307"/>
        <v>2450</v>
      </c>
      <c r="U655" s="4">
        <v>48</v>
      </c>
      <c r="V655" s="9">
        <f>350/3</f>
        <v>116.66666666666667</v>
      </c>
      <c r="W655" s="75">
        <v>3</v>
      </c>
      <c r="X655" s="9">
        <f t="shared" si="1315"/>
        <v>350</v>
      </c>
      <c r="Y655" s="96">
        <v>2.8469989315339133</v>
      </c>
      <c r="Z655" s="72">
        <f t="shared" si="1309"/>
        <v>45.551982904542605</v>
      </c>
      <c r="AA655" s="72">
        <f t="shared" si="1316"/>
        <v>15.943194016589912</v>
      </c>
      <c r="AB655" s="92">
        <v>0.86</v>
      </c>
      <c r="AC655" s="93">
        <f t="shared" si="1317"/>
        <v>18.5385976937092</v>
      </c>
      <c r="AD655" s="94">
        <v>2773.0493064005768</v>
      </c>
      <c r="AE655" s="72">
        <v>39</v>
      </c>
      <c r="AF655" s="72">
        <v>39</v>
      </c>
      <c r="AG655" s="92">
        <v>0.88</v>
      </c>
      <c r="AI655" s="72" t="s">
        <v>559</v>
      </c>
    </row>
    <row r="656" spans="1:44" ht="17.399999999999999">
      <c r="A656" s="4" t="str">
        <f t="shared" si="1300"/>
        <v>MCR02A2 8405</v>
      </c>
      <c r="B656" s="4">
        <v>5</v>
      </c>
      <c r="C656" s="79" t="s">
        <v>927</v>
      </c>
      <c r="D656" s="79" t="s">
        <v>436</v>
      </c>
      <c r="E656" s="80">
        <f t="shared" si="1305"/>
        <v>3200</v>
      </c>
      <c r="F656" s="81">
        <f t="shared" si="1312"/>
        <v>20.785553757225436</v>
      </c>
      <c r="G656" s="81">
        <f t="shared" si="1313"/>
        <v>153.9530790170852</v>
      </c>
      <c r="H656" s="82" t="s">
        <v>554</v>
      </c>
      <c r="I656" s="83"/>
      <c r="J656" s="83" t="s">
        <v>555</v>
      </c>
      <c r="K656" s="83" t="s">
        <v>556</v>
      </c>
      <c r="L656" s="84" t="s">
        <v>557</v>
      </c>
      <c r="M656" s="85">
        <v>70</v>
      </c>
      <c r="N656" s="85">
        <v>65</v>
      </c>
      <c r="O656" s="86" t="s">
        <v>558</v>
      </c>
      <c r="P656" s="87">
        <f t="shared" si="1314"/>
        <v>5700</v>
      </c>
      <c r="Q656" s="87" t="s">
        <v>589</v>
      </c>
      <c r="R656" s="88">
        <f>R$68</f>
        <v>1.0062111801242235</v>
      </c>
      <c r="S656" s="89">
        <f t="shared" si="1306"/>
        <v>3200</v>
      </c>
      <c r="T656" s="89">
        <f t="shared" si="1307"/>
        <v>3200</v>
      </c>
      <c r="U656" s="4">
        <v>48</v>
      </c>
      <c r="V656" s="9">
        <v>133.30000000000001</v>
      </c>
      <c r="W656" s="75">
        <v>3</v>
      </c>
      <c r="X656" s="9">
        <f>W656*V656</f>
        <v>399.90000000000003</v>
      </c>
      <c r="Y656" s="72">
        <v>2.81</v>
      </c>
      <c r="Z656" s="72">
        <f t="shared" si="1309"/>
        <v>44.96</v>
      </c>
      <c r="AA656" s="72">
        <f>Z656*X656/1000</f>
        <v>17.979504000000002</v>
      </c>
      <c r="AB656" s="92">
        <v>0.86499999999999999</v>
      </c>
      <c r="AC656" s="93">
        <f>AA656/AB656</f>
        <v>20.785553757225436</v>
      </c>
      <c r="AD656" s="97">
        <v>3624.9062584991862</v>
      </c>
      <c r="AE656" s="72">
        <v>39</v>
      </c>
      <c r="AF656" s="72">
        <v>39</v>
      </c>
      <c r="AG656" s="92">
        <v>0.88</v>
      </c>
      <c r="AI656" s="72" t="s">
        <v>563</v>
      </c>
    </row>
    <row r="657" spans="1:44" ht="17.399999999999999">
      <c r="A657" s="4" t="str">
        <f t="shared" si="1300"/>
        <v>MCR02A2 8406</v>
      </c>
      <c r="B657" s="4">
        <v>6</v>
      </c>
      <c r="C657" s="79" t="s">
        <v>927</v>
      </c>
      <c r="D657" s="79" t="s">
        <v>436</v>
      </c>
      <c r="E657" s="80">
        <f t="shared" si="1305"/>
        <v>3950</v>
      </c>
      <c r="F657" s="81">
        <f t="shared" si="1312"/>
        <v>26.120165517241379</v>
      </c>
      <c r="G657" s="81">
        <f t="shared" si="1313"/>
        <v>151.22415657713529</v>
      </c>
      <c r="H657" s="82" t="s">
        <v>554</v>
      </c>
      <c r="I657" s="83"/>
      <c r="J657" s="83" t="s">
        <v>555</v>
      </c>
      <c r="K657" s="83" t="s">
        <v>556</v>
      </c>
      <c r="L657" s="84" t="s">
        <v>557</v>
      </c>
      <c r="M657" s="85">
        <v>70</v>
      </c>
      <c r="N657" s="85">
        <v>65</v>
      </c>
      <c r="O657" s="86" t="s">
        <v>558</v>
      </c>
      <c r="P657" s="87">
        <f t="shared" si="1314"/>
        <v>7100</v>
      </c>
      <c r="Q657" s="87" t="s">
        <v>422</v>
      </c>
      <c r="R657" s="88">
        <f>$R$69</f>
        <v>1.015228426395939</v>
      </c>
      <c r="S657" s="89">
        <f t="shared" si="1306"/>
        <v>3950</v>
      </c>
      <c r="T657" s="89">
        <f t="shared" si="1307"/>
        <v>3900</v>
      </c>
      <c r="U657" s="4">
        <v>48</v>
      </c>
      <c r="V657" s="95">
        <v>166.7</v>
      </c>
      <c r="W657" s="75">
        <v>3</v>
      </c>
      <c r="X657" s="9">
        <f t="shared" ref="X657:X658" si="1318">W657*V657</f>
        <v>500.09999999999997</v>
      </c>
      <c r="Y657" s="72">
        <v>2.84</v>
      </c>
      <c r="Z657" s="72">
        <f t="shared" si="1309"/>
        <v>45.44</v>
      </c>
      <c r="AA657" s="72">
        <f t="shared" ref="AA657:AA658" si="1319">Z657*X657/1000</f>
        <v>22.724543999999998</v>
      </c>
      <c r="AB657" s="92">
        <v>0.87</v>
      </c>
      <c r="AC657" s="93">
        <f t="shared" ref="AC657:AC658" si="1320">AA657/AB657</f>
        <v>26.120165517241379</v>
      </c>
      <c r="AD657" s="94">
        <v>4433.3866664767484</v>
      </c>
      <c r="AE657" s="72">
        <v>39</v>
      </c>
      <c r="AF657" s="72">
        <v>39</v>
      </c>
      <c r="AG657" s="92">
        <v>0.88</v>
      </c>
      <c r="AI657" s="72" t="s">
        <v>563</v>
      </c>
    </row>
    <row r="658" spans="1:44" s="72" customFormat="1" ht="17.399999999999999">
      <c r="A658" s="4" t="str">
        <f t="shared" si="1300"/>
        <v>MCR02A2 8407</v>
      </c>
      <c r="B658" s="4">
        <v>7</v>
      </c>
      <c r="C658" s="79" t="s">
        <v>927</v>
      </c>
      <c r="D658" s="79" t="s">
        <v>436</v>
      </c>
      <c r="E658" s="80">
        <f t="shared" si="1305"/>
        <v>4500</v>
      </c>
      <c r="F658" s="81">
        <f t="shared" si="1312"/>
        <v>31.02372881355932</v>
      </c>
      <c r="G658" s="81">
        <f t="shared" si="1313"/>
        <v>145.05026223776224</v>
      </c>
      <c r="H658" s="82" t="s">
        <v>554</v>
      </c>
      <c r="I658" s="83"/>
      <c r="J658" s="83" t="s">
        <v>565</v>
      </c>
      <c r="K658" s="83" t="s">
        <v>556</v>
      </c>
      <c r="L658" s="84" t="s">
        <v>557</v>
      </c>
      <c r="M658" s="85">
        <v>70</v>
      </c>
      <c r="N658" s="85">
        <v>65</v>
      </c>
      <c r="O658" s="86" t="s">
        <v>558</v>
      </c>
      <c r="P658" s="87">
        <f t="shared" si="1314"/>
        <v>8000</v>
      </c>
      <c r="Q658" s="87" t="s">
        <v>590</v>
      </c>
      <c r="R658" s="88">
        <f>$R$70</f>
        <v>0.97413793103448276</v>
      </c>
      <c r="S658" s="89">
        <f t="shared" si="1306"/>
        <v>4500</v>
      </c>
      <c r="T658" s="89">
        <f t="shared" si="1307"/>
        <v>4600</v>
      </c>
      <c r="U658" s="4">
        <v>48</v>
      </c>
      <c r="V658" s="98">
        <v>200</v>
      </c>
      <c r="W658" s="75">
        <v>3</v>
      </c>
      <c r="X658" s="9">
        <f t="shared" si="1318"/>
        <v>600</v>
      </c>
      <c r="Y658" s="72">
        <v>2.86</v>
      </c>
      <c r="Z658" s="72">
        <f t="shared" si="1309"/>
        <v>45.76</v>
      </c>
      <c r="AA658" s="72">
        <f t="shared" si="1319"/>
        <v>27.456</v>
      </c>
      <c r="AB658" s="92">
        <v>0.88500000000000001</v>
      </c>
      <c r="AC658" s="93">
        <f t="shared" si="1320"/>
        <v>31.02372881355932</v>
      </c>
      <c r="AD658" s="94">
        <v>5205.8610756239341</v>
      </c>
      <c r="AE658" s="72">
        <v>39</v>
      </c>
      <c r="AF658" s="72">
        <v>39</v>
      </c>
      <c r="AG658" s="92">
        <v>0.88</v>
      </c>
      <c r="AI658" s="72" t="s">
        <v>563</v>
      </c>
      <c r="AL658" s="4"/>
      <c r="AM658" s="4"/>
      <c r="AN658" s="73"/>
      <c r="AO658" s="4"/>
      <c r="AP658" s="4"/>
      <c r="AQ658" s="4"/>
      <c r="AR658" s="4"/>
    </row>
    <row r="659" spans="1:44" s="72" customFormat="1" ht="15" thickBot="1">
      <c r="A659" s="4" t="str">
        <f t="shared" si="1300"/>
        <v/>
      </c>
      <c r="B659" s="4"/>
      <c r="C659" s="79"/>
      <c r="D659" s="79" t="s">
        <v>646</v>
      </c>
      <c r="E659" s="80"/>
      <c r="F659" s="81"/>
      <c r="G659" s="81"/>
      <c r="H659" s="82" t="s">
        <v>554</v>
      </c>
      <c r="I659" s="83"/>
      <c r="J659" s="83"/>
      <c r="K659" s="83"/>
      <c r="L659" s="84"/>
      <c r="M659" s="85"/>
      <c r="N659" s="85"/>
      <c r="O659" s="86"/>
      <c r="P659" s="87"/>
      <c r="Q659" s="87"/>
      <c r="R659" s="89"/>
      <c r="S659" s="89"/>
      <c r="T659" s="89"/>
      <c r="U659" s="4"/>
      <c r="AG659" s="92">
        <v>0.88</v>
      </c>
      <c r="AL659" s="4"/>
      <c r="AM659" s="4"/>
      <c r="AN659" s="73"/>
      <c r="AO659" s="4"/>
      <c r="AP659" s="4"/>
      <c r="AQ659" s="4"/>
      <c r="AR659" s="4"/>
    </row>
    <row r="660" spans="1:44" ht="17.399999999999999">
      <c r="A660" s="4" t="str">
        <f t="shared" si="1300"/>
        <v>MCR04A2 8401</v>
      </c>
      <c r="B660" s="4">
        <v>1</v>
      </c>
      <c r="C660" s="79" t="s">
        <v>928</v>
      </c>
      <c r="D660" s="79" t="s">
        <v>435</v>
      </c>
      <c r="E660" s="80">
        <f t="shared" ref="E660:E666" si="1321">S660</f>
        <v>2250</v>
      </c>
      <c r="F660" s="81">
        <f t="shared" ref="F660:F666" si="1322">AC660</f>
        <v>15.2223363227513</v>
      </c>
      <c r="G660" s="81">
        <f t="shared" ref="G660:G666" si="1323">E660/F660</f>
        <v>147.80911105197109</v>
      </c>
      <c r="H660" s="82" t="s">
        <v>554</v>
      </c>
      <c r="I660" s="83"/>
      <c r="J660" s="83" t="s">
        <v>555</v>
      </c>
      <c r="K660" s="83" t="s">
        <v>556</v>
      </c>
      <c r="L660" s="84" t="s">
        <v>567</v>
      </c>
      <c r="M660" s="85">
        <v>70</v>
      </c>
      <c r="N660" s="85">
        <v>65</v>
      </c>
      <c r="O660" s="86" t="s">
        <v>568</v>
      </c>
      <c r="P660" s="87">
        <f>MROUND(E660/1.12,100)</f>
        <v>2000</v>
      </c>
      <c r="Q660" s="87" t="s">
        <v>425</v>
      </c>
      <c r="R660" s="88">
        <f>R$64</f>
        <v>1</v>
      </c>
      <c r="S660" s="89">
        <f t="shared" ref="S660:S666" si="1324">MROUND(T660*R660,50)</f>
        <v>2250</v>
      </c>
      <c r="T660" s="89">
        <f t="shared" ref="T660:T666" si="1325">MROUND(AD660*AG660*AF660/AE660,50)</f>
        <v>2250</v>
      </c>
      <c r="U660" s="4">
        <v>96</v>
      </c>
      <c r="V660" s="90">
        <v>50</v>
      </c>
      <c r="W660" s="75">
        <v>3</v>
      </c>
      <c r="X660" s="9">
        <f t="shared" ref="X660" si="1326">W660*V660</f>
        <v>150</v>
      </c>
      <c r="Y660" s="91">
        <v>2.7273352578262751</v>
      </c>
      <c r="Z660" s="72">
        <f t="shared" ref="Z660:Z666" si="1327">Y660*U660/W660</f>
        <v>87.274728250440788</v>
      </c>
      <c r="AA660" s="72">
        <f t="shared" ref="AA660" si="1328">Z660*X660/1000</f>
        <v>13.091209237566117</v>
      </c>
      <c r="AB660" s="92">
        <v>0.86</v>
      </c>
      <c r="AC660" s="93">
        <f t="shared" ref="AC660" si="1329">AA660/AB660</f>
        <v>15.2223363227513</v>
      </c>
      <c r="AD660" s="97">
        <v>2581.900954759652</v>
      </c>
      <c r="AE660" s="72">
        <v>39</v>
      </c>
      <c r="AF660" s="72">
        <v>39</v>
      </c>
      <c r="AG660" s="92">
        <v>0.88</v>
      </c>
      <c r="AI660" s="72" t="s">
        <v>569</v>
      </c>
    </row>
    <row r="661" spans="1:44" ht="17.399999999999999">
      <c r="A661" s="4" t="str">
        <f t="shared" si="1300"/>
        <v>MCR04A2 8402</v>
      </c>
      <c r="B661" s="4">
        <v>2</v>
      </c>
      <c r="C661" s="79" t="s">
        <v>928</v>
      </c>
      <c r="D661" s="79" t="s">
        <v>435</v>
      </c>
      <c r="E661" s="80">
        <f t="shared" si="1321"/>
        <v>3350</v>
      </c>
      <c r="F661" s="81">
        <f t="shared" si="1322"/>
        <v>23.249810851413766</v>
      </c>
      <c r="G661" s="81">
        <f t="shared" si="1323"/>
        <v>144.0871937156553</v>
      </c>
      <c r="H661" s="82" t="s">
        <v>554</v>
      </c>
      <c r="I661" s="83"/>
      <c r="J661" s="83" t="s">
        <v>555</v>
      </c>
      <c r="K661" s="83" t="s">
        <v>556</v>
      </c>
      <c r="L661" s="84" t="s">
        <v>567</v>
      </c>
      <c r="M661" s="85">
        <v>70</v>
      </c>
      <c r="N661" s="85">
        <v>65</v>
      </c>
      <c r="O661" s="86" t="s">
        <v>568</v>
      </c>
      <c r="P661" s="87">
        <f t="shared" ref="P661:P666" si="1330">MROUND(E661/1.12,100)</f>
        <v>3000</v>
      </c>
      <c r="Q661" s="87" t="s">
        <v>418</v>
      </c>
      <c r="R661" s="88">
        <f>R$65</f>
        <v>1</v>
      </c>
      <c r="S661" s="89">
        <f t="shared" si="1324"/>
        <v>3350</v>
      </c>
      <c r="T661" s="89">
        <f t="shared" si="1325"/>
        <v>3350</v>
      </c>
      <c r="U661" s="4">
        <v>96</v>
      </c>
      <c r="V661" s="95">
        <v>76.67</v>
      </c>
      <c r="W661" s="75">
        <v>3</v>
      </c>
      <c r="X661" s="9">
        <f>W661*V661</f>
        <v>230.01</v>
      </c>
      <c r="Y661" s="96">
        <v>2.7797478301546827</v>
      </c>
      <c r="Z661" s="72">
        <f t="shared" si="1327"/>
        <v>88.951930564949848</v>
      </c>
      <c r="AA661" s="72">
        <f>Z661*X661/1000</f>
        <v>20.459833549244113</v>
      </c>
      <c r="AB661" s="92">
        <v>0.88</v>
      </c>
      <c r="AC661" s="93">
        <f>AA661/AB661</f>
        <v>23.249810851413766</v>
      </c>
      <c r="AD661" s="94">
        <v>3822.9685792615774</v>
      </c>
      <c r="AE661" s="72">
        <v>39</v>
      </c>
      <c r="AF661" s="72">
        <v>39</v>
      </c>
      <c r="AG661" s="92">
        <v>0.88</v>
      </c>
      <c r="AI661" s="72" t="s">
        <v>569</v>
      </c>
    </row>
    <row r="662" spans="1:44" ht="17.399999999999999">
      <c r="A662" s="4" t="str">
        <f t="shared" si="1300"/>
        <v>MCR04A2 8403</v>
      </c>
      <c r="B662" s="4">
        <v>3</v>
      </c>
      <c r="C662" s="79" t="s">
        <v>928</v>
      </c>
      <c r="D662" s="79" t="s">
        <v>435</v>
      </c>
      <c r="E662" s="80">
        <f t="shared" si="1321"/>
        <v>4000</v>
      </c>
      <c r="F662" s="81">
        <f t="shared" si="1322"/>
        <v>26.910741843566647</v>
      </c>
      <c r="G662" s="81">
        <f t="shared" si="1323"/>
        <v>148.6395292724437</v>
      </c>
      <c r="H662" s="82" t="s">
        <v>554</v>
      </c>
      <c r="I662" s="83"/>
      <c r="J662" s="83" t="s">
        <v>555</v>
      </c>
      <c r="K662" s="83" t="s">
        <v>556</v>
      </c>
      <c r="L662" s="84" t="s">
        <v>567</v>
      </c>
      <c r="M662" s="85">
        <v>70</v>
      </c>
      <c r="N662" s="85">
        <v>65</v>
      </c>
      <c r="O662" s="86" t="s">
        <v>568</v>
      </c>
      <c r="P662" s="87">
        <f t="shared" si="1330"/>
        <v>3600</v>
      </c>
      <c r="Q662" s="87" t="s">
        <v>427</v>
      </c>
      <c r="R662" s="88">
        <f>R$66</f>
        <v>1.0204081632653061</v>
      </c>
      <c r="S662" s="89">
        <f t="shared" si="1324"/>
        <v>4000</v>
      </c>
      <c r="T662" s="89">
        <f t="shared" si="1325"/>
        <v>3900</v>
      </c>
      <c r="U662" s="4">
        <v>96</v>
      </c>
      <c r="V662" s="9">
        <v>90</v>
      </c>
      <c r="W662" s="75">
        <v>3</v>
      </c>
      <c r="X662" s="9">
        <f t="shared" ref="X662:X663" si="1331">W662*V662</f>
        <v>270</v>
      </c>
      <c r="Y662" s="96">
        <v>2.8032022753715258</v>
      </c>
      <c r="Z662" s="72">
        <f t="shared" si="1327"/>
        <v>89.702472811888825</v>
      </c>
      <c r="AA662" s="72">
        <f t="shared" ref="AA662:AA663" si="1332">Z662*X662/1000</f>
        <v>24.219667659209982</v>
      </c>
      <c r="AB662" s="92">
        <v>0.9</v>
      </c>
      <c r="AC662" s="93">
        <f t="shared" ref="AC662:AC663" si="1333">AA662/AB662</f>
        <v>26.910741843566647</v>
      </c>
      <c r="AD662" s="94">
        <v>4412.8751413893078</v>
      </c>
      <c r="AE662" s="72">
        <v>39</v>
      </c>
      <c r="AF662" s="72">
        <v>39</v>
      </c>
      <c r="AG662" s="92">
        <v>0.88</v>
      </c>
      <c r="AI662" s="72" t="s">
        <v>569</v>
      </c>
    </row>
    <row r="663" spans="1:44" ht="17.399999999999999">
      <c r="A663" s="4" t="str">
        <f t="shared" si="1300"/>
        <v>MCR04A2 8404</v>
      </c>
      <c r="B663" s="4">
        <v>4</v>
      </c>
      <c r="C663" s="79" t="s">
        <v>928</v>
      </c>
      <c r="D663" s="79" t="s">
        <v>436</v>
      </c>
      <c r="E663" s="80">
        <f t="shared" si="1321"/>
        <v>5000</v>
      </c>
      <c r="F663" s="81">
        <f t="shared" si="1322"/>
        <v>34.848511511671937</v>
      </c>
      <c r="G663" s="81">
        <f t="shared" si="1323"/>
        <v>143.47815109191484</v>
      </c>
      <c r="H663" s="82" t="s">
        <v>554</v>
      </c>
      <c r="I663" s="83"/>
      <c r="J663" s="83" t="s">
        <v>555</v>
      </c>
      <c r="K663" s="83" t="s">
        <v>556</v>
      </c>
      <c r="L663" s="84" t="s">
        <v>567</v>
      </c>
      <c r="M663" s="85">
        <v>70</v>
      </c>
      <c r="N663" s="85">
        <v>65</v>
      </c>
      <c r="O663" s="86" t="s">
        <v>568</v>
      </c>
      <c r="P663" s="87">
        <f t="shared" si="1330"/>
        <v>4500</v>
      </c>
      <c r="Q663" s="87" t="s">
        <v>420</v>
      </c>
      <c r="R663" s="88">
        <f>R$67</f>
        <v>1.0162601626016261</v>
      </c>
      <c r="S663" s="89">
        <f t="shared" si="1324"/>
        <v>5000</v>
      </c>
      <c r="T663" s="89">
        <f t="shared" si="1325"/>
        <v>4900</v>
      </c>
      <c r="U663" s="4">
        <v>96</v>
      </c>
      <c r="V663" s="9">
        <f>350/3</f>
        <v>116.66666666666667</v>
      </c>
      <c r="W663" s="75">
        <v>3</v>
      </c>
      <c r="X663" s="9">
        <f t="shared" si="1331"/>
        <v>350</v>
      </c>
      <c r="Y663" s="96">
        <v>2.8469989315339133</v>
      </c>
      <c r="Z663" s="72">
        <f t="shared" si="1327"/>
        <v>91.10396580908521</v>
      </c>
      <c r="AA663" s="72">
        <f t="shared" si="1332"/>
        <v>31.886388033179824</v>
      </c>
      <c r="AB663" s="92">
        <v>0.91500000000000004</v>
      </c>
      <c r="AC663" s="93">
        <f t="shared" si="1333"/>
        <v>34.848511511671937</v>
      </c>
      <c r="AD663" s="94">
        <v>5546.0986128011536</v>
      </c>
      <c r="AE663" s="72">
        <v>39</v>
      </c>
      <c r="AF663" s="72">
        <v>39</v>
      </c>
      <c r="AG663" s="92">
        <v>0.88</v>
      </c>
      <c r="AI663" s="72" t="s">
        <v>569</v>
      </c>
    </row>
    <row r="664" spans="1:44" ht="17.399999999999999">
      <c r="A664" s="4" t="str">
        <f t="shared" si="1300"/>
        <v>MCR04A2 8405</v>
      </c>
      <c r="B664" s="4">
        <v>5</v>
      </c>
      <c r="C664" s="79" t="s">
        <v>928</v>
      </c>
      <c r="D664" s="79" t="s">
        <v>436</v>
      </c>
      <c r="E664" s="80">
        <f t="shared" si="1321"/>
        <v>6450</v>
      </c>
      <c r="F664" s="81">
        <f t="shared" si="1322"/>
        <v>39.515393406593411</v>
      </c>
      <c r="G664" s="81">
        <f t="shared" si="1323"/>
        <v>163.22752841235217</v>
      </c>
      <c r="H664" s="82" t="s">
        <v>554</v>
      </c>
      <c r="I664" s="83"/>
      <c r="J664" s="83" t="s">
        <v>555</v>
      </c>
      <c r="K664" s="83" t="s">
        <v>556</v>
      </c>
      <c r="L664" s="84" t="s">
        <v>567</v>
      </c>
      <c r="M664" s="85">
        <v>70</v>
      </c>
      <c r="N664" s="85">
        <v>65</v>
      </c>
      <c r="O664" s="86" t="s">
        <v>568</v>
      </c>
      <c r="P664" s="87">
        <f t="shared" si="1330"/>
        <v>5800</v>
      </c>
      <c r="Q664" s="87" t="s">
        <v>589</v>
      </c>
      <c r="R664" s="88">
        <f>R$68</f>
        <v>1.0062111801242235</v>
      </c>
      <c r="S664" s="89">
        <f t="shared" si="1324"/>
        <v>6450</v>
      </c>
      <c r="T664" s="89">
        <f t="shared" si="1325"/>
        <v>6400</v>
      </c>
      <c r="U664" s="4">
        <v>96</v>
      </c>
      <c r="V664" s="9">
        <v>133.30000000000001</v>
      </c>
      <c r="W664" s="75">
        <v>3</v>
      </c>
      <c r="X664" s="9">
        <f>W664*V664</f>
        <v>399.90000000000003</v>
      </c>
      <c r="Y664" s="72">
        <v>2.81</v>
      </c>
      <c r="Z664" s="72">
        <f t="shared" si="1327"/>
        <v>89.92</v>
      </c>
      <c r="AA664" s="72">
        <f>Z664*X664/1000</f>
        <v>35.959008000000004</v>
      </c>
      <c r="AB664" s="92">
        <v>0.91</v>
      </c>
      <c r="AC664" s="93">
        <f>AA664/AB664</f>
        <v>39.515393406593411</v>
      </c>
      <c r="AD664" s="94">
        <v>7249.8125169983723</v>
      </c>
      <c r="AE664" s="72">
        <v>39</v>
      </c>
      <c r="AF664" s="72">
        <v>39</v>
      </c>
      <c r="AG664" s="92">
        <v>0.88</v>
      </c>
      <c r="AI664" s="72" t="s">
        <v>570</v>
      </c>
    </row>
    <row r="665" spans="1:44" ht="17.399999999999999">
      <c r="A665" s="4" t="str">
        <f t="shared" si="1300"/>
        <v>MCR04A2 8406</v>
      </c>
      <c r="B665" s="4">
        <v>6</v>
      </c>
      <c r="C665" s="79" t="s">
        <v>928</v>
      </c>
      <c r="D665" s="79" t="s">
        <v>436</v>
      </c>
      <c r="E665" s="80">
        <f t="shared" si="1321"/>
        <v>7900</v>
      </c>
      <c r="F665" s="81">
        <f t="shared" si="1322"/>
        <v>49.401182608695649</v>
      </c>
      <c r="G665" s="81">
        <f t="shared" si="1323"/>
        <v>159.91520005857984</v>
      </c>
      <c r="H665" s="82" t="s">
        <v>554</v>
      </c>
      <c r="I665" s="83"/>
      <c r="J665" s="83" t="s">
        <v>555</v>
      </c>
      <c r="K665" s="83" t="s">
        <v>556</v>
      </c>
      <c r="L665" s="84" t="s">
        <v>567</v>
      </c>
      <c r="M665" s="85">
        <v>70</v>
      </c>
      <c r="N665" s="85">
        <v>65</v>
      </c>
      <c r="O665" s="86" t="s">
        <v>568</v>
      </c>
      <c r="P665" s="87">
        <f t="shared" si="1330"/>
        <v>7100</v>
      </c>
      <c r="Q665" s="87" t="s">
        <v>422</v>
      </c>
      <c r="R665" s="88">
        <f>$R$69</f>
        <v>1.015228426395939</v>
      </c>
      <c r="S665" s="89">
        <f t="shared" si="1324"/>
        <v>7900</v>
      </c>
      <c r="T665" s="89">
        <f t="shared" si="1325"/>
        <v>7800</v>
      </c>
      <c r="U665" s="4">
        <v>96</v>
      </c>
      <c r="V665" s="95">
        <v>166.7</v>
      </c>
      <c r="W665" s="75">
        <v>3</v>
      </c>
      <c r="X665" s="9">
        <f t="shared" ref="X665:X666" si="1334">W665*V665</f>
        <v>500.09999999999997</v>
      </c>
      <c r="Y665" s="72">
        <v>2.84</v>
      </c>
      <c r="Z665" s="72">
        <f t="shared" si="1327"/>
        <v>90.88</v>
      </c>
      <c r="AA665" s="72">
        <f t="shared" ref="AA665:AA666" si="1335">Z665*X665/1000</f>
        <v>45.449087999999996</v>
      </c>
      <c r="AB665" s="92">
        <v>0.92</v>
      </c>
      <c r="AC665" s="93">
        <f t="shared" ref="AC665:AC666" si="1336">AA665/AB665</f>
        <v>49.401182608695649</v>
      </c>
      <c r="AD665" s="94">
        <v>8866.7733329534967</v>
      </c>
      <c r="AE665" s="72">
        <v>39</v>
      </c>
      <c r="AF665" s="72">
        <v>39</v>
      </c>
      <c r="AG665" s="92">
        <v>0.88</v>
      </c>
      <c r="AI665" s="72" t="s">
        <v>570</v>
      </c>
    </row>
    <row r="666" spans="1:44" s="72" customFormat="1" ht="18" thickBot="1">
      <c r="A666" s="4" t="str">
        <f t="shared" si="1300"/>
        <v>MCR04A2 8407</v>
      </c>
      <c r="B666" s="4">
        <v>7</v>
      </c>
      <c r="C666" s="79" t="s">
        <v>928</v>
      </c>
      <c r="D666" s="79" t="s">
        <v>436</v>
      </c>
      <c r="E666" s="80">
        <f t="shared" si="1321"/>
        <v>8900</v>
      </c>
      <c r="F666" s="81">
        <f t="shared" si="1322"/>
        <v>58.417021276595747</v>
      </c>
      <c r="G666" s="81">
        <f t="shared" si="1323"/>
        <v>152.35285547785548</v>
      </c>
      <c r="H666" s="82" t="s">
        <v>554</v>
      </c>
      <c r="I666" s="83"/>
      <c r="J666" s="83" t="s">
        <v>565</v>
      </c>
      <c r="K666" s="83" t="s">
        <v>556</v>
      </c>
      <c r="L666" s="84" t="s">
        <v>567</v>
      </c>
      <c r="M666" s="85">
        <v>70</v>
      </c>
      <c r="N666" s="85">
        <v>65</v>
      </c>
      <c r="O666" s="86" t="s">
        <v>568</v>
      </c>
      <c r="P666" s="87">
        <f t="shared" si="1330"/>
        <v>7900</v>
      </c>
      <c r="Q666" s="87" t="s">
        <v>590</v>
      </c>
      <c r="R666" s="88">
        <f>$R$70</f>
        <v>0.97413793103448276</v>
      </c>
      <c r="S666" s="89">
        <f t="shared" si="1324"/>
        <v>8900</v>
      </c>
      <c r="T666" s="89">
        <f t="shared" si="1325"/>
        <v>9150</v>
      </c>
      <c r="U666" s="4">
        <v>96</v>
      </c>
      <c r="V666" s="98">
        <v>200</v>
      </c>
      <c r="W666" s="75">
        <v>3</v>
      </c>
      <c r="X666" s="9">
        <f t="shared" si="1334"/>
        <v>600</v>
      </c>
      <c r="Y666" s="72">
        <v>2.86</v>
      </c>
      <c r="Z666" s="72">
        <f t="shared" si="1327"/>
        <v>91.52</v>
      </c>
      <c r="AA666" s="72">
        <f t="shared" si="1335"/>
        <v>54.911999999999999</v>
      </c>
      <c r="AB666" s="92">
        <v>0.94</v>
      </c>
      <c r="AC666" s="93">
        <f t="shared" si="1336"/>
        <v>58.417021276595747</v>
      </c>
      <c r="AD666" s="99">
        <v>10411.722151247868</v>
      </c>
      <c r="AE666" s="72">
        <v>39</v>
      </c>
      <c r="AF666" s="72">
        <v>39</v>
      </c>
      <c r="AG666" s="92">
        <v>0.88</v>
      </c>
      <c r="AI666" s="72" t="s">
        <v>570</v>
      </c>
      <c r="AL666" s="4"/>
      <c r="AM666" s="4"/>
      <c r="AN666" s="73"/>
      <c r="AO666" s="4"/>
      <c r="AP666" s="4"/>
      <c r="AQ666" s="4"/>
      <c r="AR666" s="4"/>
    </row>
    <row r="667" spans="1:44" s="72" customFormat="1" ht="15" thickBot="1">
      <c r="A667" s="4" t="str">
        <f t="shared" si="1300"/>
        <v/>
      </c>
      <c r="B667" s="4"/>
      <c r="C667" s="79"/>
      <c r="D667" s="79" t="s">
        <v>646</v>
      </c>
      <c r="E667" s="80"/>
      <c r="F667" s="81"/>
      <c r="G667" s="81"/>
      <c r="H667" s="82" t="s">
        <v>554</v>
      </c>
      <c r="I667" s="83"/>
      <c r="J667" s="83"/>
      <c r="K667" s="83"/>
      <c r="L667" s="84"/>
      <c r="M667" s="85"/>
      <c r="N667" s="85"/>
      <c r="O667" s="86"/>
      <c r="P667" s="87"/>
      <c r="Q667" s="87"/>
      <c r="R667" s="89"/>
      <c r="S667" s="89"/>
      <c r="T667" s="89"/>
      <c r="U667" s="4"/>
      <c r="V667" s="98"/>
      <c r="W667" s="75"/>
      <c r="X667" s="75"/>
      <c r="AC667" s="93"/>
      <c r="AG667" s="92">
        <v>0.88</v>
      </c>
      <c r="AL667" s="4"/>
      <c r="AM667" s="4"/>
      <c r="AN667" s="73"/>
      <c r="AO667" s="4"/>
      <c r="AP667" s="4"/>
      <c r="AQ667" s="4"/>
      <c r="AR667" s="4"/>
    </row>
    <row r="668" spans="1:44" s="72" customFormat="1" ht="17.399999999999999">
      <c r="A668" s="4" t="str">
        <f t="shared" si="1300"/>
        <v>MCR05A2 8401</v>
      </c>
      <c r="B668" s="4">
        <v>1</v>
      </c>
      <c r="C668" s="79" t="s">
        <v>929</v>
      </c>
      <c r="D668" s="79" t="s">
        <v>435</v>
      </c>
      <c r="E668" s="80">
        <f>S668</f>
        <v>2850</v>
      </c>
      <c r="F668" s="81">
        <f t="shared" ref="F668:F674" si="1337">AC668</f>
        <v>17.595711340814674</v>
      </c>
      <c r="G668" s="81">
        <f t="shared" ref="G668:G674" si="1338">E668/F668</f>
        <v>161.97128634346228</v>
      </c>
      <c r="H668" s="82" t="s">
        <v>554</v>
      </c>
      <c r="I668" s="83"/>
      <c r="J668" s="83" t="s">
        <v>555</v>
      </c>
      <c r="K668" s="83" t="s">
        <v>556</v>
      </c>
      <c r="L668" s="84" t="s">
        <v>571</v>
      </c>
      <c r="M668" s="85">
        <v>70</v>
      </c>
      <c r="N668" s="85">
        <v>65</v>
      </c>
      <c r="O668" s="86" t="s">
        <v>572</v>
      </c>
      <c r="P668" s="87">
        <f>MROUND(E668/1.4,100)</f>
        <v>2000</v>
      </c>
      <c r="Q668" s="87" t="s">
        <v>425</v>
      </c>
      <c r="R668" s="88">
        <f>R$64</f>
        <v>1</v>
      </c>
      <c r="S668" s="89">
        <f t="shared" ref="S668:S674" si="1339">MROUND(T668*R668,50)</f>
        <v>2850</v>
      </c>
      <c r="T668" s="89">
        <f t="shared" ref="T668:T674" si="1340">MROUND(AD668*AG668*AF668/AE668,50)</f>
        <v>2850</v>
      </c>
      <c r="U668" s="4">
        <v>120</v>
      </c>
      <c r="V668" s="90">
        <v>50</v>
      </c>
      <c r="W668" s="75">
        <v>3</v>
      </c>
      <c r="X668" s="9">
        <f t="shared" ref="X668" si="1341">W668*V668</f>
        <v>150</v>
      </c>
      <c r="Y668" s="91">
        <v>2.7273352578262751</v>
      </c>
      <c r="Z668" s="72">
        <f t="shared" ref="Z668:Z674" si="1342">Y668*U668/W668</f>
        <v>109.093410313051</v>
      </c>
      <c r="AA668" s="72">
        <f t="shared" ref="AA668" si="1343">Z668*X668/1000</f>
        <v>16.364011546957649</v>
      </c>
      <c r="AB668" s="92">
        <v>0.93</v>
      </c>
      <c r="AC668" s="93">
        <f t="shared" ref="AC668" si="1344">AA668/AB668</f>
        <v>17.595711340814674</v>
      </c>
      <c r="AD668" s="97">
        <v>3227.3761934495647</v>
      </c>
      <c r="AE668" s="72">
        <v>39</v>
      </c>
      <c r="AF668" s="72">
        <v>39</v>
      </c>
      <c r="AG668" s="92">
        <v>0.88</v>
      </c>
      <c r="AI668" s="72" t="s">
        <v>573</v>
      </c>
      <c r="AL668" s="4"/>
      <c r="AM668" s="4"/>
      <c r="AN668" s="73"/>
      <c r="AO668" s="4"/>
      <c r="AP668" s="4"/>
      <c r="AQ668" s="4"/>
      <c r="AR668" s="4"/>
    </row>
    <row r="669" spans="1:44" s="72" customFormat="1" ht="17.399999999999999">
      <c r="A669" s="4" t="str">
        <f t="shared" si="1300"/>
        <v>MCR05A2 8402</v>
      </c>
      <c r="B669" s="4">
        <v>2</v>
      </c>
      <c r="C669" s="79" t="s">
        <v>929</v>
      </c>
      <c r="D669" s="79" t="s">
        <v>435</v>
      </c>
      <c r="E669" s="80">
        <f>S669</f>
        <v>4200</v>
      </c>
      <c r="F669" s="81">
        <f t="shared" si="1337"/>
        <v>28.104166963247408</v>
      </c>
      <c r="G669" s="81">
        <f t="shared" si="1338"/>
        <v>149.44403103968375</v>
      </c>
      <c r="H669" s="82" t="s">
        <v>554</v>
      </c>
      <c r="I669" s="83"/>
      <c r="J669" s="83" t="s">
        <v>555</v>
      </c>
      <c r="K669" s="83" t="s">
        <v>556</v>
      </c>
      <c r="L669" s="84" t="s">
        <v>571</v>
      </c>
      <c r="M669" s="85">
        <v>70</v>
      </c>
      <c r="N669" s="85">
        <v>65</v>
      </c>
      <c r="O669" s="86" t="s">
        <v>572</v>
      </c>
      <c r="P669" s="87">
        <f t="shared" ref="P669:P674" si="1345">MROUND(E669/1.4,100)</f>
        <v>3000</v>
      </c>
      <c r="Q669" s="87" t="s">
        <v>418</v>
      </c>
      <c r="R669" s="88">
        <f>R$65</f>
        <v>1</v>
      </c>
      <c r="S669" s="89">
        <f t="shared" si="1339"/>
        <v>4200</v>
      </c>
      <c r="T669" s="89">
        <f t="shared" si="1340"/>
        <v>4200</v>
      </c>
      <c r="U669" s="4">
        <v>120</v>
      </c>
      <c r="V669" s="95">
        <v>76.67</v>
      </c>
      <c r="W669" s="75">
        <v>3</v>
      </c>
      <c r="X669" s="9">
        <f>W669*V669</f>
        <v>230.01</v>
      </c>
      <c r="Y669" s="96">
        <v>2.7797478301546827</v>
      </c>
      <c r="Z669" s="72">
        <f t="shared" si="1342"/>
        <v>111.18991320618731</v>
      </c>
      <c r="AA669" s="72">
        <f>Z669*X669/1000</f>
        <v>25.574791936555144</v>
      </c>
      <c r="AB669" s="92">
        <v>0.91</v>
      </c>
      <c r="AC669" s="93">
        <f>AA669/AB669</f>
        <v>28.104166963247408</v>
      </c>
      <c r="AD669" s="94">
        <v>4778.7107240769719</v>
      </c>
      <c r="AE669" s="72">
        <v>39</v>
      </c>
      <c r="AF669" s="72">
        <v>39</v>
      </c>
      <c r="AG669" s="92">
        <v>0.88</v>
      </c>
      <c r="AI669" s="72" t="s">
        <v>573</v>
      </c>
      <c r="AL669" s="4"/>
      <c r="AM669" s="4"/>
      <c r="AN669" s="73"/>
      <c r="AO669" s="4"/>
      <c r="AP669" s="4"/>
      <c r="AQ669" s="4"/>
      <c r="AR669" s="4"/>
    </row>
    <row r="670" spans="1:44" s="72" customFormat="1" ht="17.399999999999999">
      <c r="A670" s="4" t="str">
        <f t="shared" si="1300"/>
        <v>MCR05A2 8403</v>
      </c>
      <c r="B670" s="4">
        <v>3</v>
      </c>
      <c r="C670" s="79" t="s">
        <v>929</v>
      </c>
      <c r="D670" s="79" t="s">
        <v>435</v>
      </c>
      <c r="E670" s="80">
        <f>S670</f>
        <v>4950</v>
      </c>
      <c r="F670" s="81">
        <f t="shared" si="1337"/>
        <v>32.553316746249976</v>
      </c>
      <c r="G670" s="81">
        <f t="shared" si="1338"/>
        <v>152.05823844570989</v>
      </c>
      <c r="H670" s="82" t="s">
        <v>554</v>
      </c>
      <c r="I670" s="83"/>
      <c r="J670" s="83" t="s">
        <v>555</v>
      </c>
      <c r="K670" s="83" t="s">
        <v>556</v>
      </c>
      <c r="L670" s="84" t="s">
        <v>571</v>
      </c>
      <c r="M670" s="85">
        <v>70</v>
      </c>
      <c r="N670" s="85">
        <v>65</v>
      </c>
      <c r="O670" s="86" t="s">
        <v>572</v>
      </c>
      <c r="P670" s="87">
        <f t="shared" si="1345"/>
        <v>3500</v>
      </c>
      <c r="Q670" s="87" t="s">
        <v>427</v>
      </c>
      <c r="R670" s="88">
        <f>R$66</f>
        <v>1.0204081632653061</v>
      </c>
      <c r="S670" s="89">
        <f t="shared" si="1339"/>
        <v>4950</v>
      </c>
      <c r="T670" s="89">
        <f t="shared" si="1340"/>
        <v>4850</v>
      </c>
      <c r="U670" s="4">
        <v>120</v>
      </c>
      <c r="V670" s="9">
        <v>90</v>
      </c>
      <c r="W670" s="75">
        <v>3</v>
      </c>
      <c r="X670" s="9">
        <f t="shared" ref="X670:X671" si="1346">W670*V670</f>
        <v>270</v>
      </c>
      <c r="Y670" s="96">
        <v>2.8032022753715258</v>
      </c>
      <c r="Z670" s="72">
        <f t="shared" si="1342"/>
        <v>112.12809101486103</v>
      </c>
      <c r="AA670" s="72">
        <f t="shared" ref="AA670:AA671" si="1347">Z670*X670/1000</f>
        <v>30.274584574012479</v>
      </c>
      <c r="AB670" s="92">
        <v>0.93</v>
      </c>
      <c r="AC670" s="93">
        <f t="shared" ref="AC670:AC671" si="1348">AA670/AB670</f>
        <v>32.553316746249976</v>
      </c>
      <c r="AD670" s="94">
        <v>5516.0939267366348</v>
      </c>
      <c r="AE670" s="72">
        <v>39</v>
      </c>
      <c r="AF670" s="72">
        <v>39</v>
      </c>
      <c r="AG670" s="92">
        <v>0.88</v>
      </c>
      <c r="AI670" s="72" t="s">
        <v>573</v>
      </c>
      <c r="AL670" s="4"/>
      <c r="AM670" s="4"/>
      <c r="AN670" s="73"/>
      <c r="AO670" s="4"/>
      <c r="AP670" s="4"/>
      <c r="AQ670" s="4"/>
      <c r="AR670" s="4"/>
    </row>
    <row r="671" spans="1:44" s="72" customFormat="1" ht="17.399999999999999">
      <c r="A671" s="4" t="str">
        <f t="shared" si="1300"/>
        <v>MCR05A2 8404</v>
      </c>
      <c r="B671" s="4">
        <v>4</v>
      </c>
      <c r="C671" s="79" t="s">
        <v>929</v>
      </c>
      <c r="D671" s="79" t="s">
        <v>435</v>
      </c>
      <c r="E671" s="80">
        <f>S671</f>
        <v>6200</v>
      </c>
      <c r="F671" s="81">
        <f t="shared" si="1337"/>
        <v>42.402111746249773</v>
      </c>
      <c r="G671" s="81">
        <f t="shared" si="1338"/>
        <v>146.21913260129915</v>
      </c>
      <c r="H671" s="82" t="s">
        <v>554</v>
      </c>
      <c r="I671" s="83"/>
      <c r="J671" s="83" t="s">
        <v>555</v>
      </c>
      <c r="K671" s="83" t="s">
        <v>556</v>
      </c>
      <c r="L671" s="84" t="s">
        <v>571</v>
      </c>
      <c r="M671" s="85">
        <v>70</v>
      </c>
      <c r="N671" s="85">
        <v>65</v>
      </c>
      <c r="O671" s="86" t="s">
        <v>572</v>
      </c>
      <c r="P671" s="87">
        <f t="shared" si="1345"/>
        <v>4400</v>
      </c>
      <c r="Q671" s="87" t="s">
        <v>420</v>
      </c>
      <c r="R671" s="88">
        <f>R$67</f>
        <v>1.0162601626016261</v>
      </c>
      <c r="S671" s="89">
        <f t="shared" si="1339"/>
        <v>6200</v>
      </c>
      <c r="T671" s="89">
        <f t="shared" si="1340"/>
        <v>6100</v>
      </c>
      <c r="U671" s="4">
        <v>120</v>
      </c>
      <c r="V671" s="9">
        <f>350/3</f>
        <v>116.66666666666667</v>
      </c>
      <c r="W671" s="75">
        <v>3</v>
      </c>
      <c r="X671" s="9">
        <f t="shared" si="1346"/>
        <v>350</v>
      </c>
      <c r="Y671" s="96">
        <v>2.8469989315339133</v>
      </c>
      <c r="Z671" s="72">
        <f t="shared" si="1342"/>
        <v>113.87995726135654</v>
      </c>
      <c r="AA671" s="72">
        <f t="shared" si="1347"/>
        <v>39.857985041474784</v>
      </c>
      <c r="AB671" s="92">
        <v>0.94</v>
      </c>
      <c r="AC671" s="93">
        <f t="shared" si="1348"/>
        <v>42.402111746249773</v>
      </c>
      <c r="AD671" s="94">
        <v>6932.6232660014421</v>
      </c>
      <c r="AE671" s="72">
        <v>39</v>
      </c>
      <c r="AF671" s="72">
        <v>39</v>
      </c>
      <c r="AG671" s="92">
        <v>0.88</v>
      </c>
      <c r="AI671" s="72" t="s">
        <v>573</v>
      </c>
      <c r="AL671" s="4"/>
      <c r="AM671" s="4"/>
      <c r="AN671" s="73"/>
      <c r="AO671" s="4"/>
      <c r="AP671" s="4"/>
      <c r="AQ671" s="4"/>
      <c r="AR671" s="4"/>
    </row>
    <row r="672" spans="1:44" s="72" customFormat="1" ht="17.399999999999999">
      <c r="A672" s="4" t="str">
        <f t="shared" si="1300"/>
        <v>MCR05A2 8405</v>
      </c>
      <c r="B672" s="4">
        <v>5</v>
      </c>
      <c r="C672" s="79" t="s">
        <v>929</v>
      </c>
      <c r="D672" s="79" t="s">
        <v>436</v>
      </c>
      <c r="E672" s="80">
        <f t="shared" ref="E672:E673" si="1349">S672</f>
        <v>8000</v>
      </c>
      <c r="F672" s="81">
        <f t="shared" si="1337"/>
        <v>49.394241758241755</v>
      </c>
      <c r="G672" s="81">
        <f t="shared" si="1338"/>
        <v>161.96219873473709</v>
      </c>
      <c r="H672" s="82" t="s">
        <v>554</v>
      </c>
      <c r="I672" s="83"/>
      <c r="J672" s="83" t="s">
        <v>555</v>
      </c>
      <c r="K672" s="83" t="s">
        <v>556</v>
      </c>
      <c r="L672" s="84" t="s">
        <v>571</v>
      </c>
      <c r="M672" s="85">
        <v>70</v>
      </c>
      <c r="N672" s="85">
        <v>65</v>
      </c>
      <c r="O672" s="86" t="s">
        <v>572</v>
      </c>
      <c r="P672" s="87">
        <f t="shared" si="1345"/>
        <v>5700</v>
      </c>
      <c r="Q672" s="87" t="s">
        <v>589</v>
      </c>
      <c r="R672" s="88">
        <f>R$68</f>
        <v>1.0062111801242235</v>
      </c>
      <c r="S672" s="89">
        <f t="shared" si="1339"/>
        <v>8000</v>
      </c>
      <c r="T672" s="89">
        <f t="shared" si="1340"/>
        <v>7950</v>
      </c>
      <c r="U672" s="4">
        <v>120</v>
      </c>
      <c r="V672" s="9">
        <v>133.30000000000001</v>
      </c>
      <c r="W672" s="75">
        <v>3</v>
      </c>
      <c r="X672" s="9">
        <f>W672*V672</f>
        <v>399.90000000000003</v>
      </c>
      <c r="Y672" s="72">
        <v>2.81</v>
      </c>
      <c r="Z672" s="72">
        <f t="shared" si="1342"/>
        <v>112.39999999999999</v>
      </c>
      <c r="AA672" s="72">
        <f>Z672*X672/1000</f>
        <v>44.94876</v>
      </c>
      <c r="AB672" s="92">
        <v>0.91</v>
      </c>
      <c r="AC672" s="93">
        <f>AA672/AB672</f>
        <v>49.394241758241755</v>
      </c>
      <c r="AD672" s="97">
        <v>9062.2656462479645</v>
      </c>
      <c r="AE672" s="72">
        <v>39</v>
      </c>
      <c r="AF672" s="72">
        <v>39</v>
      </c>
      <c r="AG672" s="92">
        <v>0.88</v>
      </c>
      <c r="AI672" s="72" t="s">
        <v>574</v>
      </c>
      <c r="AL672" s="4"/>
      <c r="AM672" s="4"/>
      <c r="AN672" s="73"/>
      <c r="AO672" s="4"/>
      <c r="AP672" s="4"/>
      <c r="AQ672" s="4"/>
      <c r="AR672" s="4"/>
    </row>
    <row r="673" spans="1:44" s="72" customFormat="1" ht="17.399999999999999">
      <c r="A673" s="4" t="str">
        <f t="shared" si="1300"/>
        <v>MCR05A2 8406</v>
      </c>
      <c r="B673" s="4">
        <v>6</v>
      </c>
      <c r="C673" s="79" t="s">
        <v>929</v>
      </c>
      <c r="D673" s="79" t="s">
        <v>436</v>
      </c>
      <c r="E673" s="80">
        <f t="shared" si="1349"/>
        <v>9900</v>
      </c>
      <c r="F673" s="81">
        <f t="shared" si="1337"/>
        <v>61.087483870967723</v>
      </c>
      <c r="G673" s="81">
        <f t="shared" si="1338"/>
        <v>162.06265789095707</v>
      </c>
      <c r="H673" s="82" t="s">
        <v>554</v>
      </c>
      <c r="I673" s="83"/>
      <c r="J673" s="83" t="s">
        <v>555</v>
      </c>
      <c r="K673" s="83" t="s">
        <v>556</v>
      </c>
      <c r="L673" s="84" t="s">
        <v>571</v>
      </c>
      <c r="M673" s="85">
        <v>70</v>
      </c>
      <c r="N673" s="85">
        <v>65</v>
      </c>
      <c r="O673" s="86" t="s">
        <v>572</v>
      </c>
      <c r="P673" s="87">
        <f t="shared" si="1345"/>
        <v>7100</v>
      </c>
      <c r="Q673" s="87" t="s">
        <v>422</v>
      </c>
      <c r="R673" s="88">
        <f>$R$69</f>
        <v>1.015228426395939</v>
      </c>
      <c r="S673" s="89">
        <f t="shared" si="1339"/>
        <v>9900</v>
      </c>
      <c r="T673" s="89">
        <f t="shared" si="1340"/>
        <v>9750</v>
      </c>
      <c r="U673" s="4">
        <v>120</v>
      </c>
      <c r="V673" s="95">
        <v>166.7</v>
      </c>
      <c r="W673" s="75">
        <v>3</v>
      </c>
      <c r="X673" s="9">
        <f t="shared" ref="X673:X674" si="1350">W673*V673</f>
        <v>500.09999999999997</v>
      </c>
      <c r="Y673" s="72">
        <v>2.84</v>
      </c>
      <c r="Z673" s="72">
        <f t="shared" si="1342"/>
        <v>113.59999999999998</v>
      </c>
      <c r="AA673" s="72">
        <f t="shared" ref="AA673:AA674" si="1351">Z673*X673/1000</f>
        <v>56.811359999999986</v>
      </c>
      <c r="AB673" s="92">
        <v>0.93</v>
      </c>
      <c r="AC673" s="93">
        <f t="shared" ref="AC673:AC674" si="1352">AA673/AB673</f>
        <v>61.087483870967723</v>
      </c>
      <c r="AD673" s="94">
        <v>11083.466666191873</v>
      </c>
      <c r="AE673" s="72">
        <v>39</v>
      </c>
      <c r="AF673" s="72">
        <v>39</v>
      </c>
      <c r="AG673" s="92">
        <v>0.88</v>
      </c>
      <c r="AI673" s="72" t="s">
        <v>574</v>
      </c>
      <c r="AL673" s="4"/>
      <c r="AM673" s="4"/>
      <c r="AN673" s="73"/>
      <c r="AO673" s="4"/>
      <c r="AP673" s="4"/>
      <c r="AQ673" s="4"/>
      <c r="AR673" s="4"/>
    </row>
    <row r="674" spans="1:44" s="72" customFormat="1" ht="17.399999999999999">
      <c r="A674" s="4" t="str">
        <f t="shared" si="1300"/>
        <v>MCR05A2 8407</v>
      </c>
      <c r="B674" s="4">
        <v>7</v>
      </c>
      <c r="C674" s="79" t="s">
        <v>929</v>
      </c>
      <c r="D674" s="79" t="s">
        <v>436</v>
      </c>
      <c r="E674" s="80">
        <f>S674</f>
        <v>11150</v>
      </c>
      <c r="F674" s="81">
        <f t="shared" si="1337"/>
        <v>73.021276595744681</v>
      </c>
      <c r="G674" s="81">
        <f t="shared" si="1338"/>
        <v>152.69522144522145</v>
      </c>
      <c r="H674" s="82" t="s">
        <v>554</v>
      </c>
      <c r="I674" s="83"/>
      <c r="J674" s="83" t="s">
        <v>555</v>
      </c>
      <c r="K674" s="83" t="s">
        <v>556</v>
      </c>
      <c r="L674" s="84" t="s">
        <v>571</v>
      </c>
      <c r="M674" s="85">
        <v>70</v>
      </c>
      <c r="N674" s="85">
        <v>65</v>
      </c>
      <c r="O674" s="86" t="s">
        <v>572</v>
      </c>
      <c r="P674" s="87">
        <f t="shared" si="1345"/>
        <v>8000</v>
      </c>
      <c r="Q674" s="87" t="s">
        <v>590</v>
      </c>
      <c r="R674" s="88">
        <f>$R$70</f>
        <v>0.97413793103448276</v>
      </c>
      <c r="S674" s="89">
        <f t="shared" si="1339"/>
        <v>11150</v>
      </c>
      <c r="T674" s="89">
        <f t="shared" si="1340"/>
        <v>11450</v>
      </c>
      <c r="U674" s="4">
        <v>120</v>
      </c>
      <c r="V674" s="98">
        <v>200</v>
      </c>
      <c r="W674" s="75">
        <v>3</v>
      </c>
      <c r="X674" s="9">
        <f t="shared" si="1350"/>
        <v>600</v>
      </c>
      <c r="Y674" s="72">
        <v>2.86</v>
      </c>
      <c r="Z674" s="72">
        <f t="shared" si="1342"/>
        <v>114.39999999999999</v>
      </c>
      <c r="AA674" s="72">
        <f t="shared" si="1351"/>
        <v>68.64</v>
      </c>
      <c r="AB674" s="92">
        <v>0.94</v>
      </c>
      <c r="AC674" s="93">
        <f t="shared" si="1352"/>
        <v>73.021276595744681</v>
      </c>
      <c r="AD674" s="94">
        <v>13014.652689059834</v>
      </c>
      <c r="AE674" s="72">
        <v>39</v>
      </c>
      <c r="AF674" s="72">
        <v>39</v>
      </c>
      <c r="AG674" s="92">
        <v>0.88</v>
      </c>
      <c r="AI674" s="72" t="s">
        <v>574</v>
      </c>
      <c r="AL674" s="4"/>
      <c r="AM674" s="4"/>
      <c r="AN674" s="73"/>
      <c r="AO674" s="4"/>
      <c r="AP674" s="4"/>
      <c r="AQ674" s="4"/>
      <c r="AR674" s="4"/>
    </row>
    <row r="675" spans="1:44" s="72" customFormat="1" ht="15" thickBot="1">
      <c r="A675" s="4" t="str">
        <f t="shared" si="1300"/>
        <v/>
      </c>
      <c r="B675" s="4"/>
      <c r="C675" s="79"/>
      <c r="D675" s="79" t="s">
        <v>646</v>
      </c>
      <c r="E675" s="80"/>
      <c r="F675" s="81"/>
      <c r="G675" s="81"/>
      <c r="H675" s="82" t="s">
        <v>554</v>
      </c>
      <c r="I675" s="83"/>
      <c r="J675" s="83"/>
      <c r="K675" s="83"/>
      <c r="L675" s="84"/>
      <c r="M675" s="85"/>
      <c r="N675" s="85"/>
      <c r="O675" s="86"/>
      <c r="P675" s="87"/>
      <c r="Q675" s="87"/>
      <c r="R675" s="89"/>
      <c r="S675" s="89"/>
      <c r="T675" s="89"/>
      <c r="U675" s="4"/>
      <c r="V675" s="98"/>
      <c r="W675" s="75"/>
      <c r="X675" s="75"/>
      <c r="AG675" s="92">
        <v>0.88</v>
      </c>
      <c r="AL675" s="4"/>
      <c r="AM675" s="4"/>
      <c r="AN675" s="73"/>
      <c r="AO675" s="4"/>
      <c r="AP675" s="4"/>
      <c r="AQ675" s="4"/>
      <c r="AR675" s="4"/>
    </row>
    <row r="676" spans="1:44" s="72" customFormat="1" ht="17.399999999999999">
      <c r="A676" s="4" t="str">
        <f t="shared" si="1300"/>
        <v>MCR06A2 8401</v>
      </c>
      <c r="B676" s="4">
        <v>1</v>
      </c>
      <c r="C676" s="79" t="s">
        <v>930</v>
      </c>
      <c r="D676" s="79" t="s">
        <v>435</v>
      </c>
      <c r="E676" s="80">
        <f t="shared" ref="E676:E682" si="1353">S676</f>
        <v>3400</v>
      </c>
      <c r="F676" s="81">
        <f t="shared" ref="F676:F682" si="1354">AC676</f>
        <v>22.063835793650767</v>
      </c>
      <c r="G676" s="81">
        <f t="shared" ref="G676:G682" si="1355">E676/F676</f>
        <v>154.09831870568971</v>
      </c>
      <c r="H676" s="82" t="s">
        <v>554</v>
      </c>
      <c r="I676" s="83"/>
      <c r="J676" s="83" t="s">
        <v>555</v>
      </c>
      <c r="K676" s="83" t="s">
        <v>556</v>
      </c>
      <c r="L676" s="84" t="s">
        <v>575</v>
      </c>
      <c r="M676" s="85">
        <v>70</v>
      </c>
      <c r="N676" s="85">
        <v>65</v>
      </c>
      <c r="O676" s="86" t="s">
        <v>576</v>
      </c>
      <c r="P676" s="87">
        <f>MROUND(E676/1.68,100)</f>
        <v>2000</v>
      </c>
      <c r="Q676" s="87" t="s">
        <v>425</v>
      </c>
      <c r="R676" s="88">
        <f>R$64</f>
        <v>1</v>
      </c>
      <c r="S676" s="89">
        <f t="shared" ref="S676:S682" si="1356">MROUND(T676*R676,50)</f>
        <v>3400</v>
      </c>
      <c r="T676" s="89">
        <f t="shared" ref="T676:T682" si="1357">MROUND(AD676*AG676*AF676/AE676,50)</f>
        <v>3400</v>
      </c>
      <c r="U676" s="4">
        <v>144</v>
      </c>
      <c r="V676" s="90">
        <v>50</v>
      </c>
      <c r="W676" s="75">
        <v>3</v>
      </c>
      <c r="X676" s="9">
        <f t="shared" ref="X676" si="1358">W676*V676</f>
        <v>150</v>
      </c>
      <c r="Y676" s="91">
        <v>2.7273352578262751</v>
      </c>
      <c r="Z676" s="72">
        <f t="shared" ref="Z676:Z682" si="1359">Y676*U676/W676</f>
        <v>130.91209237566122</v>
      </c>
      <c r="AA676" s="72">
        <f t="shared" ref="AA676" si="1360">Z676*X676/1000</f>
        <v>19.636813856349182</v>
      </c>
      <c r="AB676" s="92">
        <v>0.89</v>
      </c>
      <c r="AC676" s="93">
        <f t="shared" ref="AC676" si="1361">AA676/AB676</f>
        <v>22.063835793650767</v>
      </c>
      <c r="AD676" s="97">
        <v>3872.8514321394778</v>
      </c>
      <c r="AE676" s="72">
        <v>39</v>
      </c>
      <c r="AF676" s="72">
        <v>39</v>
      </c>
      <c r="AG676" s="92">
        <v>0.88</v>
      </c>
      <c r="AI676" s="72" t="s">
        <v>577</v>
      </c>
      <c r="AL676" s="4"/>
      <c r="AM676" s="4"/>
      <c r="AN676" s="73"/>
      <c r="AO676" s="4"/>
      <c r="AP676" s="4"/>
      <c r="AQ676" s="4"/>
      <c r="AR676" s="4"/>
    </row>
    <row r="677" spans="1:44" s="72" customFormat="1" ht="17.399999999999999">
      <c r="A677" s="4" t="str">
        <f t="shared" si="1300"/>
        <v>MCR06A2 8402</v>
      </c>
      <c r="B677" s="4">
        <v>2</v>
      </c>
      <c r="C677" s="79" t="s">
        <v>930</v>
      </c>
      <c r="D677" s="79" t="s">
        <v>435</v>
      </c>
      <c r="E677" s="80">
        <f t="shared" si="1353"/>
        <v>5050</v>
      </c>
      <c r="F677" s="81">
        <f t="shared" si="1354"/>
        <v>33.540710736465762</v>
      </c>
      <c r="G677" s="81">
        <f t="shared" si="1355"/>
        <v>150.56329723238676</v>
      </c>
      <c r="H677" s="82" t="s">
        <v>554</v>
      </c>
      <c r="I677" s="83"/>
      <c r="J677" s="83" t="s">
        <v>555</v>
      </c>
      <c r="K677" s="83" t="s">
        <v>556</v>
      </c>
      <c r="L677" s="84" t="s">
        <v>575</v>
      </c>
      <c r="M677" s="85">
        <v>70</v>
      </c>
      <c r="N677" s="85">
        <v>65</v>
      </c>
      <c r="O677" s="86" t="s">
        <v>576</v>
      </c>
      <c r="P677" s="87">
        <f t="shared" ref="P677:P682" si="1362">MROUND(E677/1.68,100)</f>
        <v>3000</v>
      </c>
      <c r="Q677" s="87" t="s">
        <v>418</v>
      </c>
      <c r="R677" s="88">
        <f>R$65</f>
        <v>1</v>
      </c>
      <c r="S677" s="89">
        <f t="shared" si="1356"/>
        <v>5050</v>
      </c>
      <c r="T677" s="89">
        <f t="shared" si="1357"/>
        <v>5050</v>
      </c>
      <c r="U677" s="4">
        <v>144</v>
      </c>
      <c r="V677" s="95">
        <v>76.67</v>
      </c>
      <c r="W677" s="75">
        <v>3</v>
      </c>
      <c r="X677" s="9">
        <f>W677*V677</f>
        <v>230.01</v>
      </c>
      <c r="Y677" s="96">
        <v>2.7797478301546827</v>
      </c>
      <c r="Z677" s="72">
        <f t="shared" si="1359"/>
        <v>133.42789584742476</v>
      </c>
      <c r="AA677" s="72">
        <f>Z677*X677/1000</f>
        <v>30.689750323866171</v>
      </c>
      <c r="AB677" s="92">
        <v>0.91500000000000004</v>
      </c>
      <c r="AC677" s="93">
        <f>AA677/AB677</f>
        <v>33.540710736465762</v>
      </c>
      <c r="AD677" s="94">
        <v>5734.4528688923656</v>
      </c>
      <c r="AE677" s="72">
        <v>39</v>
      </c>
      <c r="AF677" s="72">
        <v>39</v>
      </c>
      <c r="AG677" s="92">
        <v>0.88</v>
      </c>
      <c r="AI677" s="72" t="s">
        <v>577</v>
      </c>
      <c r="AL677" s="4"/>
      <c r="AM677" s="4"/>
      <c r="AN677" s="73"/>
      <c r="AO677" s="4"/>
      <c r="AP677" s="4"/>
      <c r="AQ677" s="4"/>
      <c r="AR677" s="4"/>
    </row>
    <row r="678" spans="1:44" s="72" customFormat="1" ht="17.399999999999999">
      <c r="A678" s="4" t="str">
        <f t="shared" si="1300"/>
        <v>MCR06A2 8403</v>
      </c>
      <c r="B678" s="4">
        <v>3</v>
      </c>
      <c r="C678" s="79" t="s">
        <v>930</v>
      </c>
      <c r="D678" s="79" t="s">
        <v>435</v>
      </c>
      <c r="E678" s="80">
        <f t="shared" si="1353"/>
        <v>5900</v>
      </c>
      <c r="F678" s="81">
        <f t="shared" si="1354"/>
        <v>39.488588574798882</v>
      </c>
      <c r="G678" s="81">
        <f t="shared" si="1355"/>
        <v>149.41025275756007</v>
      </c>
      <c r="H678" s="82" t="s">
        <v>554</v>
      </c>
      <c r="I678" s="83"/>
      <c r="J678" s="83" t="s">
        <v>555</v>
      </c>
      <c r="K678" s="83" t="s">
        <v>556</v>
      </c>
      <c r="L678" s="84" t="s">
        <v>575</v>
      </c>
      <c r="M678" s="85">
        <v>70</v>
      </c>
      <c r="N678" s="85">
        <v>65</v>
      </c>
      <c r="O678" s="86" t="s">
        <v>576</v>
      </c>
      <c r="P678" s="87">
        <f t="shared" si="1362"/>
        <v>3500</v>
      </c>
      <c r="Q678" s="87" t="s">
        <v>427</v>
      </c>
      <c r="R678" s="88">
        <f>R$66</f>
        <v>1.0204081632653061</v>
      </c>
      <c r="S678" s="89">
        <f t="shared" si="1356"/>
        <v>5900</v>
      </c>
      <c r="T678" s="89">
        <f t="shared" si="1357"/>
        <v>5800</v>
      </c>
      <c r="U678" s="4">
        <v>144</v>
      </c>
      <c r="V678" s="9">
        <v>90</v>
      </c>
      <c r="W678" s="75">
        <v>3</v>
      </c>
      <c r="X678" s="9">
        <f t="shared" ref="X678:X679" si="1363">W678*V678</f>
        <v>270</v>
      </c>
      <c r="Y678" s="96">
        <v>2.8032022753715258</v>
      </c>
      <c r="Z678" s="72">
        <f t="shared" si="1359"/>
        <v>134.55370921783324</v>
      </c>
      <c r="AA678" s="72">
        <f t="shared" ref="AA678:AA682" si="1364">Z678*X678/1000</f>
        <v>36.329501488814977</v>
      </c>
      <c r="AB678" s="92">
        <v>0.92</v>
      </c>
      <c r="AC678" s="93">
        <f t="shared" ref="AC678:AC679" si="1365">AA678/AB678</f>
        <v>39.488588574798882</v>
      </c>
      <c r="AD678" s="94">
        <v>6619.3127120839617</v>
      </c>
      <c r="AE678" s="72">
        <v>39</v>
      </c>
      <c r="AF678" s="72">
        <v>39</v>
      </c>
      <c r="AG678" s="92">
        <v>0.88</v>
      </c>
      <c r="AI678" s="72" t="s">
        <v>577</v>
      </c>
      <c r="AL678" s="4"/>
      <c r="AM678" s="4"/>
      <c r="AN678" s="73"/>
      <c r="AO678" s="4"/>
      <c r="AP678" s="4"/>
      <c r="AQ678" s="4"/>
      <c r="AR678" s="4"/>
    </row>
    <row r="679" spans="1:44" s="72" customFormat="1" ht="17.399999999999999">
      <c r="A679" s="4" t="str">
        <f t="shared" si="1300"/>
        <v>MCR06A2 8404</v>
      </c>
      <c r="B679" s="4">
        <v>4</v>
      </c>
      <c r="C679" s="79" t="s">
        <v>930</v>
      </c>
      <c r="D679" s="79" t="s">
        <v>435</v>
      </c>
      <c r="E679" s="80">
        <f t="shared" si="1353"/>
        <v>7400</v>
      </c>
      <c r="F679" s="81">
        <f t="shared" si="1354"/>
        <v>51.319294044817326</v>
      </c>
      <c r="G679" s="81">
        <f t="shared" si="1355"/>
        <v>144.19528050283688</v>
      </c>
      <c r="H679" s="82" t="s">
        <v>554</v>
      </c>
      <c r="I679" s="83"/>
      <c r="J679" s="83" t="s">
        <v>555</v>
      </c>
      <c r="K679" s="83" t="s">
        <v>556</v>
      </c>
      <c r="L679" s="84" t="s">
        <v>575</v>
      </c>
      <c r="M679" s="85">
        <v>70</v>
      </c>
      <c r="N679" s="85">
        <v>65</v>
      </c>
      <c r="O679" s="86" t="s">
        <v>576</v>
      </c>
      <c r="P679" s="87">
        <f t="shared" si="1362"/>
        <v>4400</v>
      </c>
      <c r="Q679" s="87" t="s">
        <v>420</v>
      </c>
      <c r="R679" s="88">
        <f>R$67</f>
        <v>1.0162601626016261</v>
      </c>
      <c r="S679" s="89">
        <f t="shared" si="1356"/>
        <v>7400</v>
      </c>
      <c r="T679" s="89">
        <f t="shared" si="1357"/>
        <v>7300</v>
      </c>
      <c r="U679" s="4">
        <v>144</v>
      </c>
      <c r="V679" s="9">
        <f>350/3</f>
        <v>116.66666666666667</v>
      </c>
      <c r="W679" s="75">
        <v>3</v>
      </c>
      <c r="X679" s="9">
        <f t="shared" si="1363"/>
        <v>350</v>
      </c>
      <c r="Y679" s="96">
        <v>2.8469989315339133</v>
      </c>
      <c r="Z679" s="72">
        <f t="shared" si="1359"/>
        <v>136.65594871362785</v>
      </c>
      <c r="AA679" s="72">
        <f t="shared" si="1364"/>
        <v>47.829582049769748</v>
      </c>
      <c r="AB679" s="92">
        <v>0.93200000000000005</v>
      </c>
      <c r="AC679" s="93">
        <f t="shared" si="1365"/>
        <v>51.319294044817326</v>
      </c>
      <c r="AD679" s="94">
        <v>8319.1479192017305</v>
      </c>
      <c r="AE679" s="72">
        <v>39</v>
      </c>
      <c r="AF679" s="72">
        <v>39</v>
      </c>
      <c r="AG679" s="92">
        <v>0.88</v>
      </c>
      <c r="AI679" s="72" t="s">
        <v>577</v>
      </c>
      <c r="AL679" s="4"/>
      <c r="AM679" s="4"/>
      <c r="AN679" s="73"/>
      <c r="AO679" s="4"/>
      <c r="AP679" s="4"/>
      <c r="AQ679" s="4"/>
      <c r="AR679" s="4"/>
    </row>
    <row r="680" spans="1:44" s="72" customFormat="1" ht="17.399999999999999">
      <c r="A680" s="4" t="str">
        <f t="shared" si="1300"/>
        <v>MCR06A2 8405</v>
      </c>
      <c r="B680" s="4">
        <v>5</v>
      </c>
      <c r="C680" s="79" t="s">
        <v>930</v>
      </c>
      <c r="D680" s="79" t="s">
        <v>436</v>
      </c>
      <c r="E680" s="80">
        <f t="shared" si="1353"/>
        <v>9600</v>
      </c>
      <c r="F680" s="81">
        <f t="shared" si="1354"/>
        <v>58.311904864864864</v>
      </c>
      <c r="G680" s="81">
        <f t="shared" si="1355"/>
        <v>164.63190530728767</v>
      </c>
      <c r="H680" s="82" t="s">
        <v>554</v>
      </c>
      <c r="I680" s="83"/>
      <c r="J680" s="83" t="s">
        <v>555</v>
      </c>
      <c r="K680" s="83" t="s">
        <v>556</v>
      </c>
      <c r="L680" s="84" t="s">
        <v>575</v>
      </c>
      <c r="M680" s="85">
        <v>70</v>
      </c>
      <c r="N680" s="85">
        <v>65</v>
      </c>
      <c r="O680" s="86" t="s">
        <v>576</v>
      </c>
      <c r="P680" s="87">
        <f t="shared" si="1362"/>
        <v>5700</v>
      </c>
      <c r="Q680" s="87" t="s">
        <v>589</v>
      </c>
      <c r="R680" s="88">
        <f>R$68</f>
        <v>1.0062111801242235</v>
      </c>
      <c r="S680" s="89">
        <f t="shared" si="1356"/>
        <v>9600</v>
      </c>
      <c r="T680" s="89">
        <f t="shared" si="1357"/>
        <v>9550</v>
      </c>
      <c r="U680" s="4">
        <v>144</v>
      </c>
      <c r="V680" s="9">
        <v>133.30000000000001</v>
      </c>
      <c r="W680" s="75">
        <v>3</v>
      </c>
      <c r="X680" s="9">
        <f>W680*V680</f>
        <v>399.90000000000003</v>
      </c>
      <c r="Y680" s="72">
        <v>2.81</v>
      </c>
      <c r="Z680" s="72">
        <f t="shared" si="1359"/>
        <v>134.88</v>
      </c>
      <c r="AA680" s="72">
        <f t="shared" si="1364"/>
        <v>53.938512000000003</v>
      </c>
      <c r="AB680" s="92">
        <v>0.92500000000000004</v>
      </c>
      <c r="AC680" s="93">
        <f>AA680/AB680</f>
        <v>58.311904864864864</v>
      </c>
      <c r="AD680" s="94">
        <v>10874.718775497558</v>
      </c>
      <c r="AE680" s="72">
        <v>39</v>
      </c>
      <c r="AF680" s="72">
        <v>39</v>
      </c>
      <c r="AG680" s="92">
        <v>0.88</v>
      </c>
      <c r="AI680" s="72" t="s">
        <v>578</v>
      </c>
      <c r="AL680" s="4"/>
      <c r="AM680" s="4"/>
      <c r="AN680" s="73"/>
      <c r="AO680" s="4"/>
      <c r="AP680" s="4"/>
      <c r="AQ680" s="4"/>
      <c r="AR680" s="4"/>
    </row>
    <row r="681" spans="1:44" s="72" customFormat="1" ht="17.399999999999999">
      <c r="A681" s="4" t="str">
        <f t="shared" si="1300"/>
        <v>MCR06A2 8406</v>
      </c>
      <c r="B681" s="4">
        <v>6</v>
      </c>
      <c r="C681" s="79" t="s">
        <v>930</v>
      </c>
      <c r="D681" s="79" t="s">
        <v>436</v>
      </c>
      <c r="E681" s="80">
        <f t="shared" si="1353"/>
        <v>11900</v>
      </c>
      <c r="F681" s="81">
        <f t="shared" si="1354"/>
        <v>72.912975401069517</v>
      </c>
      <c r="G681" s="81">
        <f t="shared" si="1355"/>
        <v>163.20826210344785</v>
      </c>
      <c r="H681" s="82" t="s">
        <v>554</v>
      </c>
      <c r="I681" s="83"/>
      <c r="J681" s="83" t="s">
        <v>555</v>
      </c>
      <c r="K681" s="83" t="s">
        <v>556</v>
      </c>
      <c r="L681" s="84" t="s">
        <v>575</v>
      </c>
      <c r="M681" s="85">
        <v>70</v>
      </c>
      <c r="N681" s="85">
        <v>65</v>
      </c>
      <c r="O681" s="86" t="s">
        <v>576</v>
      </c>
      <c r="P681" s="87">
        <f t="shared" si="1362"/>
        <v>7100</v>
      </c>
      <c r="Q681" s="87" t="s">
        <v>422</v>
      </c>
      <c r="R681" s="88">
        <f>$R$69</f>
        <v>1.015228426395939</v>
      </c>
      <c r="S681" s="89">
        <f t="shared" si="1356"/>
        <v>11900</v>
      </c>
      <c r="T681" s="89">
        <f t="shared" si="1357"/>
        <v>11700</v>
      </c>
      <c r="U681" s="4">
        <v>144</v>
      </c>
      <c r="V681" s="95">
        <v>166.7</v>
      </c>
      <c r="W681" s="75">
        <v>3</v>
      </c>
      <c r="X681" s="9">
        <f t="shared" ref="X681:X682" si="1366">W681*V681</f>
        <v>500.09999999999997</v>
      </c>
      <c r="Y681" s="72">
        <v>2.84</v>
      </c>
      <c r="Z681" s="72">
        <f t="shared" si="1359"/>
        <v>136.32</v>
      </c>
      <c r="AA681" s="72">
        <f t="shared" si="1364"/>
        <v>68.173631999999998</v>
      </c>
      <c r="AB681" s="92">
        <v>0.93500000000000005</v>
      </c>
      <c r="AC681" s="93">
        <f t="shared" ref="AC681:AC682" si="1367">AA681/AB681</f>
        <v>72.912975401069517</v>
      </c>
      <c r="AD681" s="94">
        <v>13300.159999430247</v>
      </c>
      <c r="AE681" s="72">
        <v>39</v>
      </c>
      <c r="AF681" s="72">
        <v>39</v>
      </c>
      <c r="AG681" s="92">
        <v>0.88</v>
      </c>
      <c r="AI681" s="72" t="s">
        <v>578</v>
      </c>
      <c r="AL681" s="4"/>
      <c r="AM681" s="4"/>
      <c r="AN681" s="73"/>
      <c r="AO681" s="4"/>
      <c r="AP681" s="4"/>
      <c r="AQ681" s="4"/>
      <c r="AR681" s="4"/>
    </row>
    <row r="682" spans="1:44" s="72" customFormat="1" ht="18" thickBot="1">
      <c r="A682" s="4" t="str">
        <f t="shared" si="1300"/>
        <v>MCR06A2 8407</v>
      </c>
      <c r="B682" s="4">
        <v>7</v>
      </c>
      <c r="C682" s="79" t="s">
        <v>930</v>
      </c>
      <c r="D682" s="79" t="s">
        <v>436</v>
      </c>
      <c r="E682" s="80">
        <f t="shared" si="1353"/>
        <v>13400</v>
      </c>
      <c r="F682" s="81">
        <f t="shared" si="1354"/>
        <v>87.812366737739879</v>
      </c>
      <c r="G682" s="81">
        <f t="shared" si="1355"/>
        <v>152.59809634809633</v>
      </c>
      <c r="H682" s="82" t="s">
        <v>554</v>
      </c>
      <c r="I682" s="83"/>
      <c r="J682" s="83" t="s">
        <v>555</v>
      </c>
      <c r="K682" s="83" t="s">
        <v>556</v>
      </c>
      <c r="L682" s="84" t="s">
        <v>575</v>
      </c>
      <c r="M682" s="85">
        <v>70</v>
      </c>
      <c r="N682" s="85">
        <v>65</v>
      </c>
      <c r="O682" s="86" t="s">
        <v>576</v>
      </c>
      <c r="P682" s="87">
        <f t="shared" si="1362"/>
        <v>8000</v>
      </c>
      <c r="Q682" s="87" t="s">
        <v>590</v>
      </c>
      <c r="R682" s="88">
        <f>$R$70</f>
        <v>0.97413793103448276</v>
      </c>
      <c r="S682" s="89">
        <f t="shared" si="1356"/>
        <v>13400</v>
      </c>
      <c r="T682" s="89">
        <f t="shared" si="1357"/>
        <v>13750</v>
      </c>
      <c r="U682" s="4">
        <v>144</v>
      </c>
      <c r="V682" s="98">
        <v>200</v>
      </c>
      <c r="W682" s="75">
        <v>3</v>
      </c>
      <c r="X682" s="9">
        <f t="shared" si="1366"/>
        <v>600</v>
      </c>
      <c r="Y682" s="72">
        <v>2.86</v>
      </c>
      <c r="Z682" s="72">
        <f t="shared" si="1359"/>
        <v>137.28</v>
      </c>
      <c r="AA682" s="72">
        <f t="shared" si="1364"/>
        <v>82.367999999999995</v>
      </c>
      <c r="AB682" s="92">
        <v>0.93799999999999994</v>
      </c>
      <c r="AC682" s="93">
        <f t="shared" si="1367"/>
        <v>87.812366737739879</v>
      </c>
      <c r="AD682" s="99">
        <v>15617.5832268718</v>
      </c>
      <c r="AE682" s="72">
        <v>39</v>
      </c>
      <c r="AF682" s="72">
        <v>39</v>
      </c>
      <c r="AG682" s="92">
        <v>0.88</v>
      </c>
      <c r="AI682" s="72" t="s">
        <v>578</v>
      </c>
      <c r="AL682" s="4"/>
      <c r="AM682" s="4"/>
      <c r="AN682" s="73"/>
      <c r="AO682" s="4"/>
      <c r="AP682" s="4"/>
      <c r="AQ682" s="4"/>
      <c r="AR682" s="4"/>
    </row>
    <row r="683" spans="1:44" s="72" customFormat="1" ht="15" thickBot="1">
      <c r="A683" s="4" t="str">
        <f t="shared" si="1300"/>
        <v/>
      </c>
      <c r="B683" s="4"/>
      <c r="C683" s="79"/>
      <c r="D683" s="79" t="s">
        <v>646</v>
      </c>
      <c r="E683" s="80"/>
      <c r="F683" s="81"/>
      <c r="G683" s="81"/>
      <c r="H683" s="82" t="s">
        <v>554</v>
      </c>
      <c r="I683" s="83"/>
      <c r="J683" s="83"/>
      <c r="K683" s="83"/>
      <c r="L683" s="84"/>
      <c r="M683" s="85"/>
      <c r="N683" s="85"/>
      <c r="O683" s="86"/>
      <c r="P683" s="87"/>
      <c r="Q683" s="87"/>
      <c r="R683" s="89"/>
      <c r="S683" s="89"/>
      <c r="T683" s="89"/>
      <c r="U683" s="4"/>
      <c r="AG683" s="92">
        <v>0.88</v>
      </c>
      <c r="AL683" s="4"/>
      <c r="AM683" s="4"/>
      <c r="AN683" s="73"/>
      <c r="AO683" s="4"/>
      <c r="AP683" s="4"/>
      <c r="AQ683" s="4"/>
      <c r="AR683" s="4"/>
    </row>
    <row r="684" spans="1:44" s="72" customFormat="1" ht="17.399999999999999">
      <c r="A684" s="4" t="str">
        <f t="shared" si="1300"/>
        <v>MCR08A2 8401</v>
      </c>
      <c r="B684" s="4">
        <v>1</v>
      </c>
      <c r="C684" s="79" t="s">
        <v>931</v>
      </c>
      <c r="D684" s="79" t="s">
        <v>435</v>
      </c>
      <c r="E684" s="80">
        <f t="shared" ref="E684:E690" si="1368">S684</f>
        <v>4550</v>
      </c>
      <c r="F684" s="81">
        <f t="shared" ref="F684:F690" si="1369">AC684</f>
        <v>29.254098854896352</v>
      </c>
      <c r="G684" s="81">
        <f t="shared" ref="G684:G690" si="1370">E684/F684</f>
        <v>155.53376033110834</v>
      </c>
      <c r="H684" s="82" t="s">
        <v>554</v>
      </c>
      <c r="I684" s="83"/>
      <c r="J684" s="83" t="s">
        <v>555</v>
      </c>
      <c r="K684" s="83" t="s">
        <v>556</v>
      </c>
      <c r="L684" s="84" t="s">
        <v>579</v>
      </c>
      <c r="M684" s="85">
        <v>70</v>
      </c>
      <c r="N684" s="85">
        <v>65</v>
      </c>
      <c r="O684" s="86" t="s">
        <v>580</v>
      </c>
      <c r="P684" s="87">
        <f>MROUND(E684/2.24,100)</f>
        <v>2000</v>
      </c>
      <c r="Q684" s="87" t="s">
        <v>425</v>
      </c>
      <c r="R684" s="88">
        <f>R$64</f>
        <v>1</v>
      </c>
      <c r="S684" s="89">
        <f t="shared" ref="S684:S690" si="1371">MROUND(T684*R684,50)</f>
        <v>4550</v>
      </c>
      <c r="T684" s="89">
        <f t="shared" ref="T684:T690" si="1372">MROUND(AD684*AG684*AF684/AE684,50)</f>
        <v>4550</v>
      </c>
      <c r="U684" s="4">
        <f t="shared" ref="U684:U687" si="1373">24*8</f>
        <v>192</v>
      </c>
      <c r="V684" s="90">
        <v>50</v>
      </c>
      <c r="W684" s="75">
        <v>3</v>
      </c>
      <c r="X684" s="9">
        <f t="shared" ref="X684" si="1374">W684*V684</f>
        <v>150</v>
      </c>
      <c r="Y684" s="91">
        <v>2.7273352578262751</v>
      </c>
      <c r="Z684" s="72">
        <f t="shared" ref="Z684:Z690" si="1375">Y684*U684/W684</f>
        <v>174.54945650088158</v>
      </c>
      <c r="AA684" s="72">
        <f t="shared" ref="AA684" si="1376">Z684*X684/1000</f>
        <v>26.182418475132234</v>
      </c>
      <c r="AB684" s="92">
        <v>0.89500000000000002</v>
      </c>
      <c r="AC684" s="93">
        <f t="shared" ref="AC684" si="1377">AA684/AB684</f>
        <v>29.254098854896352</v>
      </c>
      <c r="AD684" s="97">
        <v>5163.801909519304</v>
      </c>
      <c r="AE684" s="72">
        <v>39</v>
      </c>
      <c r="AF684" s="72">
        <v>39</v>
      </c>
      <c r="AG684" s="92">
        <v>0.88</v>
      </c>
      <c r="AI684" s="72" t="s">
        <v>581</v>
      </c>
      <c r="AL684" s="4"/>
      <c r="AM684" s="4"/>
      <c r="AN684" s="73"/>
      <c r="AO684" s="4"/>
      <c r="AP684" s="4"/>
      <c r="AQ684" s="4"/>
      <c r="AR684" s="4"/>
    </row>
    <row r="685" spans="1:44" s="72" customFormat="1" ht="17.399999999999999">
      <c r="A685" s="4" t="str">
        <f t="shared" si="1300"/>
        <v>MCR08A2 8402</v>
      </c>
      <c r="B685" s="4">
        <v>2</v>
      </c>
      <c r="C685" s="79" t="s">
        <v>931</v>
      </c>
      <c r="D685" s="79" t="s">
        <v>435</v>
      </c>
      <c r="E685" s="80">
        <f t="shared" si="1368"/>
        <v>6750</v>
      </c>
      <c r="F685" s="81">
        <f t="shared" si="1369"/>
        <v>44.189705289944087</v>
      </c>
      <c r="G685" s="81">
        <f t="shared" si="1370"/>
        <v>152.75050955218853</v>
      </c>
      <c r="H685" s="82" t="s">
        <v>554</v>
      </c>
      <c r="I685" s="83"/>
      <c r="J685" s="83" t="s">
        <v>555</v>
      </c>
      <c r="K685" s="83" t="s">
        <v>556</v>
      </c>
      <c r="L685" s="84" t="s">
        <v>579</v>
      </c>
      <c r="M685" s="85">
        <v>70</v>
      </c>
      <c r="N685" s="85">
        <v>65</v>
      </c>
      <c r="O685" s="86" t="s">
        <v>580</v>
      </c>
      <c r="P685" s="87">
        <f t="shared" ref="P685:P690" si="1378">MROUND(E685/2.24,100)</f>
        <v>3000</v>
      </c>
      <c r="Q685" s="87" t="s">
        <v>418</v>
      </c>
      <c r="R685" s="88">
        <f>R$65</f>
        <v>1</v>
      </c>
      <c r="S685" s="89">
        <f t="shared" si="1371"/>
        <v>6750</v>
      </c>
      <c r="T685" s="89">
        <f t="shared" si="1372"/>
        <v>6750</v>
      </c>
      <c r="U685" s="4">
        <f t="shared" si="1373"/>
        <v>192</v>
      </c>
      <c r="V685" s="95">
        <v>76.67</v>
      </c>
      <c r="W685" s="75">
        <v>3</v>
      </c>
      <c r="X685" s="9">
        <f>W685*V685</f>
        <v>230.01</v>
      </c>
      <c r="Y685" s="96">
        <v>2.7797478301546827</v>
      </c>
      <c r="Z685" s="72">
        <f t="shared" si="1375"/>
        <v>177.9038611298997</v>
      </c>
      <c r="AA685" s="72">
        <f>Z685*X685/1000</f>
        <v>40.919667098488226</v>
      </c>
      <c r="AB685" s="92">
        <v>0.92600000000000005</v>
      </c>
      <c r="AC685" s="93">
        <f>AA685/AB685</f>
        <v>44.189705289944087</v>
      </c>
      <c r="AD685" s="94">
        <v>7645.9371585231547</v>
      </c>
      <c r="AE685" s="72">
        <v>39</v>
      </c>
      <c r="AF685" s="72">
        <v>39</v>
      </c>
      <c r="AG685" s="92">
        <v>0.88</v>
      </c>
      <c r="AI685" s="72" t="s">
        <v>581</v>
      </c>
      <c r="AL685" s="4"/>
      <c r="AM685" s="4"/>
      <c r="AN685" s="73"/>
      <c r="AO685" s="4"/>
      <c r="AP685" s="4"/>
      <c r="AQ685" s="4"/>
      <c r="AR685" s="4"/>
    </row>
    <row r="686" spans="1:44" s="72" customFormat="1" ht="17.399999999999999">
      <c r="A686" s="4" t="str">
        <f t="shared" si="1300"/>
        <v>MCR08A2 8403</v>
      </c>
      <c r="B686" s="4">
        <v>3</v>
      </c>
      <c r="C686" s="79" t="s">
        <v>931</v>
      </c>
      <c r="D686" s="79" t="s">
        <v>435</v>
      </c>
      <c r="E686" s="80">
        <f t="shared" si="1368"/>
        <v>7900</v>
      </c>
      <c r="F686" s="81">
        <f t="shared" si="1369"/>
        <v>51.862243381605957</v>
      </c>
      <c r="G686" s="81">
        <f t="shared" si="1370"/>
        <v>152.32661537356293</v>
      </c>
      <c r="H686" s="82" t="s">
        <v>554</v>
      </c>
      <c r="I686" s="83"/>
      <c r="J686" s="83" t="s">
        <v>555</v>
      </c>
      <c r="K686" s="83" t="s">
        <v>556</v>
      </c>
      <c r="L686" s="84" t="s">
        <v>579</v>
      </c>
      <c r="M686" s="85">
        <v>70</v>
      </c>
      <c r="N686" s="85">
        <v>65</v>
      </c>
      <c r="O686" s="86" t="s">
        <v>580</v>
      </c>
      <c r="P686" s="87">
        <f t="shared" si="1378"/>
        <v>3500</v>
      </c>
      <c r="Q686" s="87" t="s">
        <v>427</v>
      </c>
      <c r="R686" s="88">
        <f>R$66</f>
        <v>1.0204081632653061</v>
      </c>
      <c r="S686" s="89">
        <f t="shared" si="1371"/>
        <v>7900</v>
      </c>
      <c r="T686" s="89">
        <f t="shared" si="1372"/>
        <v>7750</v>
      </c>
      <c r="U686" s="4">
        <f t="shared" si="1373"/>
        <v>192</v>
      </c>
      <c r="V686" s="9">
        <v>90</v>
      </c>
      <c r="W686" s="75">
        <v>3</v>
      </c>
      <c r="X686" s="9">
        <f t="shared" ref="X686:X687" si="1379">W686*V686</f>
        <v>270</v>
      </c>
      <c r="Y686" s="96">
        <v>2.8032022753715258</v>
      </c>
      <c r="Z686" s="72">
        <f t="shared" si="1375"/>
        <v>179.40494562377765</v>
      </c>
      <c r="AA686" s="72">
        <f t="shared" ref="AA686:AA687" si="1380">Z686*X686/1000</f>
        <v>48.439335318419964</v>
      </c>
      <c r="AB686" s="92">
        <v>0.93400000000000005</v>
      </c>
      <c r="AC686" s="93">
        <f t="shared" ref="AC686:AC687" si="1381">AA686/AB686</f>
        <v>51.862243381605957</v>
      </c>
      <c r="AD686" s="94">
        <v>8825.7502827786157</v>
      </c>
      <c r="AE686" s="72">
        <v>39</v>
      </c>
      <c r="AF686" s="72">
        <v>39</v>
      </c>
      <c r="AG686" s="92">
        <v>0.88</v>
      </c>
      <c r="AI686" s="72" t="s">
        <v>581</v>
      </c>
      <c r="AL686" s="4"/>
      <c r="AM686" s="4"/>
      <c r="AN686" s="73"/>
      <c r="AO686" s="4"/>
      <c r="AP686" s="4"/>
      <c r="AQ686" s="4"/>
      <c r="AR686" s="4"/>
    </row>
    <row r="687" spans="1:44" s="72" customFormat="1" ht="17.399999999999999">
      <c r="A687" s="4" t="str">
        <f t="shared" si="1300"/>
        <v>MCR08A2 8404</v>
      </c>
      <c r="B687" s="4">
        <v>4</v>
      </c>
      <c r="C687" s="79" t="s">
        <v>931</v>
      </c>
      <c r="D687" s="79" t="s">
        <v>435</v>
      </c>
      <c r="E687" s="80">
        <f t="shared" si="1368"/>
        <v>9900</v>
      </c>
      <c r="F687" s="81">
        <f t="shared" si="1369"/>
        <v>67.699337650063327</v>
      </c>
      <c r="G687" s="81">
        <f t="shared" si="1370"/>
        <v>146.23481327354963</v>
      </c>
      <c r="H687" s="82" t="s">
        <v>554</v>
      </c>
      <c r="I687" s="83"/>
      <c r="J687" s="83" t="s">
        <v>555</v>
      </c>
      <c r="K687" s="83" t="s">
        <v>556</v>
      </c>
      <c r="L687" s="84" t="s">
        <v>579</v>
      </c>
      <c r="M687" s="85">
        <v>70</v>
      </c>
      <c r="N687" s="85">
        <v>65</v>
      </c>
      <c r="O687" s="86" t="s">
        <v>580</v>
      </c>
      <c r="P687" s="87">
        <f t="shared" si="1378"/>
        <v>4400</v>
      </c>
      <c r="Q687" s="87" t="s">
        <v>420</v>
      </c>
      <c r="R687" s="88">
        <f>R$67</f>
        <v>1.0162601626016261</v>
      </c>
      <c r="S687" s="89">
        <f t="shared" si="1371"/>
        <v>9900</v>
      </c>
      <c r="T687" s="89">
        <f t="shared" si="1372"/>
        <v>9750</v>
      </c>
      <c r="U687" s="4">
        <f t="shared" si="1373"/>
        <v>192</v>
      </c>
      <c r="V687" s="9">
        <f>350/3</f>
        <v>116.66666666666667</v>
      </c>
      <c r="W687" s="75">
        <v>3</v>
      </c>
      <c r="X687" s="9">
        <f t="shared" si="1379"/>
        <v>350</v>
      </c>
      <c r="Y687" s="96">
        <v>2.8469989315339133</v>
      </c>
      <c r="Z687" s="72">
        <f t="shared" si="1375"/>
        <v>182.20793161817042</v>
      </c>
      <c r="AA687" s="72">
        <f t="shared" si="1380"/>
        <v>63.772776066359647</v>
      </c>
      <c r="AB687" s="92">
        <v>0.94199999999999995</v>
      </c>
      <c r="AC687" s="93">
        <f t="shared" si="1381"/>
        <v>67.699337650063327</v>
      </c>
      <c r="AD687" s="94">
        <v>11092.197225602307</v>
      </c>
      <c r="AE687" s="72">
        <v>39</v>
      </c>
      <c r="AF687" s="72">
        <v>39</v>
      </c>
      <c r="AG687" s="92">
        <v>0.88</v>
      </c>
      <c r="AI687" s="72" t="s">
        <v>581</v>
      </c>
      <c r="AL687" s="4"/>
      <c r="AM687" s="4"/>
      <c r="AN687" s="73"/>
      <c r="AO687" s="4"/>
      <c r="AP687" s="4"/>
      <c r="AQ687" s="4"/>
      <c r="AR687" s="4"/>
    </row>
    <row r="688" spans="1:44" s="72" customFormat="1" ht="17.399999999999999">
      <c r="A688" s="4" t="str">
        <f t="shared" si="1300"/>
        <v>MCR08A2 84015</v>
      </c>
      <c r="B688" s="4">
        <v>5</v>
      </c>
      <c r="C688" s="79" t="s">
        <v>932</v>
      </c>
      <c r="D688" s="79" t="s">
        <v>647</v>
      </c>
      <c r="E688" s="80">
        <f t="shared" si="1368"/>
        <v>12850</v>
      </c>
      <c r="F688" s="81">
        <f t="shared" si="1369"/>
        <v>76.835487179487188</v>
      </c>
      <c r="G688" s="81">
        <f t="shared" si="1370"/>
        <v>167.24043110421732</v>
      </c>
      <c r="H688" s="82" t="s">
        <v>554</v>
      </c>
      <c r="I688" s="83"/>
      <c r="J688" s="83" t="s">
        <v>555</v>
      </c>
      <c r="K688" s="83" t="s">
        <v>556</v>
      </c>
      <c r="L688" s="84" t="s">
        <v>579</v>
      </c>
      <c r="M688" s="85">
        <v>70</v>
      </c>
      <c r="N688" s="85">
        <v>65</v>
      </c>
      <c r="O688" s="86" t="s">
        <v>580</v>
      </c>
      <c r="P688" s="87">
        <f t="shared" si="1378"/>
        <v>5700</v>
      </c>
      <c r="Q688" s="87" t="s">
        <v>589</v>
      </c>
      <c r="R688" s="88">
        <f>R$68</f>
        <v>1.0062111801242235</v>
      </c>
      <c r="S688" s="89">
        <f t="shared" si="1371"/>
        <v>12850</v>
      </c>
      <c r="T688" s="89">
        <f t="shared" si="1372"/>
        <v>12750</v>
      </c>
      <c r="U688" s="4">
        <f>24*8</f>
        <v>192</v>
      </c>
      <c r="V688" s="9">
        <v>133.30000000000001</v>
      </c>
      <c r="W688" s="75">
        <v>3</v>
      </c>
      <c r="X688" s="9">
        <f>W688*V688</f>
        <v>399.90000000000003</v>
      </c>
      <c r="Y688" s="72">
        <v>2.81</v>
      </c>
      <c r="Z688" s="72">
        <f t="shared" si="1375"/>
        <v>179.84</v>
      </c>
      <c r="AA688" s="72">
        <f>Z688*X688/1000</f>
        <v>71.918016000000009</v>
      </c>
      <c r="AB688" s="92">
        <v>0.93600000000000005</v>
      </c>
      <c r="AC688" s="93">
        <f>AA688/AB688</f>
        <v>76.835487179487188</v>
      </c>
      <c r="AD688" s="97">
        <v>14499.625033996745</v>
      </c>
      <c r="AE688" s="72">
        <v>39</v>
      </c>
      <c r="AF688" s="72">
        <v>39</v>
      </c>
      <c r="AG688" s="92">
        <v>0.88</v>
      </c>
      <c r="AI688" s="72" t="s">
        <v>582</v>
      </c>
      <c r="AL688" s="4"/>
      <c r="AM688" s="4"/>
      <c r="AN688" s="73"/>
      <c r="AO688" s="4"/>
      <c r="AP688" s="4"/>
      <c r="AQ688" s="4"/>
      <c r="AR688" s="4"/>
    </row>
    <row r="689" spans="1:44" s="72" customFormat="1" ht="17.399999999999999">
      <c r="A689" s="4" t="str">
        <f t="shared" si="1300"/>
        <v>MCR08A2 84016</v>
      </c>
      <c r="B689" s="4">
        <v>6</v>
      </c>
      <c r="C689" s="79" t="s">
        <v>932</v>
      </c>
      <c r="D689" s="79" t="s">
        <v>647</v>
      </c>
      <c r="E689" s="80">
        <f t="shared" si="1368"/>
        <v>15850</v>
      </c>
      <c r="F689" s="81">
        <f t="shared" si="1369"/>
        <v>96.188546031746029</v>
      </c>
      <c r="G689" s="81">
        <f t="shared" si="1370"/>
        <v>164.78053421005941</v>
      </c>
      <c r="H689" s="82" t="s">
        <v>554</v>
      </c>
      <c r="I689" s="83"/>
      <c r="J689" s="83" t="s">
        <v>555</v>
      </c>
      <c r="K689" s="83" t="s">
        <v>556</v>
      </c>
      <c r="L689" s="84" t="s">
        <v>579</v>
      </c>
      <c r="M689" s="85">
        <v>70</v>
      </c>
      <c r="N689" s="85">
        <v>65</v>
      </c>
      <c r="O689" s="86" t="s">
        <v>580</v>
      </c>
      <c r="P689" s="87">
        <f t="shared" si="1378"/>
        <v>7100</v>
      </c>
      <c r="Q689" s="87" t="s">
        <v>422</v>
      </c>
      <c r="R689" s="88">
        <f>$R$69</f>
        <v>1.015228426395939</v>
      </c>
      <c r="S689" s="89">
        <f t="shared" si="1371"/>
        <v>15850</v>
      </c>
      <c r="T689" s="89">
        <f t="shared" si="1372"/>
        <v>15600</v>
      </c>
      <c r="U689" s="4">
        <f t="shared" ref="U689:U690" si="1382">24*8</f>
        <v>192</v>
      </c>
      <c r="V689" s="95">
        <v>166.7</v>
      </c>
      <c r="W689" s="75">
        <v>3</v>
      </c>
      <c r="X689" s="9">
        <f t="shared" ref="X689:X690" si="1383">W689*V689</f>
        <v>500.09999999999997</v>
      </c>
      <c r="Y689" s="72">
        <v>2.84</v>
      </c>
      <c r="Z689" s="72">
        <f t="shared" si="1375"/>
        <v>181.76</v>
      </c>
      <c r="AA689" s="72">
        <f t="shared" ref="AA689:AA690" si="1384">Z689*X689/1000</f>
        <v>90.898175999999992</v>
      </c>
      <c r="AB689" s="92">
        <v>0.94499999999999995</v>
      </c>
      <c r="AC689" s="93">
        <f t="shared" ref="AC689:AC690" si="1385">AA689/AB689</f>
        <v>96.188546031746029</v>
      </c>
      <c r="AD689" s="94">
        <v>17733.546665906993</v>
      </c>
      <c r="AE689" s="72">
        <v>39</v>
      </c>
      <c r="AF689" s="72">
        <v>39</v>
      </c>
      <c r="AG689" s="92">
        <v>0.88</v>
      </c>
      <c r="AI689" s="72" t="s">
        <v>582</v>
      </c>
      <c r="AL689" s="4"/>
      <c r="AM689" s="4"/>
      <c r="AN689" s="73"/>
      <c r="AO689" s="4"/>
      <c r="AP689" s="4"/>
      <c r="AQ689" s="4"/>
      <c r="AR689" s="4"/>
    </row>
    <row r="690" spans="1:44" s="72" customFormat="1" ht="17.399999999999999">
      <c r="A690" s="4" t="str">
        <f t="shared" si="1300"/>
        <v>MCR08A2 84027</v>
      </c>
      <c r="B690" s="4">
        <v>7</v>
      </c>
      <c r="C690" s="79" t="s">
        <v>933</v>
      </c>
      <c r="D690" s="79" t="s">
        <v>648</v>
      </c>
      <c r="E690" s="80">
        <f t="shared" si="1368"/>
        <v>17850</v>
      </c>
      <c r="F690" s="81">
        <f t="shared" si="1369"/>
        <v>115.97043294614572</v>
      </c>
      <c r="G690" s="81">
        <f t="shared" si="1370"/>
        <v>153.91854239510491</v>
      </c>
      <c r="H690" s="82" t="s">
        <v>554</v>
      </c>
      <c r="I690" s="83"/>
      <c r="J690" s="83" t="s">
        <v>565</v>
      </c>
      <c r="K690" s="83" t="s">
        <v>556</v>
      </c>
      <c r="L690" s="84" t="s">
        <v>579</v>
      </c>
      <c r="M690" s="85">
        <v>70</v>
      </c>
      <c r="N690" s="85">
        <v>65</v>
      </c>
      <c r="O690" s="86" t="s">
        <v>580</v>
      </c>
      <c r="P690" s="87">
        <f t="shared" si="1378"/>
        <v>8000</v>
      </c>
      <c r="Q690" s="87" t="s">
        <v>590</v>
      </c>
      <c r="R690" s="88">
        <f>$R$70</f>
        <v>0.97413793103448276</v>
      </c>
      <c r="S690" s="89">
        <f t="shared" si="1371"/>
        <v>17850</v>
      </c>
      <c r="T690" s="89">
        <f t="shared" si="1372"/>
        <v>18300</v>
      </c>
      <c r="U690" s="4">
        <f t="shared" si="1382"/>
        <v>192</v>
      </c>
      <c r="V690" s="98">
        <v>200</v>
      </c>
      <c r="W690" s="75">
        <v>3</v>
      </c>
      <c r="X690" s="9">
        <f t="shared" si="1383"/>
        <v>600</v>
      </c>
      <c r="Y690" s="72">
        <v>2.86</v>
      </c>
      <c r="Z690" s="72">
        <f t="shared" si="1375"/>
        <v>183.04</v>
      </c>
      <c r="AA690" s="72">
        <f t="shared" si="1384"/>
        <v>109.824</v>
      </c>
      <c r="AB690" s="92">
        <v>0.94699999999999995</v>
      </c>
      <c r="AC690" s="93">
        <f t="shared" si="1385"/>
        <v>115.97043294614572</v>
      </c>
      <c r="AD690" s="94">
        <v>20823.444302495736</v>
      </c>
      <c r="AE690" s="72">
        <v>39</v>
      </c>
      <c r="AF690" s="72">
        <v>39</v>
      </c>
      <c r="AG690" s="92">
        <v>0.88</v>
      </c>
      <c r="AI690" s="72" t="s">
        <v>582</v>
      </c>
      <c r="AL690" s="4"/>
      <c r="AM690" s="4"/>
      <c r="AN690" s="73"/>
      <c r="AO690" s="4"/>
      <c r="AP690" s="4"/>
      <c r="AQ690" s="4"/>
      <c r="AR690" s="4"/>
    </row>
    <row r="691" spans="1:44" s="72" customFormat="1" ht="15" thickBot="1">
      <c r="A691" s="4" t="str">
        <f t="shared" si="1300"/>
        <v/>
      </c>
      <c r="B691" s="4"/>
      <c r="C691" s="79"/>
      <c r="D691" s="79" t="s">
        <v>646</v>
      </c>
      <c r="E691" s="80"/>
      <c r="F691" s="81"/>
      <c r="G691" s="81"/>
      <c r="H691" s="82" t="s">
        <v>554</v>
      </c>
      <c r="I691" s="83"/>
      <c r="J691" s="83"/>
      <c r="K691" s="83"/>
      <c r="L691" s="84"/>
      <c r="M691" s="85"/>
      <c r="N691" s="85"/>
      <c r="O691" s="86"/>
      <c r="P691" s="87"/>
      <c r="Q691" s="87"/>
      <c r="R691" s="89"/>
      <c r="S691" s="89"/>
      <c r="T691" s="89"/>
      <c r="U691" s="4"/>
      <c r="AG691" s="92">
        <v>0.88</v>
      </c>
      <c r="AL691" s="4"/>
      <c r="AM691" s="4"/>
      <c r="AN691" s="73"/>
      <c r="AO691" s="4"/>
      <c r="AP691" s="4"/>
      <c r="AQ691" s="4"/>
      <c r="AR691" s="4"/>
    </row>
    <row r="692" spans="1:44" ht="17.399999999999999">
      <c r="A692" s="4" t="str">
        <f t="shared" si="1300"/>
        <v>MCR02A2 8501</v>
      </c>
      <c r="B692" s="4">
        <v>1</v>
      </c>
      <c r="C692" s="79" t="s">
        <v>934</v>
      </c>
      <c r="D692" s="79" t="s">
        <v>435</v>
      </c>
      <c r="E692" s="80">
        <f t="shared" ref="E692:E698" si="1386">S692</f>
        <v>1150</v>
      </c>
      <c r="F692" s="81">
        <f>AC692</f>
        <v>8.6126376562934972</v>
      </c>
      <c r="G692" s="81">
        <f>E692/F692</f>
        <v>133.52471634048862</v>
      </c>
      <c r="H692" s="82" t="s">
        <v>554</v>
      </c>
      <c r="I692" s="83"/>
      <c r="J692" s="83" t="s">
        <v>555</v>
      </c>
      <c r="K692" s="83" t="s">
        <v>556</v>
      </c>
      <c r="L692" s="84" t="s">
        <v>557</v>
      </c>
      <c r="M692" s="85">
        <v>70</v>
      </c>
      <c r="N692" s="85">
        <v>65</v>
      </c>
      <c r="O692" s="86" t="s">
        <v>558</v>
      </c>
      <c r="P692" s="87">
        <f>MROUND(E692/0.56,100)</f>
        <v>2100</v>
      </c>
      <c r="Q692" s="87" t="s">
        <v>425</v>
      </c>
      <c r="R692" s="88">
        <f>R$64</f>
        <v>1</v>
      </c>
      <c r="S692" s="89">
        <f t="shared" ref="S692:S698" si="1387">MROUND(T692*R692,50)</f>
        <v>1150</v>
      </c>
      <c r="T692" s="89">
        <f t="shared" ref="T692:T698" si="1388">MROUND(AD692*AG692*AF692/AE692,50)</f>
        <v>1150</v>
      </c>
      <c r="U692" s="4">
        <v>48</v>
      </c>
      <c r="V692" s="90">
        <v>50</v>
      </c>
      <c r="W692" s="75">
        <v>3</v>
      </c>
      <c r="X692" s="9">
        <f t="shared" ref="X692" si="1389">W692*V692</f>
        <v>150</v>
      </c>
      <c r="Y692" s="91">
        <v>2.7273352578262751</v>
      </c>
      <c r="Z692" s="72">
        <f t="shared" ref="Z692:Z698" si="1390">Y692*U692/W692</f>
        <v>43.637364125220394</v>
      </c>
      <c r="AA692" s="72">
        <f t="shared" ref="AA692" si="1391">Z692*X692/1000</f>
        <v>6.5456046187830585</v>
      </c>
      <c r="AB692" s="92">
        <v>0.76</v>
      </c>
      <c r="AC692" s="93">
        <f t="shared" ref="AC692" si="1392">AA692/AB692</f>
        <v>8.6126376562934972</v>
      </c>
      <c r="AD692" s="94">
        <v>1291</v>
      </c>
      <c r="AE692" s="72">
        <v>39</v>
      </c>
      <c r="AF692" s="72">
        <v>39</v>
      </c>
      <c r="AG692" s="92">
        <v>0.88</v>
      </c>
      <c r="AI692" s="72" t="s">
        <v>559</v>
      </c>
      <c r="AL692" s="4" t="s">
        <v>560</v>
      </c>
    </row>
    <row r="693" spans="1:44" ht="17.399999999999999">
      <c r="A693" s="4" t="str">
        <f t="shared" si="1300"/>
        <v>MCR02A2 8502</v>
      </c>
      <c r="B693" s="4">
        <v>2</v>
      </c>
      <c r="C693" s="79" t="s">
        <v>934</v>
      </c>
      <c r="D693" s="79" t="s">
        <v>435</v>
      </c>
      <c r="E693" s="80">
        <f t="shared" si="1386"/>
        <v>1700</v>
      </c>
      <c r="F693" s="81">
        <f t="shared" ref="F693:F698" si="1393">AC693</f>
        <v>12.629526882249452</v>
      </c>
      <c r="G693" s="81">
        <f t="shared" ref="G693:G698" si="1394">E693/F693</f>
        <v>134.60520064210132</v>
      </c>
      <c r="H693" s="82" t="s">
        <v>554</v>
      </c>
      <c r="I693" s="83"/>
      <c r="J693" s="83" t="s">
        <v>555</v>
      </c>
      <c r="K693" s="83" t="s">
        <v>556</v>
      </c>
      <c r="L693" s="84" t="s">
        <v>557</v>
      </c>
      <c r="M693" s="85">
        <v>70</v>
      </c>
      <c r="N693" s="85">
        <v>65</v>
      </c>
      <c r="O693" s="86" t="s">
        <v>558</v>
      </c>
      <c r="P693" s="87">
        <f t="shared" ref="P693:P698" si="1395">MROUND(E693/0.56,100)</f>
        <v>3000</v>
      </c>
      <c r="Q693" s="87" t="s">
        <v>418</v>
      </c>
      <c r="R693" s="88">
        <f>R$65</f>
        <v>1</v>
      </c>
      <c r="S693" s="89">
        <f t="shared" si="1387"/>
        <v>1700</v>
      </c>
      <c r="T693" s="89">
        <f t="shared" si="1388"/>
        <v>1700</v>
      </c>
      <c r="U693" s="4">
        <v>48</v>
      </c>
      <c r="V693" s="95">
        <v>76.67</v>
      </c>
      <c r="W693" s="75">
        <v>3</v>
      </c>
      <c r="X693" s="9">
        <f>W693*V693</f>
        <v>230.01</v>
      </c>
      <c r="Y693" s="96">
        <v>2.7797478301546827</v>
      </c>
      <c r="Z693" s="72">
        <f t="shared" si="1390"/>
        <v>44.475965282474924</v>
      </c>
      <c r="AA693" s="72">
        <f>Z693*X693/1000</f>
        <v>10.229916774622057</v>
      </c>
      <c r="AB693" s="92">
        <v>0.81</v>
      </c>
      <c r="AC693" s="93">
        <f>AA693/AB693</f>
        <v>12.629526882249452</v>
      </c>
      <c r="AD693" s="94">
        <v>1911.4842896307887</v>
      </c>
      <c r="AE693" s="72">
        <v>39</v>
      </c>
      <c r="AF693" s="72">
        <v>39</v>
      </c>
      <c r="AG693" s="92">
        <v>0.88</v>
      </c>
      <c r="AI693" s="72" t="s">
        <v>559</v>
      </c>
    </row>
    <row r="694" spans="1:44" ht="17.399999999999999">
      <c r="A694" s="4" t="str">
        <f t="shared" si="1300"/>
        <v>MCR02A2 8503</v>
      </c>
      <c r="B694" s="4">
        <v>3</v>
      </c>
      <c r="C694" s="79" t="s">
        <v>934</v>
      </c>
      <c r="D694" s="79" t="s">
        <v>435</v>
      </c>
      <c r="E694" s="80">
        <f t="shared" si="1386"/>
        <v>2000</v>
      </c>
      <c r="F694" s="81">
        <f t="shared" si="1393"/>
        <v>14.416468844767847</v>
      </c>
      <c r="G694" s="81">
        <f t="shared" si="1394"/>
        <v>138.73022732094745</v>
      </c>
      <c r="H694" s="82" t="s">
        <v>554</v>
      </c>
      <c r="I694" s="83"/>
      <c r="J694" s="83" t="s">
        <v>555</v>
      </c>
      <c r="K694" s="83" t="s">
        <v>556</v>
      </c>
      <c r="L694" s="84" t="s">
        <v>557</v>
      </c>
      <c r="M694" s="85">
        <v>70</v>
      </c>
      <c r="N694" s="85">
        <v>65</v>
      </c>
      <c r="O694" s="86" t="s">
        <v>558</v>
      </c>
      <c r="P694" s="87">
        <f t="shared" si="1395"/>
        <v>3600</v>
      </c>
      <c r="Q694" s="87" t="s">
        <v>427</v>
      </c>
      <c r="R694" s="88">
        <f>R$66</f>
        <v>1.0204081632653061</v>
      </c>
      <c r="S694" s="89">
        <f t="shared" si="1387"/>
        <v>2000</v>
      </c>
      <c r="T694" s="89">
        <f t="shared" si="1388"/>
        <v>1950</v>
      </c>
      <c r="U694" s="4">
        <v>48</v>
      </c>
      <c r="V694" s="9">
        <v>90</v>
      </c>
      <c r="W694" s="75">
        <v>3</v>
      </c>
      <c r="X694" s="9">
        <f t="shared" ref="X694:X695" si="1396">W694*V694</f>
        <v>270</v>
      </c>
      <c r="Y694" s="96">
        <v>2.8032022753715258</v>
      </c>
      <c r="Z694" s="72">
        <f t="shared" si="1390"/>
        <v>44.851236405944412</v>
      </c>
      <c r="AA694" s="72">
        <f t="shared" ref="AA694:AA695" si="1397">Z694*X694/1000</f>
        <v>12.109833829604991</v>
      </c>
      <c r="AB694" s="92">
        <v>0.84</v>
      </c>
      <c r="AC694" s="93">
        <f t="shared" ref="AC694:AC695" si="1398">AA694/AB694</f>
        <v>14.416468844767847</v>
      </c>
      <c r="AD694" s="94">
        <v>2206.4375706946539</v>
      </c>
      <c r="AE694" s="72">
        <v>39</v>
      </c>
      <c r="AF694" s="72">
        <v>39</v>
      </c>
      <c r="AG694" s="92">
        <v>0.88</v>
      </c>
      <c r="AI694" s="72" t="s">
        <v>559</v>
      </c>
    </row>
    <row r="695" spans="1:44" ht="17.399999999999999">
      <c r="A695" s="4" t="str">
        <f t="shared" si="1300"/>
        <v>MCR02A2 8504</v>
      </c>
      <c r="B695" s="4">
        <v>4</v>
      </c>
      <c r="C695" s="79" t="s">
        <v>934</v>
      </c>
      <c r="D695" s="79" t="s">
        <v>435</v>
      </c>
      <c r="E695" s="80">
        <f t="shared" si="1386"/>
        <v>2500</v>
      </c>
      <c r="F695" s="81">
        <f t="shared" si="1393"/>
        <v>18.5385976937092</v>
      </c>
      <c r="G695" s="81">
        <f t="shared" si="1394"/>
        <v>134.85378135414948</v>
      </c>
      <c r="H695" s="82" t="s">
        <v>554</v>
      </c>
      <c r="I695" s="83"/>
      <c r="J695" s="83" t="s">
        <v>555</v>
      </c>
      <c r="K695" s="83" t="s">
        <v>556</v>
      </c>
      <c r="L695" s="84" t="s">
        <v>557</v>
      </c>
      <c r="M695" s="85">
        <v>70</v>
      </c>
      <c r="N695" s="85">
        <v>65</v>
      </c>
      <c r="O695" s="86" t="s">
        <v>558</v>
      </c>
      <c r="P695" s="87">
        <f t="shared" si="1395"/>
        <v>4500</v>
      </c>
      <c r="Q695" s="87" t="s">
        <v>420</v>
      </c>
      <c r="R695" s="88">
        <f>R$67</f>
        <v>1.0162601626016261</v>
      </c>
      <c r="S695" s="89">
        <f t="shared" si="1387"/>
        <v>2500</v>
      </c>
      <c r="T695" s="89">
        <f t="shared" si="1388"/>
        <v>2450</v>
      </c>
      <c r="U695" s="4">
        <v>48</v>
      </c>
      <c r="V695" s="9">
        <f>350/3</f>
        <v>116.66666666666667</v>
      </c>
      <c r="W695" s="75">
        <v>3</v>
      </c>
      <c r="X695" s="9">
        <f t="shared" si="1396"/>
        <v>350</v>
      </c>
      <c r="Y695" s="96">
        <v>2.8469989315339133</v>
      </c>
      <c r="Z695" s="72">
        <f t="shared" si="1390"/>
        <v>45.551982904542605</v>
      </c>
      <c r="AA695" s="72">
        <f t="shared" si="1397"/>
        <v>15.943194016589912</v>
      </c>
      <c r="AB695" s="92">
        <v>0.86</v>
      </c>
      <c r="AC695" s="93">
        <f t="shared" si="1398"/>
        <v>18.5385976937092</v>
      </c>
      <c r="AD695" s="94">
        <v>2773.0493064005768</v>
      </c>
      <c r="AE695" s="72">
        <v>39</v>
      </c>
      <c r="AF695" s="72">
        <v>39</v>
      </c>
      <c r="AG695" s="92">
        <v>0.88</v>
      </c>
      <c r="AI695" s="72" t="s">
        <v>559</v>
      </c>
    </row>
    <row r="696" spans="1:44" ht="17.399999999999999">
      <c r="A696" s="4" t="str">
        <f t="shared" si="1300"/>
        <v>MCR02A2 8505</v>
      </c>
      <c r="B696" s="4">
        <v>5</v>
      </c>
      <c r="C696" s="79" t="s">
        <v>934</v>
      </c>
      <c r="D696" s="79" t="s">
        <v>436</v>
      </c>
      <c r="E696" s="80">
        <f t="shared" si="1386"/>
        <v>3200</v>
      </c>
      <c r="F696" s="81">
        <f t="shared" si="1393"/>
        <v>20.785553757225436</v>
      </c>
      <c r="G696" s="81">
        <f t="shared" si="1394"/>
        <v>153.9530790170852</v>
      </c>
      <c r="H696" s="82" t="s">
        <v>554</v>
      </c>
      <c r="I696" s="83"/>
      <c r="J696" s="83" t="s">
        <v>555</v>
      </c>
      <c r="K696" s="83" t="s">
        <v>556</v>
      </c>
      <c r="L696" s="84" t="s">
        <v>557</v>
      </c>
      <c r="M696" s="85">
        <v>70</v>
      </c>
      <c r="N696" s="85">
        <v>65</v>
      </c>
      <c r="O696" s="86" t="s">
        <v>558</v>
      </c>
      <c r="P696" s="87">
        <f t="shared" si="1395"/>
        <v>5700</v>
      </c>
      <c r="Q696" s="87" t="s">
        <v>589</v>
      </c>
      <c r="R696" s="88">
        <f>R$68</f>
        <v>1.0062111801242235</v>
      </c>
      <c r="S696" s="89">
        <f t="shared" si="1387"/>
        <v>3200</v>
      </c>
      <c r="T696" s="89">
        <f t="shared" si="1388"/>
        <v>3200</v>
      </c>
      <c r="U696" s="4">
        <v>48</v>
      </c>
      <c r="V696" s="9">
        <v>133.30000000000001</v>
      </c>
      <c r="W696" s="75">
        <v>3</v>
      </c>
      <c r="X696" s="9">
        <f>W696*V696</f>
        <v>399.90000000000003</v>
      </c>
      <c r="Y696" s="72">
        <v>2.81</v>
      </c>
      <c r="Z696" s="72">
        <f t="shared" si="1390"/>
        <v>44.96</v>
      </c>
      <c r="AA696" s="72">
        <f>Z696*X696/1000</f>
        <v>17.979504000000002</v>
      </c>
      <c r="AB696" s="92">
        <v>0.86499999999999999</v>
      </c>
      <c r="AC696" s="93">
        <f>AA696/AB696</f>
        <v>20.785553757225436</v>
      </c>
      <c r="AD696" s="97">
        <v>3624.9062584991862</v>
      </c>
      <c r="AE696" s="72">
        <v>39</v>
      </c>
      <c r="AF696" s="72">
        <v>39</v>
      </c>
      <c r="AG696" s="92">
        <v>0.88</v>
      </c>
      <c r="AI696" s="72" t="s">
        <v>563</v>
      </c>
    </row>
    <row r="697" spans="1:44" ht="17.399999999999999">
      <c r="A697" s="4" t="str">
        <f t="shared" si="1300"/>
        <v>MCR02A2 8506</v>
      </c>
      <c r="B697" s="4">
        <v>6</v>
      </c>
      <c r="C697" s="79" t="s">
        <v>934</v>
      </c>
      <c r="D697" s="79" t="s">
        <v>436</v>
      </c>
      <c r="E697" s="80">
        <f t="shared" si="1386"/>
        <v>3950</v>
      </c>
      <c r="F697" s="81">
        <f t="shared" si="1393"/>
        <v>26.120165517241379</v>
      </c>
      <c r="G697" s="81">
        <f t="shared" si="1394"/>
        <v>151.22415657713529</v>
      </c>
      <c r="H697" s="82" t="s">
        <v>554</v>
      </c>
      <c r="I697" s="83"/>
      <c r="J697" s="83" t="s">
        <v>555</v>
      </c>
      <c r="K697" s="83" t="s">
        <v>556</v>
      </c>
      <c r="L697" s="84" t="s">
        <v>557</v>
      </c>
      <c r="M697" s="85">
        <v>70</v>
      </c>
      <c r="N697" s="85">
        <v>65</v>
      </c>
      <c r="O697" s="86" t="s">
        <v>558</v>
      </c>
      <c r="P697" s="87">
        <f t="shared" si="1395"/>
        <v>7100</v>
      </c>
      <c r="Q697" s="87" t="s">
        <v>422</v>
      </c>
      <c r="R697" s="88">
        <f>$R$69</f>
        <v>1.015228426395939</v>
      </c>
      <c r="S697" s="89">
        <f t="shared" si="1387"/>
        <v>3950</v>
      </c>
      <c r="T697" s="89">
        <f t="shared" si="1388"/>
        <v>3900</v>
      </c>
      <c r="U697" s="4">
        <v>48</v>
      </c>
      <c r="V697" s="95">
        <v>166.7</v>
      </c>
      <c r="W697" s="75">
        <v>3</v>
      </c>
      <c r="X697" s="9">
        <f t="shared" ref="X697:X698" si="1399">W697*V697</f>
        <v>500.09999999999997</v>
      </c>
      <c r="Y697" s="72">
        <v>2.84</v>
      </c>
      <c r="Z697" s="72">
        <f t="shared" si="1390"/>
        <v>45.44</v>
      </c>
      <c r="AA697" s="72">
        <f t="shared" ref="AA697:AA698" si="1400">Z697*X697/1000</f>
        <v>22.724543999999998</v>
      </c>
      <c r="AB697" s="92">
        <v>0.87</v>
      </c>
      <c r="AC697" s="93">
        <f t="shared" ref="AC697:AC698" si="1401">AA697/AB697</f>
        <v>26.120165517241379</v>
      </c>
      <c r="AD697" s="94">
        <v>4433.3866664767484</v>
      </c>
      <c r="AE697" s="72">
        <v>39</v>
      </c>
      <c r="AF697" s="72">
        <v>39</v>
      </c>
      <c r="AG697" s="92">
        <v>0.88</v>
      </c>
      <c r="AI697" s="72" t="s">
        <v>563</v>
      </c>
    </row>
    <row r="698" spans="1:44" s="72" customFormat="1" ht="17.399999999999999">
      <c r="A698" s="4" t="str">
        <f t="shared" si="1300"/>
        <v>MCR02A2 8507</v>
      </c>
      <c r="B698" s="4">
        <v>7</v>
      </c>
      <c r="C698" s="79" t="s">
        <v>934</v>
      </c>
      <c r="D698" s="79" t="s">
        <v>436</v>
      </c>
      <c r="E698" s="80">
        <f t="shared" si="1386"/>
        <v>4500</v>
      </c>
      <c r="F698" s="81">
        <f t="shared" si="1393"/>
        <v>31.02372881355932</v>
      </c>
      <c r="G698" s="81">
        <f t="shared" si="1394"/>
        <v>145.05026223776224</v>
      </c>
      <c r="H698" s="82" t="s">
        <v>554</v>
      </c>
      <c r="I698" s="83"/>
      <c r="J698" s="83" t="s">
        <v>565</v>
      </c>
      <c r="K698" s="83" t="s">
        <v>556</v>
      </c>
      <c r="L698" s="84" t="s">
        <v>557</v>
      </c>
      <c r="M698" s="85">
        <v>70</v>
      </c>
      <c r="N698" s="85">
        <v>65</v>
      </c>
      <c r="O698" s="86" t="s">
        <v>558</v>
      </c>
      <c r="P698" s="87">
        <f t="shared" si="1395"/>
        <v>8000</v>
      </c>
      <c r="Q698" s="87" t="s">
        <v>590</v>
      </c>
      <c r="R698" s="88">
        <f>$R$70</f>
        <v>0.97413793103448276</v>
      </c>
      <c r="S698" s="89">
        <f t="shared" si="1387"/>
        <v>4500</v>
      </c>
      <c r="T698" s="89">
        <f t="shared" si="1388"/>
        <v>4600</v>
      </c>
      <c r="U698" s="4">
        <v>48</v>
      </c>
      <c r="V698" s="98">
        <v>200</v>
      </c>
      <c r="W698" s="75">
        <v>3</v>
      </c>
      <c r="X698" s="9">
        <f t="shared" si="1399"/>
        <v>600</v>
      </c>
      <c r="Y698" s="72">
        <v>2.86</v>
      </c>
      <c r="Z698" s="72">
        <f t="shared" si="1390"/>
        <v>45.76</v>
      </c>
      <c r="AA698" s="72">
        <f t="shared" si="1400"/>
        <v>27.456</v>
      </c>
      <c r="AB698" s="92">
        <v>0.88500000000000001</v>
      </c>
      <c r="AC698" s="93">
        <f t="shared" si="1401"/>
        <v>31.02372881355932</v>
      </c>
      <c r="AD698" s="94">
        <v>5205.8610756239341</v>
      </c>
      <c r="AE698" s="72">
        <v>39</v>
      </c>
      <c r="AF698" s="72">
        <v>39</v>
      </c>
      <c r="AG698" s="92">
        <v>0.88</v>
      </c>
      <c r="AI698" s="72" t="s">
        <v>563</v>
      </c>
      <c r="AL698" s="4"/>
      <c r="AM698" s="4"/>
      <c r="AN698" s="73"/>
      <c r="AO698" s="4"/>
      <c r="AP698" s="4"/>
      <c r="AQ698" s="4"/>
      <c r="AR698" s="4"/>
    </row>
    <row r="699" spans="1:44" s="72" customFormat="1" ht="15" thickBot="1">
      <c r="A699" s="4" t="str">
        <f t="shared" si="1300"/>
        <v/>
      </c>
      <c r="B699" s="4"/>
      <c r="C699" s="79"/>
      <c r="D699" s="79" t="s">
        <v>646</v>
      </c>
      <c r="E699" s="80"/>
      <c r="F699" s="81"/>
      <c r="G699" s="81"/>
      <c r="H699" s="82" t="s">
        <v>554</v>
      </c>
      <c r="I699" s="83"/>
      <c r="J699" s="83"/>
      <c r="K699" s="83"/>
      <c r="L699" s="84"/>
      <c r="M699" s="85"/>
      <c r="N699" s="85"/>
      <c r="O699" s="86"/>
      <c r="P699" s="87"/>
      <c r="Q699" s="87"/>
      <c r="R699" s="89"/>
      <c r="S699" s="89"/>
      <c r="T699" s="89"/>
      <c r="U699" s="4"/>
      <c r="AG699" s="92">
        <v>0.88</v>
      </c>
      <c r="AL699" s="4"/>
      <c r="AM699" s="4"/>
      <c r="AN699" s="73"/>
      <c r="AO699" s="4"/>
      <c r="AP699" s="4"/>
      <c r="AQ699" s="4"/>
      <c r="AR699" s="4"/>
    </row>
    <row r="700" spans="1:44" ht="17.399999999999999">
      <c r="A700" s="4" t="str">
        <f t="shared" si="1300"/>
        <v>MCR04A2 8501</v>
      </c>
      <c r="B700" s="4">
        <v>1</v>
      </c>
      <c r="C700" s="79" t="s">
        <v>935</v>
      </c>
      <c r="D700" s="79" t="s">
        <v>435</v>
      </c>
      <c r="E700" s="80">
        <f t="shared" ref="E700:E706" si="1402">S700</f>
        <v>2250</v>
      </c>
      <c r="F700" s="81">
        <f t="shared" ref="F700:F706" si="1403">AC700</f>
        <v>15.2223363227513</v>
      </c>
      <c r="G700" s="81">
        <f t="shared" ref="G700:G706" si="1404">E700/F700</f>
        <v>147.80911105197109</v>
      </c>
      <c r="H700" s="82" t="s">
        <v>554</v>
      </c>
      <c r="I700" s="83"/>
      <c r="J700" s="83" t="s">
        <v>555</v>
      </c>
      <c r="K700" s="83" t="s">
        <v>556</v>
      </c>
      <c r="L700" s="84" t="s">
        <v>567</v>
      </c>
      <c r="M700" s="85">
        <v>70</v>
      </c>
      <c r="N700" s="85">
        <v>65</v>
      </c>
      <c r="O700" s="86" t="s">
        <v>568</v>
      </c>
      <c r="P700" s="87">
        <f>MROUND(E700/1.12,100)</f>
        <v>2000</v>
      </c>
      <c r="Q700" s="87" t="s">
        <v>425</v>
      </c>
      <c r="R700" s="88">
        <f>R$64</f>
        <v>1</v>
      </c>
      <c r="S700" s="89">
        <f t="shared" ref="S700:S706" si="1405">MROUND(T700*R700,50)</f>
        <v>2250</v>
      </c>
      <c r="T700" s="89">
        <f t="shared" ref="T700:T706" si="1406">MROUND(AD700*AG700*AF700/AE700,50)</f>
        <v>2250</v>
      </c>
      <c r="U700" s="4">
        <v>96</v>
      </c>
      <c r="V700" s="90">
        <v>50</v>
      </c>
      <c r="W700" s="75">
        <v>3</v>
      </c>
      <c r="X700" s="9">
        <f t="shared" ref="X700" si="1407">W700*V700</f>
        <v>150</v>
      </c>
      <c r="Y700" s="91">
        <v>2.7273352578262751</v>
      </c>
      <c r="Z700" s="72">
        <f t="shared" ref="Z700:Z706" si="1408">Y700*U700/W700</f>
        <v>87.274728250440788</v>
      </c>
      <c r="AA700" s="72">
        <f t="shared" ref="AA700" si="1409">Z700*X700/1000</f>
        <v>13.091209237566117</v>
      </c>
      <c r="AB700" s="92">
        <v>0.86</v>
      </c>
      <c r="AC700" s="93">
        <f t="shared" ref="AC700" si="1410">AA700/AB700</f>
        <v>15.2223363227513</v>
      </c>
      <c r="AD700" s="97">
        <v>2581.900954759652</v>
      </c>
      <c r="AE700" s="72">
        <v>39</v>
      </c>
      <c r="AF700" s="72">
        <v>39</v>
      </c>
      <c r="AG700" s="92">
        <v>0.88</v>
      </c>
      <c r="AI700" s="72" t="s">
        <v>569</v>
      </c>
    </row>
    <row r="701" spans="1:44" ht="17.399999999999999">
      <c r="A701" s="4" t="str">
        <f t="shared" si="1300"/>
        <v>MCR04A2 8502</v>
      </c>
      <c r="B701" s="4">
        <v>2</v>
      </c>
      <c r="C701" s="79" t="s">
        <v>935</v>
      </c>
      <c r="D701" s="79" t="s">
        <v>435</v>
      </c>
      <c r="E701" s="80">
        <f t="shared" si="1402"/>
        <v>3350</v>
      </c>
      <c r="F701" s="81">
        <f t="shared" si="1403"/>
        <v>23.249810851413766</v>
      </c>
      <c r="G701" s="81">
        <f t="shared" si="1404"/>
        <v>144.0871937156553</v>
      </c>
      <c r="H701" s="82" t="s">
        <v>554</v>
      </c>
      <c r="I701" s="83"/>
      <c r="J701" s="83" t="s">
        <v>555</v>
      </c>
      <c r="K701" s="83" t="s">
        <v>556</v>
      </c>
      <c r="L701" s="84" t="s">
        <v>567</v>
      </c>
      <c r="M701" s="85">
        <v>70</v>
      </c>
      <c r="N701" s="85">
        <v>65</v>
      </c>
      <c r="O701" s="86" t="s">
        <v>568</v>
      </c>
      <c r="P701" s="87">
        <f t="shared" ref="P701:P706" si="1411">MROUND(E701/1.12,100)</f>
        <v>3000</v>
      </c>
      <c r="Q701" s="87" t="s">
        <v>418</v>
      </c>
      <c r="R701" s="88">
        <f>R$65</f>
        <v>1</v>
      </c>
      <c r="S701" s="89">
        <f t="shared" si="1405"/>
        <v>3350</v>
      </c>
      <c r="T701" s="89">
        <f t="shared" si="1406"/>
        <v>3350</v>
      </c>
      <c r="U701" s="4">
        <v>96</v>
      </c>
      <c r="V701" s="95">
        <v>76.67</v>
      </c>
      <c r="W701" s="75">
        <v>3</v>
      </c>
      <c r="X701" s="9">
        <f>W701*V701</f>
        <v>230.01</v>
      </c>
      <c r="Y701" s="96">
        <v>2.7797478301546827</v>
      </c>
      <c r="Z701" s="72">
        <f t="shared" si="1408"/>
        <v>88.951930564949848</v>
      </c>
      <c r="AA701" s="72">
        <f>Z701*X701/1000</f>
        <v>20.459833549244113</v>
      </c>
      <c r="AB701" s="92">
        <v>0.88</v>
      </c>
      <c r="AC701" s="93">
        <f>AA701/AB701</f>
        <v>23.249810851413766</v>
      </c>
      <c r="AD701" s="94">
        <v>3822.9685792615774</v>
      </c>
      <c r="AE701" s="72">
        <v>39</v>
      </c>
      <c r="AF701" s="72">
        <v>39</v>
      </c>
      <c r="AG701" s="92">
        <v>0.88</v>
      </c>
      <c r="AI701" s="72" t="s">
        <v>569</v>
      </c>
    </row>
    <row r="702" spans="1:44" ht="17.399999999999999">
      <c r="A702" s="4" t="str">
        <f t="shared" si="1300"/>
        <v>MCR04A2 8503</v>
      </c>
      <c r="B702" s="4">
        <v>3</v>
      </c>
      <c r="C702" s="79" t="s">
        <v>935</v>
      </c>
      <c r="D702" s="79" t="s">
        <v>435</v>
      </c>
      <c r="E702" s="80">
        <f t="shared" si="1402"/>
        <v>4000</v>
      </c>
      <c r="F702" s="81">
        <f t="shared" si="1403"/>
        <v>26.910741843566647</v>
      </c>
      <c r="G702" s="81">
        <f t="shared" si="1404"/>
        <v>148.6395292724437</v>
      </c>
      <c r="H702" s="82" t="s">
        <v>554</v>
      </c>
      <c r="I702" s="83"/>
      <c r="J702" s="83" t="s">
        <v>555</v>
      </c>
      <c r="K702" s="83" t="s">
        <v>556</v>
      </c>
      <c r="L702" s="84" t="s">
        <v>567</v>
      </c>
      <c r="M702" s="85">
        <v>70</v>
      </c>
      <c r="N702" s="85">
        <v>65</v>
      </c>
      <c r="O702" s="86" t="s">
        <v>568</v>
      </c>
      <c r="P702" s="87">
        <f t="shared" si="1411"/>
        <v>3600</v>
      </c>
      <c r="Q702" s="87" t="s">
        <v>427</v>
      </c>
      <c r="R702" s="88">
        <f>R$66</f>
        <v>1.0204081632653061</v>
      </c>
      <c r="S702" s="89">
        <f t="shared" si="1405"/>
        <v>4000</v>
      </c>
      <c r="T702" s="89">
        <f t="shared" si="1406"/>
        <v>3900</v>
      </c>
      <c r="U702" s="4">
        <v>96</v>
      </c>
      <c r="V702" s="9">
        <v>90</v>
      </c>
      <c r="W702" s="75">
        <v>3</v>
      </c>
      <c r="X702" s="9">
        <f t="shared" ref="X702:X703" si="1412">W702*V702</f>
        <v>270</v>
      </c>
      <c r="Y702" s="96">
        <v>2.8032022753715258</v>
      </c>
      <c r="Z702" s="72">
        <f t="shared" si="1408"/>
        <v>89.702472811888825</v>
      </c>
      <c r="AA702" s="72">
        <f t="shared" ref="AA702:AA703" si="1413">Z702*X702/1000</f>
        <v>24.219667659209982</v>
      </c>
      <c r="AB702" s="92">
        <v>0.9</v>
      </c>
      <c r="AC702" s="93">
        <f t="shared" ref="AC702:AC703" si="1414">AA702/AB702</f>
        <v>26.910741843566647</v>
      </c>
      <c r="AD702" s="94">
        <v>4412.8751413893078</v>
      </c>
      <c r="AE702" s="72">
        <v>39</v>
      </c>
      <c r="AF702" s="72">
        <v>39</v>
      </c>
      <c r="AG702" s="92">
        <v>0.88</v>
      </c>
      <c r="AI702" s="72" t="s">
        <v>569</v>
      </c>
    </row>
    <row r="703" spans="1:44" ht="17.399999999999999">
      <c r="A703" s="4" t="str">
        <f t="shared" si="1300"/>
        <v>MCR04A2 8504</v>
      </c>
      <c r="B703" s="4">
        <v>4</v>
      </c>
      <c r="C703" s="79" t="s">
        <v>935</v>
      </c>
      <c r="D703" s="79" t="s">
        <v>436</v>
      </c>
      <c r="E703" s="80">
        <f t="shared" si="1402"/>
        <v>5000</v>
      </c>
      <c r="F703" s="81">
        <f t="shared" si="1403"/>
        <v>34.848511511671937</v>
      </c>
      <c r="G703" s="81">
        <f t="shared" si="1404"/>
        <v>143.47815109191484</v>
      </c>
      <c r="H703" s="82" t="s">
        <v>554</v>
      </c>
      <c r="I703" s="83"/>
      <c r="J703" s="83" t="s">
        <v>555</v>
      </c>
      <c r="K703" s="83" t="s">
        <v>556</v>
      </c>
      <c r="L703" s="84" t="s">
        <v>567</v>
      </c>
      <c r="M703" s="85">
        <v>70</v>
      </c>
      <c r="N703" s="85">
        <v>65</v>
      </c>
      <c r="O703" s="86" t="s">
        <v>568</v>
      </c>
      <c r="P703" s="87">
        <f t="shared" si="1411"/>
        <v>4500</v>
      </c>
      <c r="Q703" s="87" t="s">
        <v>420</v>
      </c>
      <c r="R703" s="88">
        <f>R$67</f>
        <v>1.0162601626016261</v>
      </c>
      <c r="S703" s="89">
        <f t="shared" si="1405"/>
        <v>5000</v>
      </c>
      <c r="T703" s="89">
        <f t="shared" si="1406"/>
        <v>4900</v>
      </c>
      <c r="U703" s="4">
        <v>96</v>
      </c>
      <c r="V703" s="9">
        <f>350/3</f>
        <v>116.66666666666667</v>
      </c>
      <c r="W703" s="75">
        <v>3</v>
      </c>
      <c r="X703" s="9">
        <f t="shared" si="1412"/>
        <v>350</v>
      </c>
      <c r="Y703" s="96">
        <v>2.8469989315339133</v>
      </c>
      <c r="Z703" s="72">
        <f t="shared" si="1408"/>
        <v>91.10396580908521</v>
      </c>
      <c r="AA703" s="72">
        <f t="shared" si="1413"/>
        <v>31.886388033179824</v>
      </c>
      <c r="AB703" s="92">
        <v>0.91500000000000004</v>
      </c>
      <c r="AC703" s="93">
        <f t="shared" si="1414"/>
        <v>34.848511511671937</v>
      </c>
      <c r="AD703" s="94">
        <v>5546.0986128011536</v>
      </c>
      <c r="AE703" s="72">
        <v>39</v>
      </c>
      <c r="AF703" s="72">
        <v>39</v>
      </c>
      <c r="AG703" s="92">
        <v>0.88</v>
      </c>
      <c r="AI703" s="72" t="s">
        <v>569</v>
      </c>
    </row>
    <row r="704" spans="1:44" ht="17.399999999999999">
      <c r="A704" s="4" t="str">
        <f t="shared" si="1300"/>
        <v>MCR04A2 8505</v>
      </c>
      <c r="B704" s="4">
        <v>5</v>
      </c>
      <c r="C704" s="79" t="s">
        <v>935</v>
      </c>
      <c r="D704" s="79" t="s">
        <v>436</v>
      </c>
      <c r="E704" s="80">
        <f t="shared" si="1402"/>
        <v>6450</v>
      </c>
      <c r="F704" s="81">
        <f t="shared" si="1403"/>
        <v>39.515393406593411</v>
      </c>
      <c r="G704" s="81">
        <f t="shared" si="1404"/>
        <v>163.22752841235217</v>
      </c>
      <c r="H704" s="82" t="s">
        <v>554</v>
      </c>
      <c r="I704" s="83"/>
      <c r="J704" s="83" t="s">
        <v>555</v>
      </c>
      <c r="K704" s="83" t="s">
        <v>556</v>
      </c>
      <c r="L704" s="84" t="s">
        <v>567</v>
      </c>
      <c r="M704" s="85">
        <v>70</v>
      </c>
      <c r="N704" s="85">
        <v>65</v>
      </c>
      <c r="O704" s="86" t="s">
        <v>568</v>
      </c>
      <c r="P704" s="87">
        <f t="shared" si="1411"/>
        <v>5800</v>
      </c>
      <c r="Q704" s="87" t="s">
        <v>589</v>
      </c>
      <c r="R704" s="88">
        <f>R$68</f>
        <v>1.0062111801242235</v>
      </c>
      <c r="S704" s="89">
        <f t="shared" si="1405"/>
        <v>6450</v>
      </c>
      <c r="T704" s="89">
        <f t="shared" si="1406"/>
        <v>6400</v>
      </c>
      <c r="U704" s="4">
        <v>96</v>
      </c>
      <c r="V704" s="9">
        <v>133.30000000000001</v>
      </c>
      <c r="W704" s="75">
        <v>3</v>
      </c>
      <c r="X704" s="9">
        <f>W704*V704</f>
        <v>399.90000000000003</v>
      </c>
      <c r="Y704" s="72">
        <v>2.81</v>
      </c>
      <c r="Z704" s="72">
        <f t="shared" si="1408"/>
        <v>89.92</v>
      </c>
      <c r="AA704" s="72">
        <f>Z704*X704/1000</f>
        <v>35.959008000000004</v>
      </c>
      <c r="AB704" s="92">
        <v>0.91</v>
      </c>
      <c r="AC704" s="93">
        <f>AA704/AB704</f>
        <v>39.515393406593411</v>
      </c>
      <c r="AD704" s="94">
        <v>7249.8125169983723</v>
      </c>
      <c r="AE704" s="72">
        <v>39</v>
      </c>
      <c r="AF704" s="72">
        <v>39</v>
      </c>
      <c r="AG704" s="92">
        <v>0.88</v>
      </c>
      <c r="AI704" s="72" t="s">
        <v>570</v>
      </c>
    </row>
    <row r="705" spans="1:44" ht="17.399999999999999">
      <c r="A705" s="4" t="str">
        <f t="shared" si="1300"/>
        <v>MCR04A2 8506</v>
      </c>
      <c r="B705" s="4">
        <v>6</v>
      </c>
      <c r="C705" s="79" t="s">
        <v>935</v>
      </c>
      <c r="D705" s="79" t="s">
        <v>436</v>
      </c>
      <c r="E705" s="80">
        <f t="shared" si="1402"/>
        <v>7900</v>
      </c>
      <c r="F705" s="81">
        <f t="shared" si="1403"/>
        <v>49.401182608695649</v>
      </c>
      <c r="G705" s="81">
        <f t="shared" si="1404"/>
        <v>159.91520005857984</v>
      </c>
      <c r="H705" s="82" t="s">
        <v>554</v>
      </c>
      <c r="I705" s="83"/>
      <c r="J705" s="83" t="s">
        <v>555</v>
      </c>
      <c r="K705" s="83" t="s">
        <v>556</v>
      </c>
      <c r="L705" s="84" t="s">
        <v>567</v>
      </c>
      <c r="M705" s="85">
        <v>70</v>
      </c>
      <c r="N705" s="85">
        <v>65</v>
      </c>
      <c r="O705" s="86" t="s">
        <v>568</v>
      </c>
      <c r="P705" s="87">
        <f t="shared" si="1411"/>
        <v>7100</v>
      </c>
      <c r="Q705" s="87" t="s">
        <v>422</v>
      </c>
      <c r="R705" s="88">
        <f>$R$69</f>
        <v>1.015228426395939</v>
      </c>
      <c r="S705" s="89">
        <f t="shared" si="1405"/>
        <v>7900</v>
      </c>
      <c r="T705" s="89">
        <f t="shared" si="1406"/>
        <v>7800</v>
      </c>
      <c r="U705" s="4">
        <v>96</v>
      </c>
      <c r="V705" s="95">
        <v>166.7</v>
      </c>
      <c r="W705" s="75">
        <v>3</v>
      </c>
      <c r="X705" s="9">
        <f t="shared" ref="X705:X706" si="1415">W705*V705</f>
        <v>500.09999999999997</v>
      </c>
      <c r="Y705" s="72">
        <v>2.84</v>
      </c>
      <c r="Z705" s="72">
        <f t="shared" si="1408"/>
        <v>90.88</v>
      </c>
      <c r="AA705" s="72">
        <f t="shared" ref="AA705:AA706" si="1416">Z705*X705/1000</f>
        <v>45.449087999999996</v>
      </c>
      <c r="AB705" s="92">
        <v>0.92</v>
      </c>
      <c r="AC705" s="93">
        <f t="shared" ref="AC705:AC706" si="1417">AA705/AB705</f>
        <v>49.401182608695649</v>
      </c>
      <c r="AD705" s="94">
        <v>8866.7733329534967</v>
      </c>
      <c r="AE705" s="72">
        <v>39</v>
      </c>
      <c r="AF705" s="72">
        <v>39</v>
      </c>
      <c r="AG705" s="92">
        <v>0.88</v>
      </c>
      <c r="AI705" s="72" t="s">
        <v>570</v>
      </c>
    </row>
    <row r="706" spans="1:44" s="72" customFormat="1" ht="18" thickBot="1">
      <c r="A706" s="4" t="str">
        <f t="shared" si="1300"/>
        <v>MCR04A2 8507</v>
      </c>
      <c r="B706" s="4">
        <v>7</v>
      </c>
      <c r="C706" s="79" t="s">
        <v>935</v>
      </c>
      <c r="D706" s="79" t="s">
        <v>436</v>
      </c>
      <c r="E706" s="80">
        <f t="shared" si="1402"/>
        <v>8900</v>
      </c>
      <c r="F706" s="81">
        <f t="shared" si="1403"/>
        <v>58.417021276595747</v>
      </c>
      <c r="G706" s="81">
        <f t="shared" si="1404"/>
        <v>152.35285547785548</v>
      </c>
      <c r="H706" s="82" t="s">
        <v>554</v>
      </c>
      <c r="I706" s="83"/>
      <c r="J706" s="83" t="s">
        <v>565</v>
      </c>
      <c r="K706" s="83" t="s">
        <v>556</v>
      </c>
      <c r="L706" s="84" t="s">
        <v>567</v>
      </c>
      <c r="M706" s="85">
        <v>70</v>
      </c>
      <c r="N706" s="85">
        <v>65</v>
      </c>
      <c r="O706" s="86" t="s">
        <v>568</v>
      </c>
      <c r="P706" s="87">
        <f t="shared" si="1411"/>
        <v>7900</v>
      </c>
      <c r="Q706" s="87" t="s">
        <v>590</v>
      </c>
      <c r="R706" s="88">
        <f>$R$70</f>
        <v>0.97413793103448276</v>
      </c>
      <c r="S706" s="89">
        <f t="shared" si="1405"/>
        <v>8900</v>
      </c>
      <c r="T706" s="89">
        <f t="shared" si="1406"/>
        <v>9150</v>
      </c>
      <c r="U706" s="4">
        <v>96</v>
      </c>
      <c r="V706" s="98">
        <v>200</v>
      </c>
      <c r="W706" s="75">
        <v>3</v>
      </c>
      <c r="X706" s="9">
        <f t="shared" si="1415"/>
        <v>600</v>
      </c>
      <c r="Y706" s="72">
        <v>2.86</v>
      </c>
      <c r="Z706" s="72">
        <f t="shared" si="1408"/>
        <v>91.52</v>
      </c>
      <c r="AA706" s="72">
        <f t="shared" si="1416"/>
        <v>54.911999999999999</v>
      </c>
      <c r="AB706" s="92">
        <v>0.94</v>
      </c>
      <c r="AC706" s="93">
        <f t="shared" si="1417"/>
        <v>58.417021276595747</v>
      </c>
      <c r="AD706" s="99">
        <v>10411.722151247868</v>
      </c>
      <c r="AE706" s="72">
        <v>39</v>
      </c>
      <c r="AF706" s="72">
        <v>39</v>
      </c>
      <c r="AG706" s="92">
        <v>0.88</v>
      </c>
      <c r="AI706" s="72" t="s">
        <v>570</v>
      </c>
      <c r="AL706" s="4"/>
      <c r="AM706" s="4"/>
      <c r="AN706" s="73"/>
      <c r="AO706" s="4"/>
      <c r="AP706" s="4"/>
      <c r="AQ706" s="4"/>
      <c r="AR706" s="4"/>
    </row>
    <row r="707" spans="1:44" s="72" customFormat="1" ht="15" thickBot="1">
      <c r="A707" s="4" t="str">
        <f t="shared" si="1300"/>
        <v/>
      </c>
      <c r="B707" s="4"/>
      <c r="C707" s="79"/>
      <c r="D707" s="79" t="s">
        <v>646</v>
      </c>
      <c r="E707" s="80"/>
      <c r="F707" s="81"/>
      <c r="G707" s="81"/>
      <c r="H707" s="82" t="s">
        <v>554</v>
      </c>
      <c r="I707" s="83"/>
      <c r="J707" s="83"/>
      <c r="K707" s="83"/>
      <c r="L707" s="84"/>
      <c r="M707" s="85"/>
      <c r="N707" s="85"/>
      <c r="O707" s="86"/>
      <c r="P707" s="87"/>
      <c r="Q707" s="87"/>
      <c r="R707" s="89"/>
      <c r="S707" s="89"/>
      <c r="T707" s="89"/>
      <c r="U707" s="4"/>
      <c r="V707" s="98"/>
      <c r="W707" s="75"/>
      <c r="X707" s="75"/>
      <c r="AC707" s="93"/>
      <c r="AG707" s="92">
        <v>0.88</v>
      </c>
      <c r="AL707" s="4"/>
      <c r="AM707" s="4"/>
      <c r="AN707" s="73"/>
      <c r="AO707" s="4"/>
      <c r="AP707" s="4"/>
      <c r="AQ707" s="4"/>
      <c r="AR707" s="4"/>
    </row>
    <row r="708" spans="1:44" s="72" customFormat="1" ht="17.399999999999999">
      <c r="A708" s="4" t="str">
        <f t="shared" si="1300"/>
        <v>MCR05A2 8501</v>
      </c>
      <c r="B708" s="4">
        <v>1</v>
      </c>
      <c r="C708" s="79" t="s">
        <v>936</v>
      </c>
      <c r="D708" s="79" t="s">
        <v>435</v>
      </c>
      <c r="E708" s="80">
        <f>S708</f>
        <v>2850</v>
      </c>
      <c r="F708" s="81">
        <f t="shared" ref="F708:F714" si="1418">AC708</f>
        <v>17.595711340814674</v>
      </c>
      <c r="G708" s="81">
        <f t="shared" ref="G708:G714" si="1419">E708/F708</f>
        <v>161.97128634346228</v>
      </c>
      <c r="H708" s="82" t="s">
        <v>554</v>
      </c>
      <c r="I708" s="83"/>
      <c r="J708" s="83" t="s">
        <v>555</v>
      </c>
      <c r="K708" s="83" t="s">
        <v>556</v>
      </c>
      <c r="L708" s="84" t="s">
        <v>571</v>
      </c>
      <c r="M708" s="85">
        <v>70</v>
      </c>
      <c r="N708" s="85">
        <v>65</v>
      </c>
      <c r="O708" s="86" t="s">
        <v>572</v>
      </c>
      <c r="P708" s="87">
        <f>MROUND(E708/1.4,100)</f>
        <v>2000</v>
      </c>
      <c r="Q708" s="87" t="s">
        <v>425</v>
      </c>
      <c r="R708" s="88">
        <f>R$64</f>
        <v>1</v>
      </c>
      <c r="S708" s="89">
        <f t="shared" ref="S708:S714" si="1420">MROUND(T708*R708,50)</f>
        <v>2850</v>
      </c>
      <c r="T708" s="89">
        <f t="shared" ref="T708:T714" si="1421">MROUND(AD708*AG708*AF708/AE708,50)</f>
        <v>2850</v>
      </c>
      <c r="U708" s="4">
        <v>120</v>
      </c>
      <c r="V708" s="90">
        <v>50</v>
      </c>
      <c r="W708" s="75">
        <v>3</v>
      </c>
      <c r="X708" s="9">
        <f t="shared" ref="X708" si="1422">W708*V708</f>
        <v>150</v>
      </c>
      <c r="Y708" s="91">
        <v>2.7273352578262751</v>
      </c>
      <c r="Z708" s="72">
        <f t="shared" ref="Z708:Z714" si="1423">Y708*U708/W708</f>
        <v>109.093410313051</v>
      </c>
      <c r="AA708" s="72">
        <f t="shared" ref="AA708" si="1424">Z708*X708/1000</f>
        <v>16.364011546957649</v>
      </c>
      <c r="AB708" s="92">
        <v>0.93</v>
      </c>
      <c r="AC708" s="93">
        <f t="shared" ref="AC708" si="1425">AA708/AB708</f>
        <v>17.595711340814674</v>
      </c>
      <c r="AD708" s="97">
        <v>3227.3761934495647</v>
      </c>
      <c r="AE708" s="72">
        <v>39</v>
      </c>
      <c r="AF708" s="72">
        <v>39</v>
      </c>
      <c r="AG708" s="92">
        <v>0.88</v>
      </c>
      <c r="AI708" s="72" t="s">
        <v>573</v>
      </c>
      <c r="AL708" s="4"/>
      <c r="AM708" s="4"/>
      <c r="AN708" s="73"/>
      <c r="AO708" s="4"/>
      <c r="AP708" s="4"/>
      <c r="AQ708" s="4"/>
      <c r="AR708" s="4"/>
    </row>
    <row r="709" spans="1:44" s="72" customFormat="1" ht="17.399999999999999">
      <c r="A709" s="4" t="str">
        <f t="shared" si="1300"/>
        <v>MCR05A2 8502</v>
      </c>
      <c r="B709" s="4">
        <v>2</v>
      </c>
      <c r="C709" s="79" t="s">
        <v>936</v>
      </c>
      <c r="D709" s="79" t="s">
        <v>435</v>
      </c>
      <c r="E709" s="80">
        <f>S709</f>
        <v>4200</v>
      </c>
      <c r="F709" s="81">
        <f t="shared" si="1418"/>
        <v>28.104166963247408</v>
      </c>
      <c r="G709" s="81">
        <f t="shared" si="1419"/>
        <v>149.44403103968375</v>
      </c>
      <c r="H709" s="82" t="s">
        <v>554</v>
      </c>
      <c r="I709" s="83"/>
      <c r="J709" s="83" t="s">
        <v>555</v>
      </c>
      <c r="K709" s="83" t="s">
        <v>556</v>
      </c>
      <c r="L709" s="84" t="s">
        <v>571</v>
      </c>
      <c r="M709" s="85">
        <v>70</v>
      </c>
      <c r="N709" s="85">
        <v>65</v>
      </c>
      <c r="O709" s="86" t="s">
        <v>572</v>
      </c>
      <c r="P709" s="87">
        <f t="shared" ref="P709:P714" si="1426">MROUND(E709/1.4,100)</f>
        <v>3000</v>
      </c>
      <c r="Q709" s="87" t="s">
        <v>418</v>
      </c>
      <c r="R709" s="88">
        <f>R$65</f>
        <v>1</v>
      </c>
      <c r="S709" s="89">
        <f t="shared" si="1420"/>
        <v>4200</v>
      </c>
      <c r="T709" s="89">
        <f t="shared" si="1421"/>
        <v>4200</v>
      </c>
      <c r="U709" s="4">
        <v>120</v>
      </c>
      <c r="V709" s="95">
        <v>76.67</v>
      </c>
      <c r="W709" s="75">
        <v>3</v>
      </c>
      <c r="X709" s="9">
        <f>W709*V709</f>
        <v>230.01</v>
      </c>
      <c r="Y709" s="96">
        <v>2.7797478301546827</v>
      </c>
      <c r="Z709" s="72">
        <f t="shared" si="1423"/>
        <v>111.18991320618731</v>
      </c>
      <c r="AA709" s="72">
        <f>Z709*X709/1000</f>
        <v>25.574791936555144</v>
      </c>
      <c r="AB709" s="92">
        <v>0.91</v>
      </c>
      <c r="AC709" s="93">
        <f>AA709/AB709</f>
        <v>28.104166963247408</v>
      </c>
      <c r="AD709" s="94">
        <v>4778.7107240769719</v>
      </c>
      <c r="AE709" s="72">
        <v>39</v>
      </c>
      <c r="AF709" s="72">
        <v>39</v>
      </c>
      <c r="AG709" s="92">
        <v>0.88</v>
      </c>
      <c r="AI709" s="72" t="s">
        <v>573</v>
      </c>
      <c r="AL709" s="4"/>
      <c r="AM709" s="4"/>
      <c r="AN709" s="73"/>
      <c r="AO709" s="4"/>
      <c r="AP709" s="4"/>
      <c r="AQ709" s="4"/>
      <c r="AR709" s="4"/>
    </row>
    <row r="710" spans="1:44" s="72" customFormat="1" ht="17.399999999999999">
      <c r="A710" s="4" t="str">
        <f t="shared" si="1300"/>
        <v>MCR05A2 8503</v>
      </c>
      <c r="B710" s="4">
        <v>3</v>
      </c>
      <c r="C710" s="79" t="s">
        <v>936</v>
      </c>
      <c r="D710" s="79" t="s">
        <v>435</v>
      </c>
      <c r="E710" s="80">
        <f>S710</f>
        <v>4950</v>
      </c>
      <c r="F710" s="81">
        <f t="shared" si="1418"/>
        <v>32.553316746249976</v>
      </c>
      <c r="G710" s="81">
        <f t="shared" si="1419"/>
        <v>152.05823844570989</v>
      </c>
      <c r="H710" s="82" t="s">
        <v>554</v>
      </c>
      <c r="I710" s="83"/>
      <c r="J710" s="83" t="s">
        <v>555</v>
      </c>
      <c r="K710" s="83" t="s">
        <v>556</v>
      </c>
      <c r="L710" s="84" t="s">
        <v>571</v>
      </c>
      <c r="M710" s="85">
        <v>70</v>
      </c>
      <c r="N710" s="85">
        <v>65</v>
      </c>
      <c r="O710" s="86" t="s">
        <v>572</v>
      </c>
      <c r="P710" s="87">
        <f t="shared" si="1426"/>
        <v>3500</v>
      </c>
      <c r="Q710" s="87" t="s">
        <v>427</v>
      </c>
      <c r="R710" s="88">
        <f>R$66</f>
        <v>1.0204081632653061</v>
      </c>
      <c r="S710" s="89">
        <f t="shared" si="1420"/>
        <v>4950</v>
      </c>
      <c r="T710" s="89">
        <f t="shared" si="1421"/>
        <v>4850</v>
      </c>
      <c r="U710" s="4">
        <v>120</v>
      </c>
      <c r="V710" s="9">
        <v>90</v>
      </c>
      <c r="W710" s="75">
        <v>3</v>
      </c>
      <c r="X710" s="9">
        <f t="shared" ref="X710:X711" si="1427">W710*V710</f>
        <v>270</v>
      </c>
      <c r="Y710" s="96">
        <v>2.8032022753715258</v>
      </c>
      <c r="Z710" s="72">
        <f t="shared" si="1423"/>
        <v>112.12809101486103</v>
      </c>
      <c r="AA710" s="72">
        <f t="shared" ref="AA710:AA711" si="1428">Z710*X710/1000</f>
        <v>30.274584574012479</v>
      </c>
      <c r="AB710" s="92">
        <v>0.93</v>
      </c>
      <c r="AC710" s="93">
        <f t="shared" ref="AC710:AC711" si="1429">AA710/AB710</f>
        <v>32.553316746249976</v>
      </c>
      <c r="AD710" s="94">
        <v>5516.0939267366348</v>
      </c>
      <c r="AE710" s="72">
        <v>39</v>
      </c>
      <c r="AF710" s="72">
        <v>39</v>
      </c>
      <c r="AG710" s="92">
        <v>0.88</v>
      </c>
      <c r="AI710" s="72" t="s">
        <v>573</v>
      </c>
      <c r="AL710" s="4"/>
      <c r="AM710" s="4"/>
      <c r="AN710" s="73"/>
      <c r="AO710" s="4"/>
      <c r="AP710" s="4"/>
      <c r="AQ710" s="4"/>
      <c r="AR710" s="4"/>
    </row>
    <row r="711" spans="1:44" s="72" customFormat="1" ht="17.399999999999999">
      <c r="A711" s="4" t="str">
        <f t="shared" si="1300"/>
        <v>MCR05A2 8504</v>
      </c>
      <c r="B711" s="4">
        <v>4</v>
      </c>
      <c r="C711" s="79" t="s">
        <v>936</v>
      </c>
      <c r="D711" s="79" t="s">
        <v>435</v>
      </c>
      <c r="E711" s="80">
        <f>S711</f>
        <v>6200</v>
      </c>
      <c r="F711" s="81">
        <f t="shared" si="1418"/>
        <v>42.402111746249773</v>
      </c>
      <c r="G711" s="81">
        <f t="shared" si="1419"/>
        <v>146.21913260129915</v>
      </c>
      <c r="H711" s="82" t="s">
        <v>554</v>
      </c>
      <c r="I711" s="83"/>
      <c r="J711" s="83" t="s">
        <v>555</v>
      </c>
      <c r="K711" s="83" t="s">
        <v>556</v>
      </c>
      <c r="L711" s="84" t="s">
        <v>571</v>
      </c>
      <c r="M711" s="85">
        <v>70</v>
      </c>
      <c r="N711" s="85">
        <v>65</v>
      </c>
      <c r="O711" s="86" t="s">
        <v>572</v>
      </c>
      <c r="P711" s="87">
        <f t="shared" si="1426"/>
        <v>4400</v>
      </c>
      <c r="Q711" s="87" t="s">
        <v>420</v>
      </c>
      <c r="R711" s="88">
        <f>R$67</f>
        <v>1.0162601626016261</v>
      </c>
      <c r="S711" s="89">
        <f t="shared" si="1420"/>
        <v>6200</v>
      </c>
      <c r="T711" s="89">
        <f t="shared" si="1421"/>
        <v>6100</v>
      </c>
      <c r="U711" s="4">
        <v>120</v>
      </c>
      <c r="V711" s="9">
        <f>350/3</f>
        <v>116.66666666666667</v>
      </c>
      <c r="W711" s="75">
        <v>3</v>
      </c>
      <c r="X711" s="9">
        <f t="shared" si="1427"/>
        <v>350</v>
      </c>
      <c r="Y711" s="96">
        <v>2.8469989315339133</v>
      </c>
      <c r="Z711" s="72">
        <f t="shared" si="1423"/>
        <v>113.87995726135654</v>
      </c>
      <c r="AA711" s="72">
        <f t="shared" si="1428"/>
        <v>39.857985041474784</v>
      </c>
      <c r="AB711" s="92">
        <v>0.94</v>
      </c>
      <c r="AC711" s="93">
        <f t="shared" si="1429"/>
        <v>42.402111746249773</v>
      </c>
      <c r="AD711" s="94">
        <v>6932.6232660014421</v>
      </c>
      <c r="AE711" s="72">
        <v>39</v>
      </c>
      <c r="AF711" s="72">
        <v>39</v>
      </c>
      <c r="AG711" s="92">
        <v>0.88</v>
      </c>
      <c r="AI711" s="72" t="s">
        <v>573</v>
      </c>
      <c r="AL711" s="4"/>
      <c r="AM711" s="4"/>
      <c r="AN711" s="73"/>
      <c r="AO711" s="4"/>
      <c r="AP711" s="4"/>
      <c r="AQ711" s="4"/>
      <c r="AR711" s="4"/>
    </row>
    <row r="712" spans="1:44" s="72" customFormat="1" ht="17.399999999999999">
      <c r="A712" s="4" t="str">
        <f t="shared" si="1300"/>
        <v>MCR05A2 8505</v>
      </c>
      <c r="B712" s="4">
        <v>5</v>
      </c>
      <c r="C712" s="79" t="s">
        <v>936</v>
      </c>
      <c r="D712" s="79" t="s">
        <v>436</v>
      </c>
      <c r="E712" s="80">
        <f t="shared" ref="E712:E713" si="1430">S712</f>
        <v>8000</v>
      </c>
      <c r="F712" s="81">
        <f t="shared" si="1418"/>
        <v>49.394241758241755</v>
      </c>
      <c r="G712" s="81">
        <f t="shared" si="1419"/>
        <v>161.96219873473709</v>
      </c>
      <c r="H712" s="82" t="s">
        <v>554</v>
      </c>
      <c r="I712" s="83"/>
      <c r="J712" s="83" t="s">
        <v>555</v>
      </c>
      <c r="K712" s="83" t="s">
        <v>556</v>
      </c>
      <c r="L712" s="84" t="s">
        <v>571</v>
      </c>
      <c r="M712" s="85">
        <v>70</v>
      </c>
      <c r="N712" s="85">
        <v>65</v>
      </c>
      <c r="O712" s="86" t="s">
        <v>572</v>
      </c>
      <c r="P712" s="87">
        <f t="shared" si="1426"/>
        <v>5700</v>
      </c>
      <c r="Q712" s="87" t="s">
        <v>589</v>
      </c>
      <c r="R712" s="88">
        <f>R$68</f>
        <v>1.0062111801242235</v>
      </c>
      <c r="S712" s="89">
        <f t="shared" si="1420"/>
        <v>8000</v>
      </c>
      <c r="T712" s="89">
        <f t="shared" si="1421"/>
        <v>7950</v>
      </c>
      <c r="U712" s="4">
        <v>120</v>
      </c>
      <c r="V712" s="9">
        <v>133.30000000000001</v>
      </c>
      <c r="W712" s="75">
        <v>3</v>
      </c>
      <c r="X712" s="9">
        <f>W712*V712</f>
        <v>399.90000000000003</v>
      </c>
      <c r="Y712" s="72">
        <v>2.81</v>
      </c>
      <c r="Z712" s="72">
        <f t="shared" si="1423"/>
        <v>112.39999999999999</v>
      </c>
      <c r="AA712" s="72">
        <f>Z712*X712/1000</f>
        <v>44.94876</v>
      </c>
      <c r="AB712" s="92">
        <v>0.91</v>
      </c>
      <c r="AC712" s="93">
        <f>AA712/AB712</f>
        <v>49.394241758241755</v>
      </c>
      <c r="AD712" s="97">
        <v>9062.2656462479645</v>
      </c>
      <c r="AE712" s="72">
        <v>39</v>
      </c>
      <c r="AF712" s="72">
        <v>39</v>
      </c>
      <c r="AG712" s="92">
        <v>0.88</v>
      </c>
      <c r="AI712" s="72" t="s">
        <v>574</v>
      </c>
      <c r="AL712" s="4"/>
      <c r="AM712" s="4"/>
      <c r="AN712" s="73"/>
      <c r="AO712" s="4"/>
      <c r="AP712" s="4"/>
      <c r="AQ712" s="4"/>
      <c r="AR712" s="4"/>
    </row>
    <row r="713" spans="1:44" s="72" customFormat="1" ht="17.399999999999999">
      <c r="A713" s="4" t="str">
        <f t="shared" ref="A713:A776" si="1431">C713&amp;B713</f>
        <v>MCR05A2 8506</v>
      </c>
      <c r="B713" s="4">
        <v>6</v>
      </c>
      <c r="C713" s="79" t="s">
        <v>936</v>
      </c>
      <c r="D713" s="79" t="s">
        <v>436</v>
      </c>
      <c r="E713" s="80">
        <f t="shared" si="1430"/>
        <v>9900</v>
      </c>
      <c r="F713" s="81">
        <f t="shared" si="1418"/>
        <v>61.087483870967723</v>
      </c>
      <c r="G713" s="81">
        <f t="shared" si="1419"/>
        <v>162.06265789095707</v>
      </c>
      <c r="H713" s="82" t="s">
        <v>554</v>
      </c>
      <c r="I713" s="83"/>
      <c r="J713" s="83" t="s">
        <v>555</v>
      </c>
      <c r="K713" s="83" t="s">
        <v>556</v>
      </c>
      <c r="L713" s="84" t="s">
        <v>571</v>
      </c>
      <c r="M713" s="85">
        <v>70</v>
      </c>
      <c r="N713" s="85">
        <v>65</v>
      </c>
      <c r="O713" s="86" t="s">
        <v>572</v>
      </c>
      <c r="P713" s="87">
        <f t="shared" si="1426"/>
        <v>7100</v>
      </c>
      <c r="Q713" s="87" t="s">
        <v>422</v>
      </c>
      <c r="R713" s="88">
        <f>$R$69</f>
        <v>1.015228426395939</v>
      </c>
      <c r="S713" s="89">
        <f t="shared" si="1420"/>
        <v>9900</v>
      </c>
      <c r="T713" s="89">
        <f t="shared" si="1421"/>
        <v>9750</v>
      </c>
      <c r="U713" s="4">
        <v>120</v>
      </c>
      <c r="V713" s="95">
        <v>166.7</v>
      </c>
      <c r="W713" s="75">
        <v>3</v>
      </c>
      <c r="X713" s="9">
        <f t="shared" ref="X713:X714" si="1432">W713*V713</f>
        <v>500.09999999999997</v>
      </c>
      <c r="Y713" s="72">
        <v>2.84</v>
      </c>
      <c r="Z713" s="72">
        <f t="shared" si="1423"/>
        <v>113.59999999999998</v>
      </c>
      <c r="AA713" s="72">
        <f t="shared" ref="AA713:AA714" si="1433">Z713*X713/1000</f>
        <v>56.811359999999986</v>
      </c>
      <c r="AB713" s="92">
        <v>0.93</v>
      </c>
      <c r="AC713" s="93">
        <f t="shared" ref="AC713:AC714" si="1434">AA713/AB713</f>
        <v>61.087483870967723</v>
      </c>
      <c r="AD713" s="94">
        <v>11083.466666191873</v>
      </c>
      <c r="AE713" s="72">
        <v>39</v>
      </c>
      <c r="AF713" s="72">
        <v>39</v>
      </c>
      <c r="AG713" s="92">
        <v>0.88</v>
      </c>
      <c r="AI713" s="72" t="s">
        <v>574</v>
      </c>
      <c r="AL713" s="4"/>
      <c r="AM713" s="4"/>
      <c r="AN713" s="73"/>
      <c r="AO713" s="4"/>
      <c r="AP713" s="4"/>
      <c r="AQ713" s="4"/>
      <c r="AR713" s="4"/>
    </row>
    <row r="714" spans="1:44" s="72" customFormat="1" ht="17.399999999999999">
      <c r="A714" s="4" t="str">
        <f t="shared" si="1431"/>
        <v>MCR05A2 8507</v>
      </c>
      <c r="B714" s="4">
        <v>7</v>
      </c>
      <c r="C714" s="79" t="s">
        <v>936</v>
      </c>
      <c r="D714" s="79" t="s">
        <v>436</v>
      </c>
      <c r="E714" s="80">
        <f>S714</f>
        <v>11150</v>
      </c>
      <c r="F714" s="81">
        <f t="shared" si="1418"/>
        <v>73.021276595744681</v>
      </c>
      <c r="G714" s="81">
        <f t="shared" si="1419"/>
        <v>152.69522144522145</v>
      </c>
      <c r="H714" s="82" t="s">
        <v>554</v>
      </c>
      <c r="I714" s="83"/>
      <c r="J714" s="83" t="s">
        <v>555</v>
      </c>
      <c r="K714" s="83" t="s">
        <v>556</v>
      </c>
      <c r="L714" s="84" t="s">
        <v>571</v>
      </c>
      <c r="M714" s="85">
        <v>70</v>
      </c>
      <c r="N714" s="85">
        <v>65</v>
      </c>
      <c r="O714" s="86" t="s">
        <v>572</v>
      </c>
      <c r="P714" s="87">
        <f t="shared" si="1426"/>
        <v>8000</v>
      </c>
      <c r="Q714" s="87" t="s">
        <v>590</v>
      </c>
      <c r="R714" s="88">
        <f>$R$70</f>
        <v>0.97413793103448276</v>
      </c>
      <c r="S714" s="89">
        <f t="shared" si="1420"/>
        <v>11150</v>
      </c>
      <c r="T714" s="89">
        <f t="shared" si="1421"/>
        <v>11450</v>
      </c>
      <c r="U714" s="4">
        <v>120</v>
      </c>
      <c r="V714" s="98">
        <v>200</v>
      </c>
      <c r="W714" s="75">
        <v>3</v>
      </c>
      <c r="X714" s="9">
        <f t="shared" si="1432"/>
        <v>600</v>
      </c>
      <c r="Y714" s="72">
        <v>2.86</v>
      </c>
      <c r="Z714" s="72">
        <f t="shared" si="1423"/>
        <v>114.39999999999999</v>
      </c>
      <c r="AA714" s="72">
        <f t="shared" si="1433"/>
        <v>68.64</v>
      </c>
      <c r="AB714" s="92">
        <v>0.94</v>
      </c>
      <c r="AC714" s="93">
        <f t="shared" si="1434"/>
        <v>73.021276595744681</v>
      </c>
      <c r="AD714" s="94">
        <v>13014.652689059834</v>
      </c>
      <c r="AE714" s="72">
        <v>39</v>
      </c>
      <c r="AF714" s="72">
        <v>39</v>
      </c>
      <c r="AG714" s="92">
        <v>0.88</v>
      </c>
      <c r="AI714" s="72" t="s">
        <v>574</v>
      </c>
      <c r="AL714" s="4"/>
      <c r="AM714" s="4"/>
      <c r="AN714" s="73"/>
      <c r="AO714" s="4"/>
      <c r="AP714" s="4"/>
      <c r="AQ714" s="4"/>
      <c r="AR714" s="4"/>
    </row>
    <row r="715" spans="1:44" s="72" customFormat="1" ht="15" thickBot="1">
      <c r="A715" s="4" t="str">
        <f t="shared" si="1431"/>
        <v/>
      </c>
      <c r="B715" s="4"/>
      <c r="C715" s="79"/>
      <c r="D715" s="79" t="s">
        <v>646</v>
      </c>
      <c r="E715" s="80"/>
      <c r="F715" s="81"/>
      <c r="G715" s="81"/>
      <c r="H715" s="82" t="s">
        <v>554</v>
      </c>
      <c r="I715" s="83"/>
      <c r="J715" s="83"/>
      <c r="K715" s="83"/>
      <c r="L715" s="84"/>
      <c r="M715" s="85"/>
      <c r="N715" s="85"/>
      <c r="O715" s="86"/>
      <c r="P715" s="87"/>
      <c r="Q715" s="87"/>
      <c r="R715" s="89"/>
      <c r="S715" s="89"/>
      <c r="T715" s="89"/>
      <c r="U715" s="4"/>
      <c r="V715" s="98"/>
      <c r="W715" s="75"/>
      <c r="X715" s="75"/>
      <c r="AG715" s="92">
        <v>0.88</v>
      </c>
      <c r="AL715" s="4"/>
      <c r="AM715" s="4"/>
      <c r="AN715" s="73"/>
      <c r="AO715" s="4"/>
      <c r="AP715" s="4"/>
      <c r="AQ715" s="4"/>
      <c r="AR715" s="4"/>
    </row>
    <row r="716" spans="1:44" s="72" customFormat="1" ht="17.399999999999999">
      <c r="A716" s="4" t="str">
        <f t="shared" si="1431"/>
        <v>MCR06A2 8501</v>
      </c>
      <c r="B716" s="4">
        <v>1</v>
      </c>
      <c r="C716" s="79" t="s">
        <v>937</v>
      </c>
      <c r="D716" s="79" t="s">
        <v>435</v>
      </c>
      <c r="E716" s="80">
        <f t="shared" ref="E716:E722" si="1435">S716</f>
        <v>3400</v>
      </c>
      <c r="F716" s="81">
        <f t="shared" ref="F716:F722" si="1436">AC716</f>
        <v>22.063835793650767</v>
      </c>
      <c r="G716" s="81">
        <f t="shared" ref="G716:G722" si="1437">E716/F716</f>
        <v>154.09831870568971</v>
      </c>
      <c r="H716" s="82" t="s">
        <v>554</v>
      </c>
      <c r="I716" s="83"/>
      <c r="J716" s="83" t="s">
        <v>555</v>
      </c>
      <c r="K716" s="83" t="s">
        <v>556</v>
      </c>
      <c r="L716" s="84" t="s">
        <v>575</v>
      </c>
      <c r="M716" s="85">
        <v>70</v>
      </c>
      <c r="N716" s="85">
        <v>65</v>
      </c>
      <c r="O716" s="86" t="s">
        <v>576</v>
      </c>
      <c r="P716" s="87">
        <f>MROUND(E716/1.68,100)</f>
        <v>2000</v>
      </c>
      <c r="Q716" s="87" t="s">
        <v>425</v>
      </c>
      <c r="R716" s="88">
        <f>R$64</f>
        <v>1</v>
      </c>
      <c r="S716" s="89">
        <f t="shared" ref="S716:S722" si="1438">MROUND(T716*R716,50)</f>
        <v>3400</v>
      </c>
      <c r="T716" s="89">
        <f t="shared" ref="T716:T722" si="1439">MROUND(AD716*AG716*AF716/AE716,50)</f>
        <v>3400</v>
      </c>
      <c r="U716" s="4">
        <v>144</v>
      </c>
      <c r="V716" s="90">
        <v>50</v>
      </c>
      <c r="W716" s="75">
        <v>3</v>
      </c>
      <c r="X716" s="9">
        <f t="shared" ref="X716" si="1440">W716*V716</f>
        <v>150</v>
      </c>
      <c r="Y716" s="91">
        <v>2.7273352578262751</v>
      </c>
      <c r="Z716" s="72">
        <f t="shared" ref="Z716:Z722" si="1441">Y716*U716/W716</f>
        <v>130.91209237566122</v>
      </c>
      <c r="AA716" s="72">
        <f t="shared" ref="AA716" si="1442">Z716*X716/1000</f>
        <v>19.636813856349182</v>
      </c>
      <c r="AB716" s="92">
        <v>0.89</v>
      </c>
      <c r="AC716" s="93">
        <f t="shared" ref="AC716" si="1443">AA716/AB716</f>
        <v>22.063835793650767</v>
      </c>
      <c r="AD716" s="97">
        <v>3872.8514321394778</v>
      </c>
      <c r="AE716" s="72">
        <v>39</v>
      </c>
      <c r="AF716" s="72">
        <v>39</v>
      </c>
      <c r="AG716" s="92">
        <v>0.88</v>
      </c>
      <c r="AI716" s="72" t="s">
        <v>577</v>
      </c>
      <c r="AL716" s="4"/>
      <c r="AM716" s="4"/>
      <c r="AN716" s="73"/>
      <c r="AO716" s="4"/>
      <c r="AP716" s="4"/>
      <c r="AQ716" s="4"/>
      <c r="AR716" s="4"/>
    </row>
    <row r="717" spans="1:44" s="72" customFormat="1" ht="17.399999999999999">
      <c r="A717" s="4" t="str">
        <f t="shared" si="1431"/>
        <v>MCR06A2 8502</v>
      </c>
      <c r="B717" s="4">
        <v>2</v>
      </c>
      <c r="C717" s="79" t="s">
        <v>937</v>
      </c>
      <c r="D717" s="79" t="s">
        <v>435</v>
      </c>
      <c r="E717" s="80">
        <f t="shared" si="1435"/>
        <v>5050</v>
      </c>
      <c r="F717" s="81">
        <f t="shared" si="1436"/>
        <v>33.540710736465762</v>
      </c>
      <c r="G717" s="81">
        <f t="shared" si="1437"/>
        <v>150.56329723238676</v>
      </c>
      <c r="H717" s="82" t="s">
        <v>554</v>
      </c>
      <c r="I717" s="83"/>
      <c r="J717" s="83" t="s">
        <v>555</v>
      </c>
      <c r="K717" s="83" t="s">
        <v>556</v>
      </c>
      <c r="L717" s="84" t="s">
        <v>575</v>
      </c>
      <c r="M717" s="85">
        <v>70</v>
      </c>
      <c r="N717" s="85">
        <v>65</v>
      </c>
      <c r="O717" s="86" t="s">
        <v>576</v>
      </c>
      <c r="P717" s="87">
        <f t="shared" ref="P717:P722" si="1444">MROUND(E717/1.68,100)</f>
        <v>3000</v>
      </c>
      <c r="Q717" s="87" t="s">
        <v>418</v>
      </c>
      <c r="R717" s="88">
        <f>R$65</f>
        <v>1</v>
      </c>
      <c r="S717" s="89">
        <f t="shared" si="1438"/>
        <v>5050</v>
      </c>
      <c r="T717" s="89">
        <f t="shared" si="1439"/>
        <v>5050</v>
      </c>
      <c r="U717" s="4">
        <v>144</v>
      </c>
      <c r="V717" s="95">
        <v>76.67</v>
      </c>
      <c r="W717" s="75">
        <v>3</v>
      </c>
      <c r="X717" s="9">
        <f>W717*V717</f>
        <v>230.01</v>
      </c>
      <c r="Y717" s="96">
        <v>2.7797478301546827</v>
      </c>
      <c r="Z717" s="72">
        <f t="shared" si="1441"/>
        <v>133.42789584742476</v>
      </c>
      <c r="AA717" s="72">
        <f>Z717*X717/1000</f>
        <v>30.689750323866171</v>
      </c>
      <c r="AB717" s="92">
        <v>0.91500000000000004</v>
      </c>
      <c r="AC717" s="93">
        <f>AA717/AB717</f>
        <v>33.540710736465762</v>
      </c>
      <c r="AD717" s="94">
        <v>5734.4528688923656</v>
      </c>
      <c r="AE717" s="72">
        <v>39</v>
      </c>
      <c r="AF717" s="72">
        <v>39</v>
      </c>
      <c r="AG717" s="92">
        <v>0.88</v>
      </c>
      <c r="AI717" s="72" t="s">
        <v>577</v>
      </c>
      <c r="AL717" s="4"/>
      <c r="AM717" s="4"/>
      <c r="AN717" s="73"/>
      <c r="AO717" s="4"/>
      <c r="AP717" s="4"/>
      <c r="AQ717" s="4"/>
      <c r="AR717" s="4"/>
    </row>
    <row r="718" spans="1:44" s="72" customFormat="1" ht="17.399999999999999">
      <c r="A718" s="4" t="str">
        <f t="shared" si="1431"/>
        <v>MCR06A2 8503</v>
      </c>
      <c r="B718" s="4">
        <v>3</v>
      </c>
      <c r="C718" s="79" t="s">
        <v>937</v>
      </c>
      <c r="D718" s="79" t="s">
        <v>435</v>
      </c>
      <c r="E718" s="80">
        <f t="shared" si="1435"/>
        <v>5900</v>
      </c>
      <c r="F718" s="81">
        <f t="shared" si="1436"/>
        <v>39.488588574798882</v>
      </c>
      <c r="G718" s="81">
        <f t="shared" si="1437"/>
        <v>149.41025275756007</v>
      </c>
      <c r="H718" s="82" t="s">
        <v>554</v>
      </c>
      <c r="I718" s="83"/>
      <c r="J718" s="83" t="s">
        <v>555</v>
      </c>
      <c r="K718" s="83" t="s">
        <v>556</v>
      </c>
      <c r="L718" s="84" t="s">
        <v>575</v>
      </c>
      <c r="M718" s="85">
        <v>70</v>
      </c>
      <c r="N718" s="85">
        <v>65</v>
      </c>
      <c r="O718" s="86" t="s">
        <v>576</v>
      </c>
      <c r="P718" s="87">
        <f t="shared" si="1444"/>
        <v>3500</v>
      </c>
      <c r="Q718" s="87" t="s">
        <v>427</v>
      </c>
      <c r="R718" s="88">
        <f>R$66</f>
        <v>1.0204081632653061</v>
      </c>
      <c r="S718" s="89">
        <f t="shared" si="1438"/>
        <v>5900</v>
      </c>
      <c r="T718" s="89">
        <f t="shared" si="1439"/>
        <v>5800</v>
      </c>
      <c r="U718" s="4">
        <v>144</v>
      </c>
      <c r="V718" s="9">
        <v>90</v>
      </c>
      <c r="W718" s="75">
        <v>3</v>
      </c>
      <c r="X718" s="9">
        <f t="shared" ref="X718:X719" si="1445">W718*V718</f>
        <v>270</v>
      </c>
      <c r="Y718" s="96">
        <v>2.8032022753715258</v>
      </c>
      <c r="Z718" s="72">
        <f t="shared" si="1441"/>
        <v>134.55370921783324</v>
      </c>
      <c r="AA718" s="72">
        <f t="shared" ref="AA718:AA722" si="1446">Z718*X718/1000</f>
        <v>36.329501488814977</v>
      </c>
      <c r="AB718" s="92">
        <v>0.92</v>
      </c>
      <c r="AC718" s="93">
        <f t="shared" ref="AC718:AC719" si="1447">AA718/AB718</f>
        <v>39.488588574798882</v>
      </c>
      <c r="AD718" s="94">
        <v>6619.3127120839617</v>
      </c>
      <c r="AE718" s="72">
        <v>39</v>
      </c>
      <c r="AF718" s="72">
        <v>39</v>
      </c>
      <c r="AG718" s="92">
        <v>0.88</v>
      </c>
      <c r="AI718" s="72" t="s">
        <v>577</v>
      </c>
      <c r="AL718" s="4"/>
      <c r="AM718" s="4"/>
      <c r="AN718" s="73"/>
      <c r="AO718" s="4"/>
      <c r="AP718" s="4"/>
      <c r="AQ718" s="4"/>
      <c r="AR718" s="4"/>
    </row>
    <row r="719" spans="1:44" s="72" customFormat="1" ht="17.399999999999999">
      <c r="A719" s="4" t="str">
        <f t="shared" si="1431"/>
        <v>MCR06A2 8504</v>
      </c>
      <c r="B719" s="4">
        <v>4</v>
      </c>
      <c r="C719" s="79" t="s">
        <v>937</v>
      </c>
      <c r="D719" s="79" t="s">
        <v>435</v>
      </c>
      <c r="E719" s="80">
        <f t="shared" si="1435"/>
        <v>7400</v>
      </c>
      <c r="F719" s="81">
        <f t="shared" si="1436"/>
        <v>51.319294044817326</v>
      </c>
      <c r="G719" s="81">
        <f t="shared" si="1437"/>
        <v>144.19528050283688</v>
      </c>
      <c r="H719" s="82" t="s">
        <v>554</v>
      </c>
      <c r="I719" s="83"/>
      <c r="J719" s="83" t="s">
        <v>555</v>
      </c>
      <c r="K719" s="83" t="s">
        <v>556</v>
      </c>
      <c r="L719" s="84" t="s">
        <v>575</v>
      </c>
      <c r="M719" s="85">
        <v>70</v>
      </c>
      <c r="N719" s="85">
        <v>65</v>
      </c>
      <c r="O719" s="86" t="s">
        <v>576</v>
      </c>
      <c r="P719" s="87">
        <f t="shared" si="1444"/>
        <v>4400</v>
      </c>
      <c r="Q719" s="87" t="s">
        <v>420</v>
      </c>
      <c r="R719" s="88">
        <f>R$67</f>
        <v>1.0162601626016261</v>
      </c>
      <c r="S719" s="89">
        <f t="shared" si="1438"/>
        <v>7400</v>
      </c>
      <c r="T719" s="89">
        <f t="shared" si="1439"/>
        <v>7300</v>
      </c>
      <c r="U719" s="4">
        <v>144</v>
      </c>
      <c r="V719" s="9">
        <f>350/3</f>
        <v>116.66666666666667</v>
      </c>
      <c r="W719" s="75">
        <v>3</v>
      </c>
      <c r="X719" s="9">
        <f t="shared" si="1445"/>
        <v>350</v>
      </c>
      <c r="Y719" s="96">
        <v>2.8469989315339133</v>
      </c>
      <c r="Z719" s="72">
        <f t="shared" si="1441"/>
        <v>136.65594871362785</v>
      </c>
      <c r="AA719" s="72">
        <f t="shared" si="1446"/>
        <v>47.829582049769748</v>
      </c>
      <c r="AB719" s="92">
        <v>0.93200000000000005</v>
      </c>
      <c r="AC719" s="93">
        <f t="shared" si="1447"/>
        <v>51.319294044817326</v>
      </c>
      <c r="AD719" s="94">
        <v>8319.1479192017305</v>
      </c>
      <c r="AE719" s="72">
        <v>39</v>
      </c>
      <c r="AF719" s="72">
        <v>39</v>
      </c>
      <c r="AG719" s="92">
        <v>0.88</v>
      </c>
      <c r="AI719" s="72" t="s">
        <v>577</v>
      </c>
      <c r="AL719" s="4"/>
      <c r="AM719" s="4"/>
      <c r="AN719" s="73"/>
      <c r="AO719" s="4"/>
      <c r="AP719" s="4"/>
      <c r="AQ719" s="4"/>
      <c r="AR719" s="4"/>
    </row>
    <row r="720" spans="1:44" s="72" customFormat="1" ht="17.399999999999999">
      <c r="A720" s="4" t="str">
        <f t="shared" si="1431"/>
        <v>MCR06A2 8505</v>
      </c>
      <c r="B720" s="4">
        <v>5</v>
      </c>
      <c r="C720" s="79" t="s">
        <v>937</v>
      </c>
      <c r="D720" s="79" t="s">
        <v>436</v>
      </c>
      <c r="E720" s="80">
        <f t="shared" si="1435"/>
        <v>9600</v>
      </c>
      <c r="F720" s="81">
        <f t="shared" si="1436"/>
        <v>58.311904864864864</v>
      </c>
      <c r="G720" s="81">
        <f t="shared" si="1437"/>
        <v>164.63190530728767</v>
      </c>
      <c r="H720" s="82" t="s">
        <v>554</v>
      </c>
      <c r="I720" s="83"/>
      <c r="J720" s="83" t="s">
        <v>555</v>
      </c>
      <c r="K720" s="83" t="s">
        <v>556</v>
      </c>
      <c r="L720" s="84" t="s">
        <v>575</v>
      </c>
      <c r="M720" s="85">
        <v>70</v>
      </c>
      <c r="N720" s="85">
        <v>65</v>
      </c>
      <c r="O720" s="86" t="s">
        <v>576</v>
      </c>
      <c r="P720" s="87">
        <f t="shared" si="1444"/>
        <v>5700</v>
      </c>
      <c r="Q720" s="87" t="s">
        <v>589</v>
      </c>
      <c r="R720" s="88">
        <f>R$68</f>
        <v>1.0062111801242235</v>
      </c>
      <c r="S720" s="89">
        <f t="shared" si="1438"/>
        <v>9600</v>
      </c>
      <c r="T720" s="89">
        <f t="shared" si="1439"/>
        <v>9550</v>
      </c>
      <c r="U720" s="4">
        <v>144</v>
      </c>
      <c r="V720" s="9">
        <v>133.30000000000001</v>
      </c>
      <c r="W720" s="75">
        <v>3</v>
      </c>
      <c r="X720" s="9">
        <f>W720*V720</f>
        <v>399.90000000000003</v>
      </c>
      <c r="Y720" s="72">
        <v>2.81</v>
      </c>
      <c r="Z720" s="72">
        <f t="shared" si="1441"/>
        <v>134.88</v>
      </c>
      <c r="AA720" s="72">
        <f t="shared" si="1446"/>
        <v>53.938512000000003</v>
      </c>
      <c r="AB720" s="92">
        <v>0.92500000000000004</v>
      </c>
      <c r="AC720" s="93">
        <f>AA720/AB720</f>
        <v>58.311904864864864</v>
      </c>
      <c r="AD720" s="94">
        <v>10874.718775497558</v>
      </c>
      <c r="AE720" s="72">
        <v>39</v>
      </c>
      <c r="AF720" s="72">
        <v>39</v>
      </c>
      <c r="AG720" s="92">
        <v>0.88</v>
      </c>
      <c r="AI720" s="72" t="s">
        <v>578</v>
      </c>
      <c r="AL720" s="4"/>
      <c r="AM720" s="4"/>
      <c r="AN720" s="73"/>
      <c r="AO720" s="4"/>
      <c r="AP720" s="4"/>
      <c r="AQ720" s="4"/>
      <c r="AR720" s="4"/>
    </row>
    <row r="721" spans="1:44" s="72" customFormat="1" ht="17.399999999999999">
      <c r="A721" s="4" t="str">
        <f t="shared" si="1431"/>
        <v>MCR06A2 8506</v>
      </c>
      <c r="B721" s="4">
        <v>6</v>
      </c>
      <c r="C721" s="79" t="s">
        <v>937</v>
      </c>
      <c r="D721" s="79" t="s">
        <v>436</v>
      </c>
      <c r="E721" s="80">
        <f t="shared" si="1435"/>
        <v>11900</v>
      </c>
      <c r="F721" s="81">
        <f t="shared" si="1436"/>
        <v>72.912975401069517</v>
      </c>
      <c r="G721" s="81">
        <f t="shared" si="1437"/>
        <v>163.20826210344785</v>
      </c>
      <c r="H721" s="82" t="s">
        <v>554</v>
      </c>
      <c r="I721" s="83"/>
      <c r="J721" s="83" t="s">
        <v>555</v>
      </c>
      <c r="K721" s="83" t="s">
        <v>556</v>
      </c>
      <c r="L721" s="84" t="s">
        <v>575</v>
      </c>
      <c r="M721" s="85">
        <v>70</v>
      </c>
      <c r="N721" s="85">
        <v>65</v>
      </c>
      <c r="O721" s="86" t="s">
        <v>576</v>
      </c>
      <c r="P721" s="87">
        <f t="shared" si="1444"/>
        <v>7100</v>
      </c>
      <c r="Q721" s="87" t="s">
        <v>422</v>
      </c>
      <c r="R721" s="88">
        <f>$R$69</f>
        <v>1.015228426395939</v>
      </c>
      <c r="S721" s="89">
        <f t="shared" si="1438"/>
        <v>11900</v>
      </c>
      <c r="T721" s="89">
        <f t="shared" si="1439"/>
        <v>11700</v>
      </c>
      <c r="U721" s="4">
        <v>144</v>
      </c>
      <c r="V721" s="95">
        <v>166.7</v>
      </c>
      <c r="W721" s="75">
        <v>3</v>
      </c>
      <c r="X721" s="9">
        <f t="shared" ref="X721:X722" si="1448">W721*V721</f>
        <v>500.09999999999997</v>
      </c>
      <c r="Y721" s="72">
        <v>2.84</v>
      </c>
      <c r="Z721" s="72">
        <f t="shared" si="1441"/>
        <v>136.32</v>
      </c>
      <c r="AA721" s="72">
        <f t="shared" si="1446"/>
        <v>68.173631999999998</v>
      </c>
      <c r="AB721" s="92">
        <v>0.93500000000000005</v>
      </c>
      <c r="AC721" s="93">
        <f t="shared" ref="AC721:AC722" si="1449">AA721/AB721</f>
        <v>72.912975401069517</v>
      </c>
      <c r="AD721" s="94">
        <v>13300.159999430247</v>
      </c>
      <c r="AE721" s="72">
        <v>39</v>
      </c>
      <c r="AF721" s="72">
        <v>39</v>
      </c>
      <c r="AG721" s="92">
        <v>0.88</v>
      </c>
      <c r="AI721" s="72" t="s">
        <v>578</v>
      </c>
      <c r="AL721" s="4"/>
      <c r="AM721" s="4"/>
      <c r="AN721" s="73"/>
      <c r="AO721" s="4"/>
      <c r="AP721" s="4"/>
      <c r="AQ721" s="4"/>
      <c r="AR721" s="4"/>
    </row>
    <row r="722" spans="1:44" s="72" customFormat="1" ht="18" thickBot="1">
      <c r="A722" s="4" t="str">
        <f t="shared" si="1431"/>
        <v>MCR06A2 8507</v>
      </c>
      <c r="B722" s="4">
        <v>7</v>
      </c>
      <c r="C722" s="79" t="s">
        <v>937</v>
      </c>
      <c r="D722" s="79" t="s">
        <v>436</v>
      </c>
      <c r="E722" s="80">
        <f t="shared" si="1435"/>
        <v>13400</v>
      </c>
      <c r="F722" s="81">
        <f t="shared" si="1436"/>
        <v>87.812366737739879</v>
      </c>
      <c r="G722" s="81">
        <f t="shared" si="1437"/>
        <v>152.59809634809633</v>
      </c>
      <c r="H722" s="82" t="s">
        <v>554</v>
      </c>
      <c r="I722" s="83"/>
      <c r="J722" s="83" t="s">
        <v>555</v>
      </c>
      <c r="K722" s="83" t="s">
        <v>556</v>
      </c>
      <c r="L722" s="84" t="s">
        <v>575</v>
      </c>
      <c r="M722" s="85">
        <v>70</v>
      </c>
      <c r="N722" s="85">
        <v>65</v>
      </c>
      <c r="O722" s="86" t="s">
        <v>576</v>
      </c>
      <c r="P722" s="87">
        <f t="shared" si="1444"/>
        <v>8000</v>
      </c>
      <c r="Q722" s="87" t="s">
        <v>590</v>
      </c>
      <c r="R722" s="88">
        <f>$R$70</f>
        <v>0.97413793103448276</v>
      </c>
      <c r="S722" s="89">
        <f t="shared" si="1438"/>
        <v>13400</v>
      </c>
      <c r="T722" s="89">
        <f t="shared" si="1439"/>
        <v>13750</v>
      </c>
      <c r="U722" s="4">
        <v>144</v>
      </c>
      <c r="V722" s="98">
        <v>200</v>
      </c>
      <c r="W722" s="75">
        <v>3</v>
      </c>
      <c r="X722" s="9">
        <f t="shared" si="1448"/>
        <v>600</v>
      </c>
      <c r="Y722" s="72">
        <v>2.86</v>
      </c>
      <c r="Z722" s="72">
        <f t="shared" si="1441"/>
        <v>137.28</v>
      </c>
      <c r="AA722" s="72">
        <f t="shared" si="1446"/>
        <v>82.367999999999995</v>
      </c>
      <c r="AB722" s="92">
        <v>0.93799999999999994</v>
      </c>
      <c r="AC722" s="93">
        <f t="shared" si="1449"/>
        <v>87.812366737739879</v>
      </c>
      <c r="AD722" s="99">
        <v>15617.5832268718</v>
      </c>
      <c r="AE722" s="72">
        <v>39</v>
      </c>
      <c r="AF722" s="72">
        <v>39</v>
      </c>
      <c r="AG722" s="92">
        <v>0.88</v>
      </c>
      <c r="AI722" s="72" t="s">
        <v>578</v>
      </c>
      <c r="AL722" s="4"/>
      <c r="AM722" s="4"/>
      <c r="AN722" s="73"/>
      <c r="AO722" s="4"/>
      <c r="AP722" s="4"/>
      <c r="AQ722" s="4"/>
      <c r="AR722" s="4"/>
    </row>
    <row r="723" spans="1:44" s="72" customFormat="1" ht="15" thickBot="1">
      <c r="A723" s="4" t="str">
        <f t="shared" si="1431"/>
        <v/>
      </c>
      <c r="B723" s="4"/>
      <c r="C723" s="79"/>
      <c r="D723" s="79" t="s">
        <v>646</v>
      </c>
      <c r="E723" s="80"/>
      <c r="F723" s="81"/>
      <c r="G723" s="81"/>
      <c r="H723" s="82" t="s">
        <v>554</v>
      </c>
      <c r="I723" s="83"/>
      <c r="J723" s="83"/>
      <c r="K723" s="83"/>
      <c r="L723" s="84"/>
      <c r="M723" s="85"/>
      <c r="N723" s="85"/>
      <c r="O723" s="86"/>
      <c r="P723" s="87"/>
      <c r="Q723" s="87"/>
      <c r="R723" s="89"/>
      <c r="S723" s="89"/>
      <c r="T723" s="89"/>
      <c r="U723" s="4"/>
      <c r="AG723" s="92">
        <v>0.88</v>
      </c>
      <c r="AL723" s="4"/>
      <c r="AM723" s="4"/>
      <c r="AN723" s="73"/>
      <c r="AO723" s="4"/>
      <c r="AP723" s="4"/>
      <c r="AQ723" s="4"/>
      <c r="AR723" s="4"/>
    </row>
    <row r="724" spans="1:44" s="72" customFormat="1" ht="17.399999999999999">
      <c r="A724" s="4" t="str">
        <f t="shared" si="1431"/>
        <v>MCR08A2 8501</v>
      </c>
      <c r="B724" s="4">
        <v>1</v>
      </c>
      <c r="C724" s="79" t="s">
        <v>938</v>
      </c>
      <c r="D724" s="79" t="s">
        <v>435</v>
      </c>
      <c r="E724" s="80">
        <f t="shared" ref="E724:E730" si="1450">S724</f>
        <v>4550</v>
      </c>
      <c r="F724" s="81">
        <f t="shared" ref="F724:F730" si="1451">AC724</f>
        <v>29.254098854896352</v>
      </c>
      <c r="G724" s="81">
        <f t="shared" ref="G724:G730" si="1452">E724/F724</f>
        <v>155.53376033110834</v>
      </c>
      <c r="H724" s="82" t="s">
        <v>554</v>
      </c>
      <c r="I724" s="83"/>
      <c r="J724" s="83" t="s">
        <v>555</v>
      </c>
      <c r="K724" s="83" t="s">
        <v>556</v>
      </c>
      <c r="L724" s="84" t="s">
        <v>579</v>
      </c>
      <c r="M724" s="85">
        <v>70</v>
      </c>
      <c r="N724" s="85">
        <v>65</v>
      </c>
      <c r="O724" s="86" t="s">
        <v>580</v>
      </c>
      <c r="P724" s="87">
        <f>MROUND(E724/2.24,100)</f>
        <v>2000</v>
      </c>
      <c r="Q724" s="87" t="s">
        <v>425</v>
      </c>
      <c r="R724" s="88">
        <f>R$64</f>
        <v>1</v>
      </c>
      <c r="S724" s="89">
        <f t="shared" ref="S724:S730" si="1453">MROUND(T724*R724,50)</f>
        <v>4550</v>
      </c>
      <c r="T724" s="89">
        <f t="shared" ref="T724:T730" si="1454">MROUND(AD724*AG724*AF724/AE724,50)</f>
        <v>4550</v>
      </c>
      <c r="U724" s="4">
        <f t="shared" ref="U724:U727" si="1455">24*8</f>
        <v>192</v>
      </c>
      <c r="V724" s="90">
        <v>50</v>
      </c>
      <c r="W724" s="75">
        <v>3</v>
      </c>
      <c r="X724" s="9">
        <f t="shared" ref="X724" si="1456">W724*V724</f>
        <v>150</v>
      </c>
      <c r="Y724" s="91">
        <v>2.7273352578262751</v>
      </c>
      <c r="Z724" s="72">
        <f t="shared" ref="Z724:Z730" si="1457">Y724*U724/W724</f>
        <v>174.54945650088158</v>
      </c>
      <c r="AA724" s="72">
        <f t="shared" ref="AA724" si="1458">Z724*X724/1000</f>
        <v>26.182418475132234</v>
      </c>
      <c r="AB724" s="92">
        <v>0.89500000000000002</v>
      </c>
      <c r="AC724" s="93">
        <f t="shared" ref="AC724" si="1459">AA724/AB724</f>
        <v>29.254098854896352</v>
      </c>
      <c r="AD724" s="97">
        <v>5163.801909519304</v>
      </c>
      <c r="AE724" s="72">
        <v>39</v>
      </c>
      <c r="AF724" s="72">
        <v>39</v>
      </c>
      <c r="AG724" s="92">
        <v>0.88</v>
      </c>
      <c r="AI724" s="72" t="s">
        <v>581</v>
      </c>
      <c r="AL724" s="4"/>
      <c r="AM724" s="4"/>
      <c r="AN724" s="73"/>
      <c r="AO724" s="4"/>
      <c r="AP724" s="4"/>
      <c r="AQ724" s="4"/>
      <c r="AR724" s="4"/>
    </row>
    <row r="725" spans="1:44" s="72" customFormat="1" ht="17.399999999999999">
      <c r="A725" s="4" t="str">
        <f t="shared" si="1431"/>
        <v>MCR08A2 8502</v>
      </c>
      <c r="B725" s="4">
        <v>2</v>
      </c>
      <c r="C725" s="79" t="s">
        <v>938</v>
      </c>
      <c r="D725" s="79" t="s">
        <v>435</v>
      </c>
      <c r="E725" s="80">
        <f t="shared" si="1450"/>
        <v>6750</v>
      </c>
      <c r="F725" s="81">
        <f t="shared" si="1451"/>
        <v>44.189705289944087</v>
      </c>
      <c r="G725" s="81">
        <f t="shared" si="1452"/>
        <v>152.75050955218853</v>
      </c>
      <c r="H725" s="82" t="s">
        <v>554</v>
      </c>
      <c r="I725" s="83"/>
      <c r="J725" s="83" t="s">
        <v>555</v>
      </c>
      <c r="K725" s="83" t="s">
        <v>556</v>
      </c>
      <c r="L725" s="84" t="s">
        <v>579</v>
      </c>
      <c r="M725" s="85">
        <v>70</v>
      </c>
      <c r="N725" s="85">
        <v>65</v>
      </c>
      <c r="O725" s="86" t="s">
        <v>580</v>
      </c>
      <c r="P725" s="87">
        <f t="shared" ref="P725:P730" si="1460">MROUND(E725/2.24,100)</f>
        <v>3000</v>
      </c>
      <c r="Q725" s="87" t="s">
        <v>418</v>
      </c>
      <c r="R725" s="88">
        <f>R$65</f>
        <v>1</v>
      </c>
      <c r="S725" s="89">
        <f t="shared" si="1453"/>
        <v>6750</v>
      </c>
      <c r="T725" s="89">
        <f t="shared" si="1454"/>
        <v>6750</v>
      </c>
      <c r="U725" s="4">
        <f t="shared" si="1455"/>
        <v>192</v>
      </c>
      <c r="V725" s="95">
        <v>76.67</v>
      </c>
      <c r="W725" s="75">
        <v>3</v>
      </c>
      <c r="X725" s="9">
        <f>W725*V725</f>
        <v>230.01</v>
      </c>
      <c r="Y725" s="96">
        <v>2.7797478301546827</v>
      </c>
      <c r="Z725" s="72">
        <f t="shared" si="1457"/>
        <v>177.9038611298997</v>
      </c>
      <c r="AA725" s="72">
        <f>Z725*X725/1000</f>
        <v>40.919667098488226</v>
      </c>
      <c r="AB725" s="92">
        <v>0.92600000000000005</v>
      </c>
      <c r="AC725" s="93">
        <f>AA725/AB725</f>
        <v>44.189705289944087</v>
      </c>
      <c r="AD725" s="94">
        <v>7645.9371585231547</v>
      </c>
      <c r="AE725" s="72">
        <v>39</v>
      </c>
      <c r="AF725" s="72">
        <v>39</v>
      </c>
      <c r="AG725" s="92">
        <v>0.88</v>
      </c>
      <c r="AI725" s="72" t="s">
        <v>581</v>
      </c>
      <c r="AL725" s="4"/>
      <c r="AM725" s="4"/>
      <c r="AN725" s="73"/>
      <c r="AO725" s="4"/>
      <c r="AP725" s="4"/>
      <c r="AQ725" s="4"/>
      <c r="AR725" s="4"/>
    </row>
    <row r="726" spans="1:44" s="72" customFormat="1" ht="17.399999999999999">
      <c r="A726" s="4" t="str">
        <f t="shared" si="1431"/>
        <v>MCR08A2 8503</v>
      </c>
      <c r="B726" s="4">
        <v>3</v>
      </c>
      <c r="C726" s="79" t="s">
        <v>938</v>
      </c>
      <c r="D726" s="79" t="s">
        <v>435</v>
      </c>
      <c r="E726" s="80">
        <f t="shared" si="1450"/>
        <v>7900</v>
      </c>
      <c r="F726" s="81">
        <f t="shared" si="1451"/>
        <v>51.862243381605957</v>
      </c>
      <c r="G726" s="81">
        <f t="shared" si="1452"/>
        <v>152.32661537356293</v>
      </c>
      <c r="H726" s="82" t="s">
        <v>554</v>
      </c>
      <c r="I726" s="83"/>
      <c r="J726" s="83" t="s">
        <v>555</v>
      </c>
      <c r="K726" s="83" t="s">
        <v>556</v>
      </c>
      <c r="L726" s="84" t="s">
        <v>579</v>
      </c>
      <c r="M726" s="85">
        <v>70</v>
      </c>
      <c r="N726" s="85">
        <v>65</v>
      </c>
      <c r="O726" s="86" t="s">
        <v>580</v>
      </c>
      <c r="P726" s="87">
        <f t="shared" si="1460"/>
        <v>3500</v>
      </c>
      <c r="Q726" s="87" t="s">
        <v>427</v>
      </c>
      <c r="R726" s="88">
        <f>R$66</f>
        <v>1.0204081632653061</v>
      </c>
      <c r="S726" s="89">
        <f t="shared" si="1453"/>
        <v>7900</v>
      </c>
      <c r="T726" s="89">
        <f t="shared" si="1454"/>
        <v>7750</v>
      </c>
      <c r="U726" s="4">
        <f t="shared" si="1455"/>
        <v>192</v>
      </c>
      <c r="V726" s="9">
        <v>90</v>
      </c>
      <c r="W726" s="75">
        <v>3</v>
      </c>
      <c r="X726" s="9">
        <f t="shared" ref="X726:X727" si="1461">W726*V726</f>
        <v>270</v>
      </c>
      <c r="Y726" s="96">
        <v>2.8032022753715258</v>
      </c>
      <c r="Z726" s="72">
        <f t="shared" si="1457"/>
        <v>179.40494562377765</v>
      </c>
      <c r="AA726" s="72">
        <f t="shared" ref="AA726:AA727" si="1462">Z726*X726/1000</f>
        <v>48.439335318419964</v>
      </c>
      <c r="AB726" s="92">
        <v>0.93400000000000005</v>
      </c>
      <c r="AC726" s="93">
        <f t="shared" ref="AC726:AC727" si="1463">AA726/AB726</f>
        <v>51.862243381605957</v>
      </c>
      <c r="AD726" s="94">
        <v>8825.7502827786157</v>
      </c>
      <c r="AE726" s="72">
        <v>39</v>
      </c>
      <c r="AF726" s="72">
        <v>39</v>
      </c>
      <c r="AG726" s="92">
        <v>0.88</v>
      </c>
      <c r="AI726" s="72" t="s">
        <v>581</v>
      </c>
      <c r="AL726" s="4"/>
      <c r="AM726" s="4"/>
      <c r="AN726" s="73"/>
      <c r="AO726" s="4"/>
      <c r="AP726" s="4"/>
      <c r="AQ726" s="4"/>
      <c r="AR726" s="4"/>
    </row>
    <row r="727" spans="1:44" s="72" customFormat="1" ht="17.399999999999999">
      <c r="A727" s="4" t="str">
        <f t="shared" si="1431"/>
        <v>MCR08A2 8504</v>
      </c>
      <c r="B727" s="4">
        <v>4</v>
      </c>
      <c r="C727" s="79" t="s">
        <v>938</v>
      </c>
      <c r="D727" s="79" t="s">
        <v>435</v>
      </c>
      <c r="E727" s="80">
        <f t="shared" si="1450"/>
        <v>9900</v>
      </c>
      <c r="F727" s="81">
        <f t="shared" si="1451"/>
        <v>67.699337650063327</v>
      </c>
      <c r="G727" s="81">
        <f t="shared" si="1452"/>
        <v>146.23481327354963</v>
      </c>
      <c r="H727" s="82" t="s">
        <v>554</v>
      </c>
      <c r="I727" s="83"/>
      <c r="J727" s="83" t="s">
        <v>555</v>
      </c>
      <c r="K727" s="83" t="s">
        <v>556</v>
      </c>
      <c r="L727" s="84" t="s">
        <v>579</v>
      </c>
      <c r="M727" s="85">
        <v>70</v>
      </c>
      <c r="N727" s="85">
        <v>65</v>
      </c>
      <c r="O727" s="86" t="s">
        <v>580</v>
      </c>
      <c r="P727" s="87">
        <f t="shared" si="1460"/>
        <v>4400</v>
      </c>
      <c r="Q727" s="87" t="s">
        <v>420</v>
      </c>
      <c r="R727" s="88">
        <f>R$67</f>
        <v>1.0162601626016261</v>
      </c>
      <c r="S727" s="89">
        <f t="shared" si="1453"/>
        <v>9900</v>
      </c>
      <c r="T727" s="89">
        <f t="shared" si="1454"/>
        <v>9750</v>
      </c>
      <c r="U727" s="4">
        <f t="shared" si="1455"/>
        <v>192</v>
      </c>
      <c r="V727" s="9">
        <f>350/3</f>
        <v>116.66666666666667</v>
      </c>
      <c r="W727" s="75">
        <v>3</v>
      </c>
      <c r="X727" s="9">
        <f t="shared" si="1461"/>
        <v>350</v>
      </c>
      <c r="Y727" s="96">
        <v>2.8469989315339133</v>
      </c>
      <c r="Z727" s="72">
        <f t="shared" si="1457"/>
        <v>182.20793161817042</v>
      </c>
      <c r="AA727" s="72">
        <f t="shared" si="1462"/>
        <v>63.772776066359647</v>
      </c>
      <c r="AB727" s="92">
        <v>0.94199999999999995</v>
      </c>
      <c r="AC727" s="93">
        <f t="shared" si="1463"/>
        <v>67.699337650063327</v>
      </c>
      <c r="AD727" s="94">
        <v>11092.197225602307</v>
      </c>
      <c r="AE727" s="72">
        <v>39</v>
      </c>
      <c r="AF727" s="72">
        <v>39</v>
      </c>
      <c r="AG727" s="92">
        <v>0.88</v>
      </c>
      <c r="AI727" s="72" t="s">
        <v>581</v>
      </c>
      <c r="AL727" s="4"/>
      <c r="AM727" s="4"/>
      <c r="AN727" s="73"/>
      <c r="AO727" s="4"/>
      <c r="AP727" s="4"/>
      <c r="AQ727" s="4"/>
      <c r="AR727" s="4"/>
    </row>
    <row r="728" spans="1:44" s="72" customFormat="1" ht="17.399999999999999">
      <c r="A728" s="4" t="str">
        <f t="shared" si="1431"/>
        <v>MCR08A2 8505</v>
      </c>
      <c r="B728" s="4">
        <v>5</v>
      </c>
      <c r="C728" s="79" t="s">
        <v>938</v>
      </c>
      <c r="D728" s="79" t="s">
        <v>647</v>
      </c>
      <c r="E728" s="80">
        <f t="shared" si="1450"/>
        <v>12850</v>
      </c>
      <c r="F728" s="81">
        <f t="shared" si="1451"/>
        <v>76.835487179487188</v>
      </c>
      <c r="G728" s="81">
        <f t="shared" si="1452"/>
        <v>167.24043110421732</v>
      </c>
      <c r="H728" s="82" t="s">
        <v>554</v>
      </c>
      <c r="I728" s="83"/>
      <c r="J728" s="83" t="s">
        <v>555</v>
      </c>
      <c r="K728" s="83" t="s">
        <v>556</v>
      </c>
      <c r="L728" s="84" t="s">
        <v>579</v>
      </c>
      <c r="M728" s="85">
        <v>70</v>
      </c>
      <c r="N728" s="85">
        <v>65</v>
      </c>
      <c r="O728" s="86" t="s">
        <v>580</v>
      </c>
      <c r="P728" s="87">
        <f t="shared" si="1460"/>
        <v>5700</v>
      </c>
      <c r="Q728" s="87" t="s">
        <v>589</v>
      </c>
      <c r="R728" s="88">
        <f>R$68</f>
        <v>1.0062111801242235</v>
      </c>
      <c r="S728" s="89">
        <f t="shared" si="1453"/>
        <v>12850</v>
      </c>
      <c r="T728" s="89">
        <f t="shared" si="1454"/>
        <v>12750</v>
      </c>
      <c r="U728" s="4">
        <f>24*8</f>
        <v>192</v>
      </c>
      <c r="V728" s="9">
        <v>133.30000000000001</v>
      </c>
      <c r="W728" s="75">
        <v>3</v>
      </c>
      <c r="X728" s="9">
        <f>W728*V728</f>
        <v>399.90000000000003</v>
      </c>
      <c r="Y728" s="72">
        <v>2.81</v>
      </c>
      <c r="Z728" s="72">
        <f t="shared" si="1457"/>
        <v>179.84</v>
      </c>
      <c r="AA728" s="72">
        <f>Z728*X728/1000</f>
        <v>71.918016000000009</v>
      </c>
      <c r="AB728" s="92">
        <v>0.93600000000000005</v>
      </c>
      <c r="AC728" s="93">
        <f>AA728/AB728</f>
        <v>76.835487179487188</v>
      </c>
      <c r="AD728" s="97">
        <v>14499.625033996745</v>
      </c>
      <c r="AE728" s="72">
        <v>39</v>
      </c>
      <c r="AF728" s="72">
        <v>39</v>
      </c>
      <c r="AG728" s="92">
        <v>0.88</v>
      </c>
      <c r="AI728" s="72" t="s">
        <v>582</v>
      </c>
      <c r="AL728" s="4"/>
      <c r="AM728" s="4"/>
      <c r="AN728" s="73"/>
      <c r="AO728" s="4"/>
      <c r="AP728" s="4"/>
      <c r="AQ728" s="4"/>
      <c r="AR728" s="4"/>
    </row>
    <row r="729" spans="1:44" s="72" customFormat="1" ht="17.399999999999999">
      <c r="A729" s="4" t="str">
        <f t="shared" si="1431"/>
        <v>MCR08A2 8506</v>
      </c>
      <c r="B729" s="4">
        <v>6</v>
      </c>
      <c r="C729" s="79" t="s">
        <v>938</v>
      </c>
      <c r="D729" s="79" t="s">
        <v>647</v>
      </c>
      <c r="E729" s="80">
        <f t="shared" si="1450"/>
        <v>15850</v>
      </c>
      <c r="F729" s="81">
        <f t="shared" si="1451"/>
        <v>96.188546031746029</v>
      </c>
      <c r="G729" s="81">
        <f t="shared" si="1452"/>
        <v>164.78053421005941</v>
      </c>
      <c r="H729" s="82" t="s">
        <v>554</v>
      </c>
      <c r="I729" s="83"/>
      <c r="J729" s="83" t="s">
        <v>555</v>
      </c>
      <c r="K729" s="83" t="s">
        <v>556</v>
      </c>
      <c r="L729" s="84" t="s">
        <v>579</v>
      </c>
      <c r="M729" s="85">
        <v>70</v>
      </c>
      <c r="N729" s="85">
        <v>65</v>
      </c>
      <c r="O729" s="86" t="s">
        <v>580</v>
      </c>
      <c r="P729" s="87">
        <f t="shared" si="1460"/>
        <v>7100</v>
      </c>
      <c r="Q729" s="87" t="s">
        <v>422</v>
      </c>
      <c r="R729" s="88">
        <f>$R$69</f>
        <v>1.015228426395939</v>
      </c>
      <c r="S729" s="89">
        <f t="shared" si="1453"/>
        <v>15850</v>
      </c>
      <c r="T729" s="89">
        <f t="shared" si="1454"/>
        <v>15600</v>
      </c>
      <c r="U729" s="4">
        <f t="shared" ref="U729:U730" si="1464">24*8</f>
        <v>192</v>
      </c>
      <c r="V729" s="95">
        <v>166.7</v>
      </c>
      <c r="W729" s="75">
        <v>3</v>
      </c>
      <c r="X729" s="9">
        <f t="shared" ref="X729:X730" si="1465">W729*V729</f>
        <v>500.09999999999997</v>
      </c>
      <c r="Y729" s="72">
        <v>2.84</v>
      </c>
      <c r="Z729" s="72">
        <f t="shared" si="1457"/>
        <v>181.76</v>
      </c>
      <c r="AA729" s="72">
        <f t="shared" ref="AA729:AA730" si="1466">Z729*X729/1000</f>
        <v>90.898175999999992</v>
      </c>
      <c r="AB729" s="92">
        <v>0.94499999999999995</v>
      </c>
      <c r="AC729" s="93">
        <f t="shared" ref="AC729:AC730" si="1467">AA729/AB729</f>
        <v>96.188546031746029</v>
      </c>
      <c r="AD729" s="94">
        <v>17733.546665906993</v>
      </c>
      <c r="AE729" s="72">
        <v>39</v>
      </c>
      <c r="AF729" s="72">
        <v>39</v>
      </c>
      <c r="AG729" s="92">
        <v>0.88</v>
      </c>
      <c r="AI729" s="72" t="s">
        <v>582</v>
      </c>
      <c r="AL729" s="4"/>
      <c r="AM729" s="4"/>
      <c r="AN729" s="73"/>
      <c r="AO729" s="4"/>
      <c r="AP729" s="4"/>
      <c r="AQ729" s="4"/>
      <c r="AR729" s="4"/>
    </row>
    <row r="730" spans="1:44" s="72" customFormat="1" ht="17.399999999999999">
      <c r="A730" s="4" t="str">
        <f t="shared" si="1431"/>
        <v>MCR08A2 8507</v>
      </c>
      <c r="B730" s="4">
        <v>7</v>
      </c>
      <c r="C730" s="79" t="s">
        <v>938</v>
      </c>
      <c r="D730" s="79" t="s">
        <v>648</v>
      </c>
      <c r="E730" s="80">
        <f t="shared" si="1450"/>
        <v>17850</v>
      </c>
      <c r="F730" s="81">
        <f t="shared" si="1451"/>
        <v>115.97043294614572</v>
      </c>
      <c r="G730" s="81">
        <f t="shared" si="1452"/>
        <v>153.91854239510491</v>
      </c>
      <c r="H730" s="82" t="s">
        <v>554</v>
      </c>
      <c r="I730" s="83"/>
      <c r="J730" s="83" t="s">
        <v>565</v>
      </c>
      <c r="K730" s="83" t="s">
        <v>556</v>
      </c>
      <c r="L730" s="84" t="s">
        <v>579</v>
      </c>
      <c r="M730" s="85">
        <v>70</v>
      </c>
      <c r="N730" s="85">
        <v>65</v>
      </c>
      <c r="O730" s="86" t="s">
        <v>580</v>
      </c>
      <c r="P730" s="87">
        <f t="shared" si="1460"/>
        <v>8000</v>
      </c>
      <c r="Q730" s="87" t="s">
        <v>590</v>
      </c>
      <c r="R730" s="88">
        <f>$R$70</f>
        <v>0.97413793103448276</v>
      </c>
      <c r="S730" s="89">
        <f t="shared" si="1453"/>
        <v>17850</v>
      </c>
      <c r="T730" s="89">
        <f t="shared" si="1454"/>
        <v>18300</v>
      </c>
      <c r="U730" s="4">
        <f t="shared" si="1464"/>
        <v>192</v>
      </c>
      <c r="V730" s="98">
        <v>200</v>
      </c>
      <c r="W730" s="75">
        <v>3</v>
      </c>
      <c r="X730" s="9">
        <f t="shared" si="1465"/>
        <v>600</v>
      </c>
      <c r="Y730" s="72">
        <v>2.86</v>
      </c>
      <c r="Z730" s="72">
        <f t="shared" si="1457"/>
        <v>183.04</v>
      </c>
      <c r="AA730" s="72">
        <f t="shared" si="1466"/>
        <v>109.824</v>
      </c>
      <c r="AB730" s="92">
        <v>0.94699999999999995</v>
      </c>
      <c r="AC730" s="93">
        <f t="shared" si="1467"/>
        <v>115.97043294614572</v>
      </c>
      <c r="AD730" s="94">
        <v>20823.444302495736</v>
      </c>
      <c r="AE730" s="72">
        <v>39</v>
      </c>
      <c r="AF730" s="72">
        <v>39</v>
      </c>
      <c r="AG730" s="92">
        <v>0.88</v>
      </c>
      <c r="AI730" s="72" t="s">
        <v>582</v>
      </c>
      <c r="AL730" s="4"/>
      <c r="AM730" s="4"/>
      <c r="AN730" s="73"/>
      <c r="AO730" s="4"/>
      <c r="AP730" s="4"/>
      <c r="AQ730" s="4"/>
      <c r="AR730" s="4"/>
    </row>
    <row r="731" spans="1:44" s="72" customFormat="1" ht="17.399999999999999">
      <c r="A731" s="4" t="str">
        <f t="shared" si="1431"/>
        <v/>
      </c>
      <c r="B731" s="4"/>
      <c r="C731" s="79"/>
      <c r="D731" s="79" t="s">
        <v>646</v>
      </c>
      <c r="E731" s="80"/>
      <c r="F731" s="81"/>
      <c r="G731" s="81"/>
      <c r="H731" s="82" t="s">
        <v>554</v>
      </c>
      <c r="I731" s="83"/>
      <c r="J731" s="83"/>
      <c r="K731" s="83"/>
      <c r="L731" s="84"/>
      <c r="M731" s="85"/>
      <c r="N731" s="85"/>
      <c r="O731" s="86"/>
      <c r="P731" s="87"/>
      <c r="Q731" s="87"/>
      <c r="R731" s="88"/>
      <c r="S731" s="89"/>
      <c r="T731" s="89"/>
      <c r="U731" s="4"/>
      <c r="V731" s="98"/>
      <c r="W731" s="75"/>
      <c r="X731" s="9"/>
      <c r="AB731" s="92"/>
      <c r="AC731" s="93"/>
      <c r="AD731" s="114"/>
      <c r="AG731" s="92"/>
      <c r="AL731" s="4"/>
      <c r="AM731" s="4"/>
      <c r="AN731" s="73"/>
      <c r="AO731" s="4"/>
      <c r="AP731" s="4"/>
      <c r="AQ731" s="4"/>
      <c r="AR731" s="4"/>
    </row>
    <row r="732" spans="1:44">
      <c r="A732" s="4" t="str">
        <f t="shared" si="1431"/>
        <v>MCR02S2 8301</v>
      </c>
      <c r="B732" s="4">
        <v>1</v>
      </c>
      <c r="C732" s="115" t="s">
        <v>939</v>
      </c>
      <c r="D732" s="79" t="s">
        <v>434</v>
      </c>
      <c r="E732" s="116">
        <f>MROUND(0.8*AD732, 50)</f>
        <v>750</v>
      </c>
      <c r="F732" s="117" t="s">
        <v>597</v>
      </c>
      <c r="G732" s="81">
        <f>E732/F732</f>
        <v>107.14285714285714</v>
      </c>
      <c r="H732" s="82" t="s">
        <v>554</v>
      </c>
      <c r="I732" s="83"/>
      <c r="J732" s="83" t="s">
        <v>555</v>
      </c>
      <c r="K732" s="83" t="s">
        <v>556</v>
      </c>
      <c r="L732" s="84" t="s">
        <v>557</v>
      </c>
      <c r="M732" s="85">
        <v>70</v>
      </c>
      <c r="N732" s="85">
        <v>65</v>
      </c>
      <c r="O732" s="86" t="s">
        <v>598</v>
      </c>
      <c r="P732" s="87">
        <f t="shared" ref="P732:P741" si="1468">MROUND(E732/(2*0.28),100)</f>
        <v>1300</v>
      </c>
      <c r="Q732" s="87" t="s">
        <v>599</v>
      </c>
      <c r="R732" s="89"/>
      <c r="S732" s="89"/>
      <c r="T732" s="89"/>
      <c r="V732" s="72">
        <v>120</v>
      </c>
      <c r="Y732" s="72">
        <v>42.1</v>
      </c>
      <c r="AD732" s="72">
        <v>910</v>
      </c>
      <c r="AO732" s="73"/>
      <c r="AP732" s="118"/>
    </row>
    <row r="733" spans="1:44">
      <c r="A733" s="4" t="str">
        <f t="shared" si="1431"/>
        <v>MCR02S2 8302</v>
      </c>
      <c r="B733" s="4">
        <v>2</v>
      </c>
      <c r="C733" s="115" t="s">
        <v>939</v>
      </c>
      <c r="D733" s="79" t="s">
        <v>434</v>
      </c>
      <c r="E733" s="116">
        <f>MROUND(0.8*AD733, 50)</f>
        <v>1050</v>
      </c>
      <c r="F733" s="117" t="s">
        <v>600</v>
      </c>
      <c r="G733" s="81">
        <f>E733/F733</f>
        <v>105</v>
      </c>
      <c r="H733" s="82" t="s">
        <v>554</v>
      </c>
      <c r="I733" s="83"/>
      <c r="J733" s="83" t="s">
        <v>555</v>
      </c>
      <c r="K733" s="83" t="s">
        <v>556</v>
      </c>
      <c r="L733" s="84" t="s">
        <v>557</v>
      </c>
      <c r="M733" s="85">
        <v>70</v>
      </c>
      <c r="N733" s="85">
        <v>65</v>
      </c>
      <c r="O733" s="86" t="s">
        <v>598</v>
      </c>
      <c r="P733" s="87">
        <f t="shared" si="1468"/>
        <v>1900</v>
      </c>
      <c r="Q733" s="87" t="s">
        <v>584</v>
      </c>
      <c r="R733" s="89"/>
      <c r="S733" s="89"/>
      <c r="T733" s="89"/>
      <c r="V733" s="72">
        <v>180</v>
      </c>
      <c r="Y733" s="72">
        <v>44</v>
      </c>
      <c r="AD733" s="72">
        <v>1326</v>
      </c>
      <c r="AO733" s="73"/>
      <c r="AP733" s="118"/>
    </row>
    <row r="734" spans="1:44">
      <c r="A734" s="4" t="str">
        <f t="shared" si="1431"/>
        <v>MCR02S2 8303</v>
      </c>
      <c r="B734" s="4">
        <v>3</v>
      </c>
      <c r="C734" s="115" t="s">
        <v>939</v>
      </c>
      <c r="D734" s="79" t="s">
        <v>434</v>
      </c>
      <c r="E734" s="116">
        <f>MROUND(0.8*AD734, 50)</f>
        <v>1550</v>
      </c>
      <c r="F734" s="117" t="s">
        <v>601</v>
      </c>
      <c r="G734" s="81">
        <f>E734/F734</f>
        <v>103.33333333333333</v>
      </c>
      <c r="H734" s="82" t="s">
        <v>554</v>
      </c>
      <c r="I734" s="83"/>
      <c r="J734" s="83" t="s">
        <v>555</v>
      </c>
      <c r="K734" s="83" t="s">
        <v>556</v>
      </c>
      <c r="L734" s="84" t="s">
        <v>557</v>
      </c>
      <c r="M734" s="85">
        <v>70</v>
      </c>
      <c r="N734" s="85">
        <v>65</v>
      </c>
      <c r="O734" s="86" t="s">
        <v>598</v>
      </c>
      <c r="P734" s="87">
        <f t="shared" si="1468"/>
        <v>2800</v>
      </c>
      <c r="Q734" s="87" t="s">
        <v>591</v>
      </c>
      <c r="R734" s="89"/>
      <c r="S734" s="89"/>
      <c r="T734" s="89"/>
      <c r="V734" s="72">
        <v>270</v>
      </c>
      <c r="Y734" s="72">
        <v>46</v>
      </c>
      <c r="AD734" s="72">
        <v>1933</v>
      </c>
      <c r="AO734" s="73"/>
      <c r="AP734" s="118"/>
    </row>
    <row r="735" spans="1:44">
      <c r="A735" s="4" t="str">
        <f t="shared" si="1431"/>
        <v>MCR02S2 8304</v>
      </c>
      <c r="B735" s="4">
        <v>4</v>
      </c>
      <c r="C735" s="115" t="s">
        <v>939</v>
      </c>
      <c r="D735" s="79" t="s">
        <v>434</v>
      </c>
      <c r="E735" s="116">
        <f>MROUND(0.8*AD735, 50)</f>
        <v>1850</v>
      </c>
      <c r="F735" s="117" t="s">
        <v>602</v>
      </c>
      <c r="G735" s="81">
        <f>E735/F735</f>
        <v>102.77777777777777</v>
      </c>
      <c r="H735" s="82" t="s">
        <v>554</v>
      </c>
      <c r="I735" s="83"/>
      <c r="J735" s="83" t="s">
        <v>555</v>
      </c>
      <c r="K735" s="83" t="s">
        <v>556</v>
      </c>
      <c r="L735" s="84" t="s">
        <v>557</v>
      </c>
      <c r="M735" s="85">
        <v>70</v>
      </c>
      <c r="N735" s="85">
        <v>65</v>
      </c>
      <c r="O735" s="86" t="s">
        <v>598</v>
      </c>
      <c r="P735" s="87">
        <f t="shared" si="1468"/>
        <v>3300</v>
      </c>
      <c r="Q735" s="87" t="s">
        <v>592</v>
      </c>
      <c r="R735" s="89"/>
      <c r="S735" s="89"/>
      <c r="T735" s="89"/>
      <c r="V735" s="72">
        <v>330</v>
      </c>
      <c r="Y735" s="72">
        <v>46.9</v>
      </c>
      <c r="AD735" s="72">
        <v>2328</v>
      </c>
      <c r="AO735" s="73"/>
      <c r="AP735" s="118"/>
    </row>
    <row r="736" spans="1:44">
      <c r="A736" s="4" t="str">
        <f t="shared" si="1431"/>
        <v>MCR02S2 8305</v>
      </c>
      <c r="B736" s="4">
        <v>5</v>
      </c>
      <c r="C736" s="115" t="s">
        <v>939</v>
      </c>
      <c r="D736" s="79" t="s">
        <v>435</v>
      </c>
      <c r="E736" s="116">
        <f t="shared" ref="E736:E741" si="1469">MROUND(0.95*E802, 50)</f>
        <v>2150</v>
      </c>
      <c r="F736" s="117" t="s">
        <v>603</v>
      </c>
      <c r="G736" s="81">
        <f t="shared" ref="G736:G741" si="1470">ROUND(E736/F736,0)</f>
        <v>113</v>
      </c>
      <c r="H736" s="82" t="s">
        <v>554</v>
      </c>
      <c r="I736" s="83"/>
      <c r="J736" s="83" t="s">
        <v>555</v>
      </c>
      <c r="K736" s="83" t="s">
        <v>556</v>
      </c>
      <c r="L736" s="84" t="s">
        <v>557</v>
      </c>
      <c r="M736" s="85">
        <v>70</v>
      </c>
      <c r="N736" s="85">
        <v>65</v>
      </c>
      <c r="O736" s="86" t="s">
        <v>558</v>
      </c>
      <c r="P736" s="87">
        <f t="shared" si="1468"/>
        <v>3800</v>
      </c>
      <c r="Q736" s="87" t="s">
        <v>604</v>
      </c>
      <c r="R736" s="89"/>
      <c r="S736" s="89"/>
      <c r="T736" s="89"/>
      <c r="V736" s="72">
        <v>270</v>
      </c>
      <c r="Y736" s="72">
        <v>119</v>
      </c>
      <c r="AO736" s="119"/>
      <c r="AP736" s="118"/>
    </row>
    <row r="737" spans="1:42">
      <c r="A737" s="4" t="str">
        <f t="shared" si="1431"/>
        <v>MCR02S2 8306</v>
      </c>
      <c r="B737" s="4">
        <v>6</v>
      </c>
      <c r="C737" s="115" t="s">
        <v>939</v>
      </c>
      <c r="D737" s="79" t="s">
        <v>435</v>
      </c>
      <c r="E737" s="116">
        <f t="shared" si="1469"/>
        <v>2400</v>
      </c>
      <c r="F737" s="117" t="s">
        <v>605</v>
      </c>
      <c r="G737" s="81">
        <f t="shared" si="1470"/>
        <v>109</v>
      </c>
      <c r="H737" s="82" t="s">
        <v>554</v>
      </c>
      <c r="I737" s="83"/>
      <c r="J737" s="83" t="s">
        <v>555</v>
      </c>
      <c r="K737" s="83" t="s">
        <v>556</v>
      </c>
      <c r="L737" s="84" t="s">
        <v>557</v>
      </c>
      <c r="M737" s="85">
        <v>70</v>
      </c>
      <c r="N737" s="85">
        <v>65</v>
      </c>
      <c r="O737" s="86" t="s">
        <v>558</v>
      </c>
      <c r="P737" s="87">
        <f t="shared" si="1468"/>
        <v>4300</v>
      </c>
      <c r="Q737" s="87" t="s">
        <v>588</v>
      </c>
      <c r="R737" s="89"/>
      <c r="S737" s="89"/>
      <c r="T737" s="89"/>
      <c r="V737" s="72">
        <v>310</v>
      </c>
      <c r="Y737" s="72">
        <v>120.7</v>
      </c>
      <c r="AO737" s="119"/>
      <c r="AP737" s="118"/>
    </row>
    <row r="738" spans="1:42">
      <c r="A738" s="4" t="str">
        <f t="shared" si="1431"/>
        <v>MCR02S2 8307</v>
      </c>
      <c r="B738" s="4">
        <v>7</v>
      </c>
      <c r="C738" s="115" t="s">
        <v>939</v>
      </c>
      <c r="D738" s="79" t="s">
        <v>435</v>
      </c>
      <c r="E738" s="116">
        <f t="shared" si="1469"/>
        <v>2650</v>
      </c>
      <c r="F738" s="117" t="s">
        <v>606</v>
      </c>
      <c r="G738" s="81">
        <f t="shared" si="1470"/>
        <v>110</v>
      </c>
      <c r="H738" s="82" t="s">
        <v>554</v>
      </c>
      <c r="I738" s="83"/>
      <c r="J738" s="83" t="s">
        <v>555</v>
      </c>
      <c r="K738" s="83" t="s">
        <v>556</v>
      </c>
      <c r="L738" s="84" t="s">
        <v>557</v>
      </c>
      <c r="M738" s="85">
        <v>70</v>
      </c>
      <c r="N738" s="85">
        <v>65</v>
      </c>
      <c r="O738" s="86" t="s">
        <v>558</v>
      </c>
      <c r="P738" s="87">
        <f t="shared" si="1468"/>
        <v>4700</v>
      </c>
      <c r="Q738" s="87" t="s">
        <v>607</v>
      </c>
      <c r="R738" s="89"/>
      <c r="S738" s="89"/>
      <c r="T738" s="89"/>
      <c r="V738" s="72">
        <v>340</v>
      </c>
      <c r="Y738" s="72">
        <v>121.9</v>
      </c>
      <c r="AO738" s="120"/>
      <c r="AP738" s="118"/>
    </row>
    <row r="739" spans="1:42">
      <c r="A739" s="4" t="str">
        <f t="shared" si="1431"/>
        <v>MCR02S2 8308</v>
      </c>
      <c r="B739" s="4">
        <v>8</v>
      </c>
      <c r="C739" s="115" t="s">
        <v>939</v>
      </c>
      <c r="D739" s="79" t="s">
        <v>436</v>
      </c>
      <c r="E739" s="116">
        <f t="shared" si="1469"/>
        <v>2950</v>
      </c>
      <c r="F739" s="117" t="s">
        <v>608</v>
      </c>
      <c r="G739" s="81">
        <f t="shared" si="1470"/>
        <v>109</v>
      </c>
      <c r="H739" s="82" t="s">
        <v>554</v>
      </c>
      <c r="I739" s="83"/>
      <c r="J739" s="83" t="s">
        <v>555</v>
      </c>
      <c r="K739" s="83" t="s">
        <v>556</v>
      </c>
      <c r="L739" s="84" t="s">
        <v>557</v>
      </c>
      <c r="M739" s="85">
        <v>70</v>
      </c>
      <c r="N739" s="85">
        <v>65</v>
      </c>
      <c r="O739" s="86" t="s">
        <v>558</v>
      </c>
      <c r="P739" s="87">
        <f t="shared" si="1468"/>
        <v>5300</v>
      </c>
      <c r="Q739" s="87" t="s">
        <v>609</v>
      </c>
      <c r="R739" s="89"/>
      <c r="S739" s="89"/>
      <c r="T739" s="89"/>
      <c r="V739" s="72">
        <v>380</v>
      </c>
      <c r="Y739" s="72">
        <v>123.3</v>
      </c>
      <c r="AO739" s="120"/>
      <c r="AP739" s="118"/>
    </row>
    <row r="740" spans="1:42">
      <c r="A740" s="4" t="str">
        <f t="shared" si="1431"/>
        <v>MCR02S2 8309</v>
      </c>
      <c r="B740" s="4">
        <v>9</v>
      </c>
      <c r="C740" s="115" t="s">
        <v>939</v>
      </c>
      <c r="D740" s="79" t="s">
        <v>436</v>
      </c>
      <c r="E740" s="116">
        <f t="shared" si="1469"/>
        <v>3200</v>
      </c>
      <c r="F740" s="82">
        <v>29</v>
      </c>
      <c r="G740" s="81">
        <f t="shared" si="1470"/>
        <v>110</v>
      </c>
      <c r="H740" s="82" t="s">
        <v>554</v>
      </c>
      <c r="I740" s="83"/>
      <c r="J740" s="83" t="s">
        <v>555</v>
      </c>
      <c r="K740" s="83" t="s">
        <v>556</v>
      </c>
      <c r="L740" s="84" t="s">
        <v>557</v>
      </c>
      <c r="M740" s="85">
        <v>70</v>
      </c>
      <c r="N740" s="85">
        <v>65</v>
      </c>
      <c r="O740" s="86" t="s">
        <v>558</v>
      </c>
      <c r="P740" s="87">
        <f t="shared" si="1468"/>
        <v>5700</v>
      </c>
      <c r="Q740" s="87" t="s">
        <v>589</v>
      </c>
      <c r="R740" s="89"/>
      <c r="S740" s="89"/>
      <c r="T740" s="89"/>
      <c r="V740" s="72">
        <v>410</v>
      </c>
      <c r="Y740" s="72">
        <v>124.2</v>
      </c>
      <c r="AO740" s="121"/>
      <c r="AP740" s="118"/>
    </row>
    <row r="741" spans="1:42">
      <c r="A741" s="4" t="str">
        <f t="shared" si="1431"/>
        <v>MCR02S2 83010</v>
      </c>
      <c r="B741" s="4">
        <v>10</v>
      </c>
      <c r="C741" s="115" t="s">
        <v>939</v>
      </c>
      <c r="D741" s="79" t="s">
        <v>436</v>
      </c>
      <c r="E741" s="116">
        <f t="shared" si="1469"/>
        <v>3450</v>
      </c>
      <c r="F741" s="82">
        <v>32</v>
      </c>
      <c r="G741" s="81">
        <f t="shared" si="1470"/>
        <v>108</v>
      </c>
      <c r="H741" s="82" t="s">
        <v>554</v>
      </c>
      <c r="I741" s="83"/>
      <c r="J741" s="83" t="s">
        <v>565</v>
      </c>
      <c r="K741" s="83" t="s">
        <v>556</v>
      </c>
      <c r="L741" s="84" t="s">
        <v>557</v>
      </c>
      <c r="M741" s="85">
        <v>70</v>
      </c>
      <c r="N741" s="85">
        <v>65</v>
      </c>
      <c r="O741" s="86" t="s">
        <v>558</v>
      </c>
      <c r="P741" s="87">
        <f t="shared" si="1468"/>
        <v>6200</v>
      </c>
      <c r="Q741" s="87" t="s">
        <v>610</v>
      </c>
      <c r="R741" s="89"/>
      <c r="S741" s="89"/>
      <c r="T741" s="89"/>
      <c r="V741" s="72">
        <v>450</v>
      </c>
      <c r="AO741" s="121"/>
      <c r="AP741" s="118"/>
    </row>
    <row r="742" spans="1:42">
      <c r="A742" s="4" t="str">
        <f t="shared" si="1431"/>
        <v/>
      </c>
      <c r="C742" s="115"/>
      <c r="D742" s="79" t="s">
        <v>646</v>
      </c>
      <c r="E742" s="116"/>
      <c r="F742" s="82"/>
      <c r="G742" s="81"/>
      <c r="H742" s="82" t="s">
        <v>554</v>
      </c>
      <c r="I742" s="83"/>
      <c r="J742" s="83"/>
      <c r="K742" s="83"/>
      <c r="L742" s="84"/>
      <c r="M742" s="85"/>
      <c r="N742" s="85"/>
      <c r="O742" s="86"/>
      <c r="P742" s="87"/>
      <c r="Q742" s="87"/>
      <c r="R742" s="89"/>
      <c r="S742" s="89"/>
      <c r="T742" s="89"/>
      <c r="AO742" s="121"/>
      <c r="AP742" s="118"/>
    </row>
    <row r="743" spans="1:42">
      <c r="A743" s="4" t="str">
        <f t="shared" si="1431"/>
        <v>MCR04S2 8301</v>
      </c>
      <c r="B743" s="4">
        <v>1</v>
      </c>
      <c r="C743" s="115" t="s">
        <v>940</v>
      </c>
      <c r="D743" s="79" t="s">
        <v>434</v>
      </c>
      <c r="E743" s="116">
        <f>MROUND(0.8*AD743, 50)</f>
        <v>1450</v>
      </c>
      <c r="F743" s="117" t="s">
        <v>611</v>
      </c>
      <c r="G743" s="81">
        <f>E743/F743</f>
        <v>120.83333333333333</v>
      </c>
      <c r="H743" s="82" t="s">
        <v>554</v>
      </c>
      <c r="I743" s="83"/>
      <c r="J743" s="83" t="s">
        <v>555</v>
      </c>
      <c r="K743" s="83" t="s">
        <v>556</v>
      </c>
      <c r="L743" s="84" t="s">
        <v>567</v>
      </c>
      <c r="M743" s="85">
        <v>70</v>
      </c>
      <c r="N743" s="85">
        <v>65</v>
      </c>
      <c r="O743" s="86" t="s">
        <v>568</v>
      </c>
      <c r="P743" s="87">
        <f>MROUND(E743/(4*0.28),100)</f>
        <v>1300</v>
      </c>
      <c r="Q743" s="87" t="s">
        <v>599</v>
      </c>
      <c r="R743" s="89"/>
      <c r="S743" s="89"/>
      <c r="T743" s="89"/>
      <c r="V743" s="72">
        <v>120</v>
      </c>
      <c r="Y743" s="72">
        <v>84.2</v>
      </c>
      <c r="AD743" s="72">
        <v>1820</v>
      </c>
      <c r="AO743" s="73"/>
      <c r="AP743" s="118"/>
    </row>
    <row r="744" spans="1:42">
      <c r="A744" s="4" t="str">
        <f t="shared" si="1431"/>
        <v>MCR04S2 8302</v>
      </c>
      <c r="B744" s="4">
        <v>2</v>
      </c>
      <c r="C744" s="115" t="s">
        <v>940</v>
      </c>
      <c r="D744" s="79" t="s">
        <v>434</v>
      </c>
      <c r="E744" s="116">
        <f>MROUND(0.8*AD744, 50)</f>
        <v>2100</v>
      </c>
      <c r="F744" s="117" t="s">
        <v>602</v>
      </c>
      <c r="G744" s="81">
        <f>E744/F744</f>
        <v>116.66666666666667</v>
      </c>
      <c r="H744" s="82" t="s">
        <v>554</v>
      </c>
      <c r="I744" s="83"/>
      <c r="J744" s="83" t="s">
        <v>555</v>
      </c>
      <c r="K744" s="83" t="s">
        <v>556</v>
      </c>
      <c r="L744" s="84" t="s">
        <v>567</v>
      </c>
      <c r="M744" s="85">
        <v>70</v>
      </c>
      <c r="N744" s="85">
        <v>65</v>
      </c>
      <c r="O744" s="86" t="s">
        <v>568</v>
      </c>
      <c r="P744" s="87">
        <f t="shared" ref="P744:P752" si="1471">MROUND(E744/(4*0.28),100)</f>
        <v>1900</v>
      </c>
      <c r="Q744" s="87" t="s">
        <v>584</v>
      </c>
      <c r="R744" s="89"/>
      <c r="S744" s="89"/>
      <c r="T744" s="89"/>
      <c r="V744" s="72">
        <v>180</v>
      </c>
      <c r="Y744" s="72">
        <v>88</v>
      </c>
      <c r="AD744" s="72">
        <v>2652</v>
      </c>
      <c r="AO744" s="73"/>
      <c r="AP744" s="118"/>
    </row>
    <row r="745" spans="1:42">
      <c r="A745" s="4" t="str">
        <f t="shared" si="1431"/>
        <v>MCR04S2 8303</v>
      </c>
      <c r="B745" s="4">
        <v>3</v>
      </c>
      <c r="C745" s="115" t="s">
        <v>940</v>
      </c>
      <c r="D745" s="79" t="s">
        <v>434</v>
      </c>
      <c r="E745" s="116">
        <f>MROUND(0.8*AD745, 50)</f>
        <v>3100</v>
      </c>
      <c r="F745" s="117" t="s">
        <v>612</v>
      </c>
      <c r="G745" s="81">
        <f>E745/F745</f>
        <v>110.71428571428571</v>
      </c>
      <c r="H745" s="82" t="s">
        <v>554</v>
      </c>
      <c r="I745" s="83"/>
      <c r="J745" s="83" t="s">
        <v>555</v>
      </c>
      <c r="K745" s="83" t="s">
        <v>556</v>
      </c>
      <c r="L745" s="84" t="s">
        <v>567</v>
      </c>
      <c r="M745" s="85">
        <v>70</v>
      </c>
      <c r="N745" s="85">
        <v>65</v>
      </c>
      <c r="O745" s="86" t="s">
        <v>568</v>
      </c>
      <c r="P745" s="87">
        <f t="shared" si="1471"/>
        <v>2800</v>
      </c>
      <c r="Q745" s="87" t="s">
        <v>591</v>
      </c>
      <c r="R745" s="89"/>
      <c r="S745" s="89"/>
      <c r="T745" s="89"/>
      <c r="V745" s="72">
        <v>270</v>
      </c>
      <c r="Y745" s="72">
        <v>92</v>
      </c>
      <c r="AD745" s="72">
        <v>3865</v>
      </c>
      <c r="AO745" s="73"/>
      <c r="AP745" s="118"/>
    </row>
    <row r="746" spans="1:42">
      <c r="A746" s="4" t="str">
        <f t="shared" si="1431"/>
        <v>MCR04S2 8304</v>
      </c>
      <c r="B746" s="4">
        <v>4</v>
      </c>
      <c r="C746" s="115" t="s">
        <v>940</v>
      </c>
      <c r="D746" s="79" t="s">
        <v>434</v>
      </c>
      <c r="E746" s="116">
        <f>MROUND(0.8*AD746, 50)</f>
        <v>3750</v>
      </c>
      <c r="F746" s="117" t="s">
        <v>613</v>
      </c>
      <c r="G746" s="81">
        <f>E746/F746</f>
        <v>110.29411764705883</v>
      </c>
      <c r="H746" s="82" t="s">
        <v>554</v>
      </c>
      <c r="I746" s="83"/>
      <c r="J746" s="83" t="s">
        <v>555</v>
      </c>
      <c r="K746" s="83" t="s">
        <v>556</v>
      </c>
      <c r="L746" s="84" t="s">
        <v>567</v>
      </c>
      <c r="M746" s="85">
        <v>70</v>
      </c>
      <c r="N746" s="85">
        <v>65</v>
      </c>
      <c r="O746" s="86" t="s">
        <v>568</v>
      </c>
      <c r="P746" s="87">
        <f t="shared" si="1471"/>
        <v>3300</v>
      </c>
      <c r="Q746" s="87" t="s">
        <v>592</v>
      </c>
      <c r="R746" s="89"/>
      <c r="S746" s="89"/>
      <c r="T746" s="89"/>
      <c r="V746" s="72">
        <v>330</v>
      </c>
      <c r="Y746" s="72">
        <v>93.8</v>
      </c>
      <c r="AD746" s="72">
        <v>4657</v>
      </c>
      <c r="AO746" s="73"/>
      <c r="AP746" s="118"/>
    </row>
    <row r="747" spans="1:42">
      <c r="A747" s="4" t="str">
        <f t="shared" si="1431"/>
        <v>MCR04S2 8305</v>
      </c>
      <c r="B747" s="4">
        <v>5</v>
      </c>
      <c r="C747" s="115" t="s">
        <v>940</v>
      </c>
      <c r="D747" s="79" t="s">
        <v>435</v>
      </c>
      <c r="E747" s="116">
        <v>4300</v>
      </c>
      <c r="F747" s="117">
        <v>35</v>
      </c>
      <c r="G747" s="81">
        <f t="shared" ref="G747:G752" si="1472">E747/F747</f>
        <v>122.85714285714286</v>
      </c>
      <c r="H747" s="82" t="s">
        <v>554</v>
      </c>
      <c r="I747" s="83"/>
      <c r="J747" s="83" t="s">
        <v>555</v>
      </c>
      <c r="K747" s="83" t="s">
        <v>556</v>
      </c>
      <c r="L747" s="84" t="s">
        <v>567</v>
      </c>
      <c r="M747" s="85">
        <v>70</v>
      </c>
      <c r="N747" s="85">
        <v>65</v>
      </c>
      <c r="O747" s="86" t="s">
        <v>568</v>
      </c>
      <c r="P747" s="87">
        <f t="shared" si="1471"/>
        <v>3800</v>
      </c>
      <c r="Q747" s="87" t="s">
        <v>604</v>
      </c>
      <c r="R747" s="89"/>
      <c r="S747" s="89"/>
      <c r="T747" s="89"/>
      <c r="V747" s="72">
        <v>270</v>
      </c>
      <c r="Y747" s="72">
        <v>119</v>
      </c>
      <c r="AO747" s="119"/>
      <c r="AP747" s="118"/>
    </row>
    <row r="748" spans="1:42">
      <c r="A748" s="4" t="str">
        <f t="shared" si="1431"/>
        <v>MCR04S2 8306</v>
      </c>
      <c r="B748" s="4">
        <v>6</v>
      </c>
      <c r="C748" s="115" t="s">
        <v>940</v>
      </c>
      <c r="D748" s="79" t="s">
        <v>435</v>
      </c>
      <c r="E748" s="116">
        <v>4900</v>
      </c>
      <c r="F748" s="117">
        <v>40</v>
      </c>
      <c r="G748" s="81">
        <f t="shared" si="1472"/>
        <v>122.5</v>
      </c>
      <c r="H748" s="82" t="s">
        <v>554</v>
      </c>
      <c r="I748" s="83"/>
      <c r="J748" s="83" t="s">
        <v>555</v>
      </c>
      <c r="K748" s="83" t="s">
        <v>556</v>
      </c>
      <c r="L748" s="84" t="s">
        <v>567</v>
      </c>
      <c r="M748" s="85">
        <v>70</v>
      </c>
      <c r="N748" s="85">
        <v>65</v>
      </c>
      <c r="O748" s="86" t="s">
        <v>568</v>
      </c>
      <c r="P748" s="87">
        <f t="shared" si="1471"/>
        <v>4400</v>
      </c>
      <c r="Q748" s="87" t="s">
        <v>588</v>
      </c>
      <c r="R748" s="89"/>
      <c r="S748" s="89"/>
      <c r="T748" s="89"/>
      <c r="V748" s="72">
        <v>310</v>
      </c>
      <c r="Y748" s="72">
        <v>120.7</v>
      </c>
      <c r="AO748" s="119"/>
      <c r="AP748" s="118"/>
    </row>
    <row r="749" spans="1:42">
      <c r="A749" s="4" t="str">
        <f t="shared" si="1431"/>
        <v>MCR04S2 8307</v>
      </c>
      <c r="B749" s="4">
        <v>7</v>
      </c>
      <c r="C749" s="115" t="s">
        <v>940</v>
      </c>
      <c r="D749" s="79" t="s">
        <v>435</v>
      </c>
      <c r="E749" s="116">
        <v>5350</v>
      </c>
      <c r="F749" s="117">
        <v>45</v>
      </c>
      <c r="G749" s="81">
        <f t="shared" si="1472"/>
        <v>118.88888888888889</v>
      </c>
      <c r="H749" s="82" t="s">
        <v>554</v>
      </c>
      <c r="I749" s="83"/>
      <c r="J749" s="83" t="s">
        <v>555</v>
      </c>
      <c r="K749" s="83" t="s">
        <v>556</v>
      </c>
      <c r="L749" s="84" t="s">
        <v>567</v>
      </c>
      <c r="M749" s="85">
        <v>70</v>
      </c>
      <c r="N749" s="85">
        <v>65</v>
      </c>
      <c r="O749" s="86" t="s">
        <v>568</v>
      </c>
      <c r="P749" s="87">
        <f t="shared" si="1471"/>
        <v>4800</v>
      </c>
      <c r="Q749" s="87" t="s">
        <v>607</v>
      </c>
      <c r="R749" s="89"/>
      <c r="S749" s="89"/>
      <c r="T749" s="89"/>
      <c r="V749" s="72">
        <v>340</v>
      </c>
      <c r="Y749" s="72">
        <v>121.9</v>
      </c>
      <c r="AO749" s="120"/>
      <c r="AP749" s="118"/>
    </row>
    <row r="750" spans="1:42">
      <c r="A750" s="4" t="str">
        <f t="shared" si="1431"/>
        <v>MCR04S2 8308</v>
      </c>
      <c r="B750" s="4">
        <v>8</v>
      </c>
      <c r="C750" s="115" t="s">
        <v>940</v>
      </c>
      <c r="D750" s="79" t="s">
        <v>436</v>
      </c>
      <c r="E750" s="116">
        <v>5900</v>
      </c>
      <c r="F750" s="117">
        <v>50</v>
      </c>
      <c r="G750" s="81">
        <f t="shared" si="1472"/>
        <v>118</v>
      </c>
      <c r="H750" s="82" t="s">
        <v>554</v>
      </c>
      <c r="I750" s="83"/>
      <c r="J750" s="83" t="s">
        <v>555</v>
      </c>
      <c r="K750" s="83" t="s">
        <v>556</v>
      </c>
      <c r="L750" s="84" t="s">
        <v>567</v>
      </c>
      <c r="M750" s="85">
        <v>70</v>
      </c>
      <c r="N750" s="85">
        <v>65</v>
      </c>
      <c r="O750" s="86" t="s">
        <v>568</v>
      </c>
      <c r="P750" s="87">
        <f t="shared" si="1471"/>
        <v>5300</v>
      </c>
      <c r="Q750" s="87" t="s">
        <v>609</v>
      </c>
      <c r="R750" s="89"/>
      <c r="S750" s="89"/>
      <c r="T750" s="89"/>
      <c r="V750" s="72">
        <v>380</v>
      </c>
      <c r="Y750" s="72">
        <v>123.3</v>
      </c>
      <c r="AO750" s="120"/>
      <c r="AP750" s="118"/>
    </row>
    <row r="751" spans="1:42">
      <c r="A751" s="4" t="str">
        <f t="shared" si="1431"/>
        <v>MCR04S2 8309</v>
      </c>
      <c r="B751" s="4">
        <v>9</v>
      </c>
      <c r="C751" s="115" t="s">
        <v>940</v>
      </c>
      <c r="D751" s="79" t="s">
        <v>436</v>
      </c>
      <c r="E751" s="80">
        <v>6350</v>
      </c>
      <c r="F751" s="82">
        <v>55</v>
      </c>
      <c r="G751" s="81">
        <f t="shared" si="1472"/>
        <v>115.45454545454545</v>
      </c>
      <c r="H751" s="82" t="s">
        <v>554</v>
      </c>
      <c r="I751" s="83"/>
      <c r="J751" s="83" t="s">
        <v>555</v>
      </c>
      <c r="K751" s="83" t="s">
        <v>556</v>
      </c>
      <c r="L751" s="84" t="s">
        <v>567</v>
      </c>
      <c r="M751" s="85">
        <v>70</v>
      </c>
      <c r="N751" s="85">
        <v>65</v>
      </c>
      <c r="O751" s="86" t="s">
        <v>568</v>
      </c>
      <c r="P751" s="87">
        <f t="shared" si="1471"/>
        <v>5700</v>
      </c>
      <c r="Q751" s="87" t="s">
        <v>589</v>
      </c>
      <c r="R751" s="89"/>
      <c r="S751" s="89"/>
      <c r="T751" s="89"/>
      <c r="V751" s="72">
        <v>410</v>
      </c>
      <c r="Y751" s="72">
        <v>124.2</v>
      </c>
      <c r="AO751" s="121"/>
      <c r="AP751" s="118"/>
    </row>
    <row r="752" spans="1:42">
      <c r="A752" s="4" t="str">
        <f t="shared" si="1431"/>
        <v>MCR04S2 83010</v>
      </c>
      <c r="B752" s="4">
        <v>10</v>
      </c>
      <c r="C752" s="115" t="s">
        <v>940</v>
      </c>
      <c r="D752" s="79" t="s">
        <v>436</v>
      </c>
      <c r="E752" s="80">
        <v>6950</v>
      </c>
      <c r="F752" s="82">
        <v>60</v>
      </c>
      <c r="G752" s="81">
        <f t="shared" si="1472"/>
        <v>115.83333333333333</v>
      </c>
      <c r="H752" s="82" t="s">
        <v>554</v>
      </c>
      <c r="I752" s="83"/>
      <c r="J752" s="83" t="s">
        <v>565</v>
      </c>
      <c r="K752" s="83" t="s">
        <v>556</v>
      </c>
      <c r="L752" s="84" t="s">
        <v>567</v>
      </c>
      <c r="M752" s="85">
        <v>70</v>
      </c>
      <c r="N752" s="85">
        <v>65</v>
      </c>
      <c r="O752" s="86" t="s">
        <v>568</v>
      </c>
      <c r="P752" s="87">
        <f t="shared" si="1471"/>
        <v>6200</v>
      </c>
      <c r="Q752" s="87" t="s">
        <v>610</v>
      </c>
      <c r="R752" s="89"/>
      <c r="S752" s="89"/>
      <c r="T752" s="89"/>
      <c r="V752" s="72">
        <v>450</v>
      </c>
      <c r="AO752" s="121"/>
      <c r="AP752" s="118"/>
    </row>
    <row r="753" spans="1:42">
      <c r="A753" s="4" t="str">
        <f t="shared" si="1431"/>
        <v/>
      </c>
      <c r="C753" s="115"/>
      <c r="D753" s="79" t="s">
        <v>646</v>
      </c>
      <c r="E753" s="80"/>
      <c r="F753" s="82"/>
      <c r="G753" s="81"/>
      <c r="H753" s="82" t="s">
        <v>554</v>
      </c>
      <c r="I753" s="83"/>
      <c r="J753" s="83"/>
      <c r="K753" s="83"/>
      <c r="L753" s="84"/>
      <c r="M753" s="85"/>
      <c r="N753" s="85"/>
      <c r="O753" s="86"/>
      <c r="P753" s="87"/>
      <c r="Q753" s="87"/>
      <c r="R753" s="89"/>
      <c r="S753" s="89"/>
      <c r="T753" s="89"/>
      <c r="AO753" s="121"/>
      <c r="AP753" s="118"/>
    </row>
    <row r="754" spans="1:42">
      <c r="A754" s="4" t="str">
        <f t="shared" si="1431"/>
        <v>MCR05S2 8301</v>
      </c>
      <c r="B754" s="4">
        <v>1</v>
      </c>
      <c r="C754" s="115" t="s">
        <v>941</v>
      </c>
      <c r="D754" s="79" t="s">
        <v>434</v>
      </c>
      <c r="E754" s="116">
        <f>MROUND(0.8*AD754, 50)</f>
        <v>1800</v>
      </c>
      <c r="F754" s="117" t="s">
        <v>601</v>
      </c>
      <c r="G754" s="81">
        <f t="shared" ref="G754:G763" si="1473">E754/F754</f>
        <v>120</v>
      </c>
      <c r="H754" s="82" t="s">
        <v>554</v>
      </c>
      <c r="I754" s="83"/>
      <c r="J754" s="83" t="s">
        <v>555</v>
      </c>
      <c r="K754" s="83" t="s">
        <v>556</v>
      </c>
      <c r="L754" s="84" t="s">
        <v>571</v>
      </c>
      <c r="M754" s="85">
        <v>70</v>
      </c>
      <c r="N754" s="85">
        <v>65</v>
      </c>
      <c r="O754" s="86" t="s">
        <v>614</v>
      </c>
      <c r="P754" s="87">
        <f>MROUND(E754/(5*0.28),100)</f>
        <v>1300</v>
      </c>
      <c r="Q754" s="87" t="s">
        <v>599</v>
      </c>
      <c r="R754" s="89"/>
      <c r="S754" s="89"/>
      <c r="T754" s="89"/>
      <c r="V754" s="72">
        <v>120</v>
      </c>
      <c r="Y754" s="72">
        <v>105.25</v>
      </c>
      <c r="AD754" s="72">
        <v>2275</v>
      </c>
      <c r="AO754" s="73"/>
      <c r="AP754" s="118"/>
    </row>
    <row r="755" spans="1:42">
      <c r="A755" s="4" t="str">
        <f t="shared" si="1431"/>
        <v>MCR05S2 8302</v>
      </c>
      <c r="B755" s="4">
        <v>2</v>
      </c>
      <c r="C755" s="115" t="s">
        <v>941</v>
      </c>
      <c r="D755" s="79" t="s">
        <v>434</v>
      </c>
      <c r="E755" s="116">
        <f>MROUND(0.8*AD755, 50)</f>
        <v>2650</v>
      </c>
      <c r="F755" s="117" t="s">
        <v>605</v>
      </c>
      <c r="G755" s="81">
        <f t="shared" si="1473"/>
        <v>120.45454545454545</v>
      </c>
      <c r="H755" s="82" t="s">
        <v>554</v>
      </c>
      <c r="I755" s="83"/>
      <c r="J755" s="83" t="s">
        <v>555</v>
      </c>
      <c r="K755" s="83" t="s">
        <v>556</v>
      </c>
      <c r="L755" s="84" t="s">
        <v>571</v>
      </c>
      <c r="M755" s="85">
        <v>70</v>
      </c>
      <c r="N755" s="85">
        <v>65</v>
      </c>
      <c r="O755" s="86" t="s">
        <v>614</v>
      </c>
      <c r="P755" s="87">
        <f t="shared" ref="P755:P763" si="1474">MROUND(E755/(5*0.28),100)</f>
        <v>1900</v>
      </c>
      <c r="Q755" s="87" t="s">
        <v>584</v>
      </c>
      <c r="R755" s="89">
        <f>P754-P755</f>
        <v>-600</v>
      </c>
      <c r="S755" s="89"/>
      <c r="T755" s="89"/>
      <c r="V755" s="72">
        <v>180</v>
      </c>
      <c r="Y755" s="72">
        <v>110</v>
      </c>
      <c r="AD755" s="72">
        <v>3315</v>
      </c>
      <c r="AO755" s="73"/>
      <c r="AP755" s="118"/>
    </row>
    <row r="756" spans="1:42">
      <c r="A756" s="4" t="str">
        <f t="shared" si="1431"/>
        <v>MCR05S2 8303</v>
      </c>
      <c r="B756" s="4">
        <v>3</v>
      </c>
      <c r="C756" s="115" t="s">
        <v>941</v>
      </c>
      <c r="D756" s="79" t="s">
        <v>434</v>
      </c>
      <c r="E756" s="116">
        <f>MROUND(0.8*AD756, 50)</f>
        <v>3850</v>
      </c>
      <c r="F756" s="117" t="s">
        <v>613</v>
      </c>
      <c r="G756" s="81">
        <f t="shared" si="1473"/>
        <v>113.23529411764706</v>
      </c>
      <c r="H756" s="82" t="s">
        <v>554</v>
      </c>
      <c r="I756" s="83"/>
      <c r="J756" s="83" t="s">
        <v>555</v>
      </c>
      <c r="K756" s="83" t="s">
        <v>556</v>
      </c>
      <c r="L756" s="84" t="s">
        <v>571</v>
      </c>
      <c r="M756" s="85">
        <v>70</v>
      </c>
      <c r="N756" s="85">
        <v>65</v>
      </c>
      <c r="O756" s="86" t="s">
        <v>614</v>
      </c>
      <c r="P756" s="87">
        <f t="shared" si="1474"/>
        <v>2800</v>
      </c>
      <c r="Q756" s="87" t="s">
        <v>591</v>
      </c>
      <c r="R756" s="89">
        <f>P755-P756</f>
        <v>-900</v>
      </c>
      <c r="S756" s="89"/>
      <c r="T756" s="89"/>
      <c r="V756" s="72">
        <v>270</v>
      </c>
      <c r="Y756" s="72">
        <v>115</v>
      </c>
      <c r="AD756" s="72">
        <v>4831</v>
      </c>
      <c r="AO756" s="73"/>
      <c r="AP756" s="118"/>
    </row>
    <row r="757" spans="1:42">
      <c r="A757" s="4" t="str">
        <f t="shared" si="1431"/>
        <v>MCR05S2 830</v>
      </c>
      <c r="C757" s="115" t="s">
        <v>941</v>
      </c>
      <c r="D757" s="79" t="s">
        <v>434</v>
      </c>
      <c r="E757" s="116">
        <f>MROUND(0.8*AD757, 50)</f>
        <v>4650</v>
      </c>
      <c r="F757" s="117" t="s">
        <v>615</v>
      </c>
      <c r="G757" s="81">
        <f t="shared" si="1473"/>
        <v>110.71428571428571</v>
      </c>
      <c r="H757" s="82" t="s">
        <v>554</v>
      </c>
      <c r="I757" s="83"/>
      <c r="J757" s="83" t="s">
        <v>555</v>
      </c>
      <c r="K757" s="83" t="s">
        <v>556</v>
      </c>
      <c r="L757" s="84" t="s">
        <v>571</v>
      </c>
      <c r="M757" s="85">
        <v>70</v>
      </c>
      <c r="N757" s="85">
        <v>65</v>
      </c>
      <c r="O757" s="86" t="s">
        <v>614</v>
      </c>
      <c r="P757" s="87">
        <f t="shared" si="1474"/>
        <v>3300</v>
      </c>
      <c r="Q757" s="87" t="s">
        <v>592</v>
      </c>
      <c r="R757" s="89"/>
      <c r="S757" s="89"/>
      <c r="T757" s="89"/>
      <c r="V757" s="72">
        <v>330</v>
      </c>
      <c r="Y757" s="72">
        <v>117.25</v>
      </c>
      <c r="AD757" s="72">
        <v>5821</v>
      </c>
      <c r="AO757" s="73"/>
      <c r="AP757" s="118"/>
    </row>
    <row r="758" spans="1:42">
      <c r="A758" s="4" t="str">
        <f t="shared" si="1431"/>
        <v>MCR05S2 8304</v>
      </c>
      <c r="B758" s="4">
        <v>4</v>
      </c>
      <c r="C758" s="115" t="s">
        <v>941</v>
      </c>
      <c r="D758" s="79" t="s">
        <v>435</v>
      </c>
      <c r="E758" s="116">
        <f t="shared" ref="E758:E763" si="1475">MROUND(0.8*AD758, 50)</f>
        <v>5400</v>
      </c>
      <c r="F758" s="117" t="s">
        <v>616</v>
      </c>
      <c r="G758" s="81">
        <f t="shared" si="1473"/>
        <v>125.58139534883721</v>
      </c>
      <c r="H758" s="82" t="s">
        <v>554</v>
      </c>
      <c r="I758" s="83"/>
      <c r="J758" s="83" t="s">
        <v>555</v>
      </c>
      <c r="K758" s="83" t="s">
        <v>556</v>
      </c>
      <c r="L758" s="84" t="s">
        <v>571</v>
      </c>
      <c r="M758" s="85">
        <v>70</v>
      </c>
      <c r="N758" s="85">
        <v>65</v>
      </c>
      <c r="O758" s="86" t="s">
        <v>614</v>
      </c>
      <c r="P758" s="87">
        <f t="shared" si="1474"/>
        <v>3900</v>
      </c>
      <c r="Q758" s="87" t="s">
        <v>604</v>
      </c>
      <c r="R758" s="89">
        <f>P756-P758</f>
        <v>-1100</v>
      </c>
      <c r="S758" s="89"/>
      <c r="T758" s="89"/>
      <c r="V758" s="72">
        <v>270</v>
      </c>
      <c r="Y758" s="72">
        <v>148.69999999999999</v>
      </c>
      <c r="AD758" s="72">
        <v>6731</v>
      </c>
      <c r="AO758" s="119"/>
      <c r="AP758" s="118"/>
    </row>
    <row r="759" spans="1:42">
      <c r="A759" s="4" t="str">
        <f t="shared" si="1431"/>
        <v>MCR05S2 830</v>
      </c>
      <c r="C759" s="115" t="s">
        <v>941</v>
      </c>
      <c r="D759" s="79" t="s">
        <v>435</v>
      </c>
      <c r="E759" s="116">
        <f t="shared" si="1475"/>
        <v>6100</v>
      </c>
      <c r="F759" s="117" t="s">
        <v>617</v>
      </c>
      <c r="G759" s="81">
        <f t="shared" si="1473"/>
        <v>122</v>
      </c>
      <c r="H759" s="82" t="s">
        <v>554</v>
      </c>
      <c r="I759" s="83"/>
      <c r="J759" s="83" t="s">
        <v>555</v>
      </c>
      <c r="K759" s="83" t="s">
        <v>556</v>
      </c>
      <c r="L759" s="84" t="s">
        <v>571</v>
      </c>
      <c r="M759" s="85">
        <v>70</v>
      </c>
      <c r="N759" s="85">
        <v>65</v>
      </c>
      <c r="O759" s="86" t="s">
        <v>614</v>
      </c>
      <c r="P759" s="87">
        <f t="shared" si="1474"/>
        <v>4400</v>
      </c>
      <c r="Q759" s="87" t="s">
        <v>588</v>
      </c>
      <c r="R759" s="89"/>
      <c r="S759" s="89"/>
      <c r="T759" s="89"/>
      <c r="V759" s="72">
        <v>310</v>
      </c>
      <c r="Y759" s="72">
        <v>150.9</v>
      </c>
      <c r="AD759" s="72">
        <v>7652</v>
      </c>
      <c r="AO759" s="119"/>
      <c r="AP759" s="118"/>
    </row>
    <row r="760" spans="1:42">
      <c r="A760" s="4" t="str">
        <f t="shared" si="1431"/>
        <v>MCR05S2 8305</v>
      </c>
      <c r="B760" s="4">
        <v>5</v>
      </c>
      <c r="C760" s="115" t="s">
        <v>941</v>
      </c>
      <c r="D760" s="79" t="s">
        <v>435</v>
      </c>
      <c r="E760" s="116">
        <f t="shared" si="1475"/>
        <v>6850</v>
      </c>
      <c r="F760" s="117" t="s">
        <v>618</v>
      </c>
      <c r="G760" s="81">
        <f t="shared" si="1473"/>
        <v>118.10344827586206</v>
      </c>
      <c r="H760" s="82" t="s">
        <v>554</v>
      </c>
      <c r="I760" s="83"/>
      <c r="J760" s="83" t="s">
        <v>555</v>
      </c>
      <c r="K760" s="83" t="s">
        <v>556</v>
      </c>
      <c r="L760" s="84" t="s">
        <v>571</v>
      </c>
      <c r="M760" s="85">
        <v>70</v>
      </c>
      <c r="N760" s="85">
        <v>65</v>
      </c>
      <c r="O760" s="86" t="s">
        <v>614</v>
      </c>
      <c r="P760" s="87">
        <f t="shared" si="1474"/>
        <v>4900</v>
      </c>
      <c r="Q760" s="87" t="s">
        <v>607</v>
      </c>
      <c r="R760" s="89">
        <f>P758-P760</f>
        <v>-1000</v>
      </c>
      <c r="S760" s="89"/>
      <c r="T760" s="89"/>
      <c r="V760" s="72">
        <v>350</v>
      </c>
      <c r="Y760" s="72">
        <v>152.80000000000001</v>
      </c>
      <c r="AD760" s="72">
        <v>8565</v>
      </c>
      <c r="AO760" s="120"/>
      <c r="AP760" s="118"/>
    </row>
    <row r="761" spans="1:42" ht="14.25" customHeight="1">
      <c r="A761" s="4" t="str">
        <f t="shared" si="1431"/>
        <v>MCR05S2 830</v>
      </c>
      <c r="C761" s="115" t="s">
        <v>941</v>
      </c>
      <c r="D761" s="79" t="s">
        <v>436</v>
      </c>
      <c r="E761" s="116">
        <f t="shared" si="1475"/>
        <v>7400</v>
      </c>
      <c r="F761" s="117" t="s">
        <v>619</v>
      </c>
      <c r="G761" s="81">
        <f t="shared" si="1473"/>
        <v>117.46031746031746</v>
      </c>
      <c r="H761" s="82" t="s">
        <v>554</v>
      </c>
      <c r="I761" s="83"/>
      <c r="J761" s="83" t="s">
        <v>555</v>
      </c>
      <c r="K761" s="83" t="s">
        <v>556</v>
      </c>
      <c r="L761" s="84" t="s">
        <v>571</v>
      </c>
      <c r="M761" s="85">
        <v>70</v>
      </c>
      <c r="N761" s="85">
        <v>65</v>
      </c>
      <c r="O761" s="86" t="s">
        <v>614</v>
      </c>
      <c r="P761" s="87">
        <f t="shared" si="1474"/>
        <v>5300</v>
      </c>
      <c r="Q761" s="87" t="s">
        <v>609</v>
      </c>
      <c r="R761" s="89"/>
      <c r="S761" s="89"/>
      <c r="T761" s="89"/>
      <c r="V761" s="72">
        <v>380</v>
      </c>
      <c r="Y761" s="72">
        <v>154.1</v>
      </c>
      <c r="AD761" s="72">
        <v>9245</v>
      </c>
      <c r="AO761" s="120"/>
      <c r="AP761" s="118"/>
    </row>
    <row r="762" spans="1:42">
      <c r="A762" s="4" t="str">
        <f t="shared" si="1431"/>
        <v>MCR05S2 8306</v>
      </c>
      <c r="B762" s="4">
        <v>6</v>
      </c>
      <c r="C762" s="115" t="s">
        <v>941</v>
      </c>
      <c r="D762" s="79" t="s">
        <v>436</v>
      </c>
      <c r="E762" s="116">
        <f t="shared" si="1475"/>
        <v>7950</v>
      </c>
      <c r="F762" s="82">
        <v>68</v>
      </c>
      <c r="G762" s="81">
        <f t="shared" si="1473"/>
        <v>116.91176470588235</v>
      </c>
      <c r="H762" s="82" t="s">
        <v>554</v>
      </c>
      <c r="I762" s="83"/>
      <c r="J762" s="83" t="s">
        <v>555</v>
      </c>
      <c r="K762" s="83" t="s">
        <v>556</v>
      </c>
      <c r="L762" s="84" t="s">
        <v>571</v>
      </c>
      <c r="M762" s="85">
        <v>70</v>
      </c>
      <c r="N762" s="85">
        <v>65</v>
      </c>
      <c r="O762" s="86" t="s">
        <v>614</v>
      </c>
      <c r="P762" s="87">
        <f t="shared" si="1474"/>
        <v>5700</v>
      </c>
      <c r="Q762" s="87" t="s">
        <v>589</v>
      </c>
      <c r="R762" s="89">
        <f>P760-P762</f>
        <v>-800</v>
      </c>
      <c r="S762" s="89"/>
      <c r="T762" s="89"/>
      <c r="V762" s="72">
        <v>410</v>
      </c>
      <c r="Y762" s="72">
        <v>155.19999999999999</v>
      </c>
      <c r="AD762" s="72">
        <v>9921</v>
      </c>
      <c r="AO762" s="121"/>
      <c r="AP762" s="118"/>
    </row>
    <row r="763" spans="1:42">
      <c r="A763" s="4" t="str">
        <f t="shared" si="1431"/>
        <v>MCR05S2 8307</v>
      </c>
      <c r="B763" s="4">
        <v>7</v>
      </c>
      <c r="C763" s="115" t="s">
        <v>941</v>
      </c>
      <c r="D763" s="79" t="s">
        <v>436</v>
      </c>
      <c r="E763" s="116">
        <f t="shared" si="1475"/>
        <v>8650</v>
      </c>
      <c r="F763" s="82">
        <v>75</v>
      </c>
      <c r="G763" s="81">
        <f t="shared" si="1473"/>
        <v>115.33333333333333</v>
      </c>
      <c r="H763" s="82" t="s">
        <v>554</v>
      </c>
      <c r="I763" s="83"/>
      <c r="J763" s="83" t="s">
        <v>565</v>
      </c>
      <c r="K763" s="83" t="s">
        <v>556</v>
      </c>
      <c r="L763" s="84" t="s">
        <v>571</v>
      </c>
      <c r="M763" s="85">
        <v>70</v>
      </c>
      <c r="N763" s="85">
        <v>65</v>
      </c>
      <c r="O763" s="86" t="s">
        <v>614</v>
      </c>
      <c r="P763" s="87">
        <f t="shared" si="1474"/>
        <v>6200</v>
      </c>
      <c r="Q763" s="87" t="s">
        <v>610</v>
      </c>
      <c r="R763" s="89">
        <f t="shared" ref="R763" si="1476">P762-P763</f>
        <v>-500</v>
      </c>
      <c r="S763" s="89"/>
      <c r="T763" s="89"/>
      <c r="V763" s="72">
        <v>450</v>
      </c>
      <c r="Y763" s="72">
        <v>156.69999999999999</v>
      </c>
      <c r="AD763" s="72">
        <v>10816</v>
      </c>
      <c r="AO763" s="121"/>
      <c r="AP763" s="118"/>
    </row>
    <row r="764" spans="1:42">
      <c r="A764" s="4" t="str">
        <f t="shared" si="1431"/>
        <v/>
      </c>
      <c r="C764" s="115"/>
      <c r="D764" s="79" t="s">
        <v>646</v>
      </c>
      <c r="E764" s="116"/>
      <c r="F764" s="82"/>
      <c r="G764" s="81"/>
      <c r="H764" s="82" t="s">
        <v>554</v>
      </c>
      <c r="I764" s="83"/>
      <c r="J764" s="83"/>
      <c r="K764" s="83"/>
      <c r="L764" s="84"/>
      <c r="M764" s="85"/>
      <c r="N764" s="85"/>
      <c r="O764" s="86"/>
      <c r="P764" s="87"/>
      <c r="Q764" s="87"/>
      <c r="R764" s="89"/>
      <c r="S764" s="89"/>
      <c r="T764" s="89"/>
      <c r="AO764" s="121"/>
      <c r="AP764" s="118"/>
    </row>
    <row r="765" spans="1:42">
      <c r="A765" s="4" t="str">
        <f t="shared" si="1431"/>
        <v>MCR06S2 8301</v>
      </c>
      <c r="B765" s="4">
        <v>1</v>
      </c>
      <c r="C765" s="115" t="s">
        <v>942</v>
      </c>
      <c r="D765" s="79" t="s">
        <v>649</v>
      </c>
      <c r="E765" s="116">
        <f>MROUND(0.8*AD765, 50)</f>
        <v>2200</v>
      </c>
      <c r="F765" s="117" t="s">
        <v>602</v>
      </c>
      <c r="G765" s="81">
        <f t="shared" ref="G765:G774" si="1477">E765/F765</f>
        <v>122.22222222222223</v>
      </c>
      <c r="H765" s="82" t="s">
        <v>554</v>
      </c>
      <c r="I765" s="83"/>
      <c r="J765" s="83" t="s">
        <v>555</v>
      </c>
      <c r="K765" s="83" t="s">
        <v>556</v>
      </c>
      <c r="L765" s="84" t="s">
        <v>575</v>
      </c>
      <c r="M765" s="85">
        <v>70</v>
      </c>
      <c r="N765" s="85">
        <v>65</v>
      </c>
      <c r="O765" s="86" t="s">
        <v>576</v>
      </c>
      <c r="P765" s="87">
        <f>MROUND(E765/(6*0.28),100)</f>
        <v>1300</v>
      </c>
      <c r="Q765" s="87" t="s">
        <v>599</v>
      </c>
      <c r="R765" s="89"/>
      <c r="S765" s="89"/>
      <c r="T765" s="89"/>
      <c r="V765" s="72">
        <v>120</v>
      </c>
      <c r="Y765" s="72">
        <v>126.4</v>
      </c>
      <c r="AD765" s="72">
        <v>2730</v>
      </c>
      <c r="AO765" s="73"/>
      <c r="AP765" s="118"/>
    </row>
    <row r="766" spans="1:42">
      <c r="A766" s="4" t="str">
        <f t="shared" si="1431"/>
        <v>MCR06S2 8302</v>
      </c>
      <c r="B766" s="4">
        <v>2</v>
      </c>
      <c r="C766" s="115" t="s">
        <v>942</v>
      </c>
      <c r="D766" s="79" t="s">
        <v>649</v>
      </c>
      <c r="E766" s="116">
        <f>MROUND(0.8*AD766, 50)</f>
        <v>3200</v>
      </c>
      <c r="F766" s="117" t="s">
        <v>620</v>
      </c>
      <c r="G766" s="81">
        <f t="shared" si="1477"/>
        <v>123.07692307692308</v>
      </c>
      <c r="H766" s="82" t="s">
        <v>554</v>
      </c>
      <c r="I766" s="83"/>
      <c r="J766" s="83" t="s">
        <v>555</v>
      </c>
      <c r="K766" s="83" t="s">
        <v>556</v>
      </c>
      <c r="L766" s="84" t="s">
        <v>575</v>
      </c>
      <c r="M766" s="85">
        <v>70</v>
      </c>
      <c r="N766" s="85">
        <v>65</v>
      </c>
      <c r="O766" s="86" t="s">
        <v>576</v>
      </c>
      <c r="P766" s="87">
        <f t="shared" ref="P766:P774" si="1478">MROUND(E766/(6*0.28),100)</f>
        <v>1900</v>
      </c>
      <c r="Q766" s="87" t="s">
        <v>584</v>
      </c>
      <c r="R766" s="89"/>
      <c r="S766" s="89"/>
      <c r="T766" s="89"/>
      <c r="V766" s="72">
        <v>180</v>
      </c>
      <c r="Y766" s="72">
        <v>132.19999999999999</v>
      </c>
      <c r="AD766" s="72">
        <v>3978</v>
      </c>
      <c r="AO766" s="73"/>
      <c r="AP766" s="118"/>
    </row>
    <row r="767" spans="1:42">
      <c r="A767" s="4" t="str">
        <f t="shared" si="1431"/>
        <v>MCR06S2 8303</v>
      </c>
      <c r="B767" s="4">
        <v>3</v>
      </c>
      <c r="C767" s="115" t="s">
        <v>942</v>
      </c>
      <c r="D767" s="79" t="s">
        <v>649</v>
      </c>
      <c r="E767" s="116">
        <f>MROUND(0.8*AD767, 50)</f>
        <v>4650</v>
      </c>
      <c r="F767" s="117" t="s">
        <v>621</v>
      </c>
      <c r="G767" s="81">
        <f t="shared" si="1477"/>
        <v>116.25</v>
      </c>
      <c r="H767" s="82" t="s">
        <v>554</v>
      </c>
      <c r="I767" s="83"/>
      <c r="J767" s="83" t="s">
        <v>555</v>
      </c>
      <c r="K767" s="83" t="s">
        <v>556</v>
      </c>
      <c r="L767" s="84" t="s">
        <v>575</v>
      </c>
      <c r="M767" s="85">
        <v>70</v>
      </c>
      <c r="N767" s="85">
        <v>65</v>
      </c>
      <c r="O767" s="86" t="s">
        <v>576</v>
      </c>
      <c r="P767" s="87">
        <f t="shared" si="1478"/>
        <v>2800</v>
      </c>
      <c r="Q767" s="87" t="s">
        <v>591</v>
      </c>
      <c r="R767" s="89"/>
      <c r="S767" s="89"/>
      <c r="T767" s="89"/>
      <c r="V767" s="72">
        <v>270</v>
      </c>
      <c r="Y767" s="72">
        <v>137.9</v>
      </c>
      <c r="AD767" s="72">
        <v>5798</v>
      </c>
      <c r="AO767" s="73"/>
      <c r="AP767" s="118"/>
    </row>
    <row r="768" spans="1:42">
      <c r="A768" s="4" t="str">
        <f t="shared" si="1431"/>
        <v>MCR06S2 830</v>
      </c>
      <c r="C768" s="115" t="s">
        <v>942</v>
      </c>
      <c r="D768" s="79" t="s">
        <v>650</v>
      </c>
      <c r="E768" s="116">
        <f>MROUND(0.8*AD768, 50)</f>
        <v>5600</v>
      </c>
      <c r="F768" s="117" t="s">
        <v>617</v>
      </c>
      <c r="G768" s="81">
        <f t="shared" si="1477"/>
        <v>112</v>
      </c>
      <c r="H768" s="82" t="s">
        <v>554</v>
      </c>
      <c r="I768" s="83"/>
      <c r="J768" s="83" t="s">
        <v>555</v>
      </c>
      <c r="K768" s="83" t="s">
        <v>556</v>
      </c>
      <c r="L768" s="84" t="s">
        <v>575</v>
      </c>
      <c r="M768" s="85">
        <v>70</v>
      </c>
      <c r="N768" s="85">
        <v>65</v>
      </c>
      <c r="O768" s="86" t="s">
        <v>576</v>
      </c>
      <c r="P768" s="87">
        <f t="shared" si="1478"/>
        <v>3300</v>
      </c>
      <c r="Q768" s="87" t="s">
        <v>592</v>
      </c>
      <c r="R768" s="89"/>
      <c r="S768" s="89"/>
      <c r="T768" s="89"/>
      <c r="V768" s="72">
        <v>330</v>
      </c>
      <c r="Y768" s="72">
        <v>140.80000000000001</v>
      </c>
      <c r="AD768" s="72">
        <v>6985</v>
      </c>
      <c r="AO768" s="73"/>
      <c r="AP768" s="118"/>
    </row>
    <row r="769" spans="1:42">
      <c r="A769" s="4" t="str">
        <f t="shared" si="1431"/>
        <v>MCR06S2 8304</v>
      </c>
      <c r="B769" s="4">
        <v>4</v>
      </c>
      <c r="C769" s="115" t="s">
        <v>942</v>
      </c>
      <c r="D769" s="79" t="s">
        <v>435</v>
      </c>
      <c r="E769" s="116">
        <v>6450</v>
      </c>
      <c r="F769" s="117">
        <v>52</v>
      </c>
      <c r="G769" s="81">
        <f t="shared" si="1477"/>
        <v>124.03846153846153</v>
      </c>
      <c r="H769" s="82" t="s">
        <v>554</v>
      </c>
      <c r="I769" s="83"/>
      <c r="J769" s="83" t="s">
        <v>555</v>
      </c>
      <c r="K769" s="83" t="s">
        <v>556</v>
      </c>
      <c r="L769" s="84" t="s">
        <v>575</v>
      </c>
      <c r="M769" s="85">
        <v>70</v>
      </c>
      <c r="N769" s="85">
        <v>65</v>
      </c>
      <c r="O769" s="86" t="s">
        <v>576</v>
      </c>
      <c r="P769" s="87">
        <f t="shared" si="1478"/>
        <v>3800</v>
      </c>
      <c r="Q769" s="87" t="s">
        <v>604</v>
      </c>
      <c r="R769" s="89"/>
      <c r="S769" s="89"/>
      <c r="T769" s="89"/>
      <c r="V769" s="72">
        <v>270</v>
      </c>
      <c r="Y769" s="72">
        <v>178.5</v>
      </c>
      <c r="AO769" s="73"/>
      <c r="AP769" s="118"/>
    </row>
    <row r="770" spans="1:42">
      <c r="A770" s="4" t="str">
        <f t="shared" si="1431"/>
        <v>MCR06S2 830</v>
      </c>
      <c r="C770" s="115" t="s">
        <v>942</v>
      </c>
      <c r="D770" s="79" t="s">
        <v>435</v>
      </c>
      <c r="E770" s="116">
        <v>7350</v>
      </c>
      <c r="F770" s="117">
        <v>59</v>
      </c>
      <c r="G770" s="81">
        <f t="shared" si="1477"/>
        <v>124.57627118644068</v>
      </c>
      <c r="H770" s="82" t="s">
        <v>554</v>
      </c>
      <c r="I770" s="83"/>
      <c r="J770" s="83" t="s">
        <v>555</v>
      </c>
      <c r="K770" s="83" t="s">
        <v>556</v>
      </c>
      <c r="L770" s="84" t="s">
        <v>575</v>
      </c>
      <c r="M770" s="85">
        <v>70</v>
      </c>
      <c r="N770" s="85">
        <v>65</v>
      </c>
      <c r="O770" s="86" t="s">
        <v>576</v>
      </c>
      <c r="P770" s="87">
        <f t="shared" si="1478"/>
        <v>4400</v>
      </c>
      <c r="Q770" s="87" t="s">
        <v>588</v>
      </c>
      <c r="R770" s="89"/>
      <c r="S770" s="89"/>
      <c r="T770" s="89"/>
      <c r="V770" s="72">
        <v>310</v>
      </c>
      <c r="Y770" s="72">
        <v>181.1</v>
      </c>
      <c r="AO770" s="73"/>
      <c r="AP770" s="118"/>
    </row>
    <row r="771" spans="1:42">
      <c r="A771" s="4" t="str">
        <f t="shared" si="1431"/>
        <v>MCR06S2 8305</v>
      </c>
      <c r="B771" s="4">
        <v>5</v>
      </c>
      <c r="C771" s="115" t="s">
        <v>942</v>
      </c>
      <c r="D771" s="79" t="s">
        <v>436</v>
      </c>
      <c r="E771" s="116">
        <v>8250</v>
      </c>
      <c r="F771" s="117">
        <v>67</v>
      </c>
      <c r="G771" s="81">
        <f t="shared" si="1477"/>
        <v>123.13432835820896</v>
      </c>
      <c r="H771" s="82" t="s">
        <v>554</v>
      </c>
      <c r="I771" s="83"/>
      <c r="J771" s="83" t="s">
        <v>555</v>
      </c>
      <c r="K771" s="83" t="s">
        <v>556</v>
      </c>
      <c r="L771" s="84" t="s">
        <v>575</v>
      </c>
      <c r="M771" s="85">
        <v>70</v>
      </c>
      <c r="N771" s="85">
        <v>65</v>
      </c>
      <c r="O771" s="86" t="s">
        <v>576</v>
      </c>
      <c r="P771" s="87">
        <f t="shared" si="1478"/>
        <v>4900</v>
      </c>
      <c r="Q771" s="87" t="s">
        <v>607</v>
      </c>
      <c r="R771" s="89"/>
      <c r="S771" s="89"/>
      <c r="T771" s="89"/>
      <c r="V771" s="72">
        <v>350</v>
      </c>
      <c r="Y771" s="72">
        <v>183.4</v>
      </c>
      <c r="AO771" s="73"/>
      <c r="AP771" s="118"/>
    </row>
    <row r="772" spans="1:42">
      <c r="A772" s="4" t="str">
        <f t="shared" si="1431"/>
        <v>MCR06S2 830</v>
      </c>
      <c r="C772" s="115" t="s">
        <v>942</v>
      </c>
      <c r="D772" s="79" t="s">
        <v>436</v>
      </c>
      <c r="E772" s="116">
        <v>8900</v>
      </c>
      <c r="F772" s="117">
        <v>74</v>
      </c>
      <c r="G772" s="81">
        <f t="shared" si="1477"/>
        <v>120.27027027027027</v>
      </c>
      <c r="H772" s="82" t="s">
        <v>554</v>
      </c>
      <c r="I772" s="83"/>
      <c r="J772" s="83" t="s">
        <v>555</v>
      </c>
      <c r="K772" s="83" t="s">
        <v>556</v>
      </c>
      <c r="L772" s="84" t="s">
        <v>575</v>
      </c>
      <c r="M772" s="85">
        <v>70</v>
      </c>
      <c r="N772" s="85">
        <v>65</v>
      </c>
      <c r="O772" s="86" t="s">
        <v>576</v>
      </c>
      <c r="P772" s="87">
        <f t="shared" si="1478"/>
        <v>5300</v>
      </c>
      <c r="Q772" s="87" t="s">
        <v>609</v>
      </c>
      <c r="R772" s="89"/>
      <c r="S772" s="89"/>
      <c r="T772" s="89"/>
      <c r="V772" s="72">
        <v>380</v>
      </c>
      <c r="Y772" s="72">
        <v>184.9</v>
      </c>
      <c r="AO772" s="73"/>
      <c r="AP772" s="118"/>
    </row>
    <row r="773" spans="1:42">
      <c r="A773" s="4" t="str">
        <f t="shared" si="1431"/>
        <v>MCR06S2 8306</v>
      </c>
      <c r="B773" s="4">
        <v>6</v>
      </c>
      <c r="C773" s="115" t="s">
        <v>942</v>
      </c>
      <c r="D773" s="79" t="s">
        <v>436</v>
      </c>
      <c r="E773" s="116">
        <v>9550</v>
      </c>
      <c r="F773" s="117">
        <v>82</v>
      </c>
      <c r="G773" s="81">
        <f t="shared" si="1477"/>
        <v>116.46341463414635</v>
      </c>
      <c r="H773" s="82" t="s">
        <v>554</v>
      </c>
      <c r="I773" s="83"/>
      <c r="J773" s="83" t="s">
        <v>555</v>
      </c>
      <c r="K773" s="83" t="s">
        <v>556</v>
      </c>
      <c r="L773" s="84" t="s">
        <v>575</v>
      </c>
      <c r="M773" s="85">
        <v>70</v>
      </c>
      <c r="N773" s="85">
        <v>65</v>
      </c>
      <c r="O773" s="86" t="s">
        <v>576</v>
      </c>
      <c r="P773" s="87">
        <f t="shared" si="1478"/>
        <v>5700</v>
      </c>
      <c r="Q773" s="87" t="s">
        <v>589</v>
      </c>
      <c r="R773" s="89"/>
      <c r="S773" s="89"/>
      <c r="T773" s="89"/>
      <c r="V773" s="72">
        <v>410</v>
      </c>
      <c r="Y773" s="72">
        <v>186.3</v>
      </c>
      <c r="AO773" s="73"/>
      <c r="AP773" s="118"/>
    </row>
    <row r="774" spans="1:42">
      <c r="A774" s="4" t="str">
        <f t="shared" si="1431"/>
        <v>MCR06S2 8307</v>
      </c>
      <c r="B774" s="4">
        <v>7</v>
      </c>
      <c r="C774" s="115" t="s">
        <v>942</v>
      </c>
      <c r="D774" s="79" t="s">
        <v>436</v>
      </c>
      <c r="E774" s="80">
        <v>10400</v>
      </c>
      <c r="F774" s="82">
        <v>89</v>
      </c>
      <c r="G774" s="81">
        <f t="shared" si="1477"/>
        <v>116.85393258426966</v>
      </c>
      <c r="H774" s="82" t="s">
        <v>554</v>
      </c>
      <c r="I774" s="83"/>
      <c r="J774" s="83" t="s">
        <v>555</v>
      </c>
      <c r="K774" s="83" t="s">
        <v>556</v>
      </c>
      <c r="L774" s="84" t="s">
        <v>575</v>
      </c>
      <c r="M774" s="85">
        <v>70</v>
      </c>
      <c r="N774" s="85">
        <v>65</v>
      </c>
      <c r="O774" s="86" t="s">
        <v>576</v>
      </c>
      <c r="P774" s="87">
        <f t="shared" si="1478"/>
        <v>6200</v>
      </c>
      <c r="Q774" s="87" t="s">
        <v>610</v>
      </c>
      <c r="R774" s="89"/>
      <c r="S774" s="89"/>
      <c r="T774" s="89"/>
      <c r="V774" s="72">
        <v>450</v>
      </c>
      <c r="Y774" s="72">
        <v>188.1</v>
      </c>
      <c r="AO774" s="73"/>
      <c r="AP774" s="118"/>
    </row>
    <row r="775" spans="1:42">
      <c r="A775" s="4" t="str">
        <f t="shared" si="1431"/>
        <v/>
      </c>
      <c r="C775" s="115"/>
      <c r="D775" s="79" t="s">
        <v>646</v>
      </c>
      <c r="E775" s="80"/>
      <c r="F775" s="82"/>
      <c r="G775" s="81"/>
      <c r="H775" s="82" t="s">
        <v>554</v>
      </c>
      <c r="I775" s="83"/>
      <c r="J775" s="83"/>
      <c r="K775" s="83"/>
      <c r="L775" s="84"/>
      <c r="M775" s="85"/>
      <c r="N775" s="85"/>
      <c r="O775" s="86"/>
      <c r="P775" s="87"/>
      <c r="Q775" s="87"/>
      <c r="R775" s="89"/>
      <c r="S775" s="89"/>
      <c r="T775" s="89"/>
      <c r="AO775" s="73"/>
      <c r="AP775" s="118"/>
    </row>
    <row r="776" spans="1:42">
      <c r="A776" s="4" t="str">
        <f t="shared" si="1431"/>
        <v>MCR08S2 8301</v>
      </c>
      <c r="B776" s="4">
        <v>1</v>
      </c>
      <c r="C776" s="115" t="s">
        <v>943</v>
      </c>
      <c r="D776" s="79" t="s">
        <v>649</v>
      </c>
      <c r="E776" s="116">
        <f>MROUND(0.8*AD776, 50)</f>
        <v>2900</v>
      </c>
      <c r="F776" s="117" t="s">
        <v>622</v>
      </c>
      <c r="G776" s="81">
        <f t="shared" ref="G776:G785" si="1479">E776/F776</f>
        <v>126.08695652173913</v>
      </c>
      <c r="H776" s="82" t="s">
        <v>554</v>
      </c>
      <c r="I776" s="83"/>
      <c r="J776" s="83" t="s">
        <v>555</v>
      </c>
      <c r="K776" s="83" t="s">
        <v>556</v>
      </c>
      <c r="L776" s="84" t="s">
        <v>579</v>
      </c>
      <c r="M776" s="85">
        <v>70</v>
      </c>
      <c r="N776" s="85">
        <v>65</v>
      </c>
      <c r="O776" s="86" t="s">
        <v>580</v>
      </c>
      <c r="P776" s="87">
        <f>MROUND(E776/(8*0.28),100)</f>
        <v>1300</v>
      </c>
      <c r="Q776" s="87" t="s">
        <v>599</v>
      </c>
      <c r="R776" s="89"/>
      <c r="S776" s="89"/>
      <c r="T776" s="89"/>
      <c r="V776" s="72">
        <v>120</v>
      </c>
      <c r="Y776" s="72">
        <v>168.6</v>
      </c>
      <c r="AD776" s="72">
        <v>3640</v>
      </c>
      <c r="AO776" s="73"/>
      <c r="AP776" s="118"/>
    </row>
    <row r="777" spans="1:42">
      <c r="A777" s="4" t="str">
        <f t="shared" ref="A777:A840" si="1480">C777&amp;B777</f>
        <v>MCR08S2 8302</v>
      </c>
      <c r="B777" s="4">
        <v>2</v>
      </c>
      <c r="C777" s="115" t="s">
        <v>943</v>
      </c>
      <c r="D777" s="79" t="s">
        <v>649</v>
      </c>
      <c r="E777" s="116">
        <f>MROUND(0.8*AD777, 50)</f>
        <v>4250</v>
      </c>
      <c r="F777" s="117" t="s">
        <v>623</v>
      </c>
      <c r="G777" s="81">
        <f t="shared" si="1479"/>
        <v>121.42857142857143</v>
      </c>
      <c r="H777" s="82" t="s">
        <v>554</v>
      </c>
      <c r="I777" s="83"/>
      <c r="J777" s="83" t="s">
        <v>555</v>
      </c>
      <c r="K777" s="83" t="s">
        <v>556</v>
      </c>
      <c r="L777" s="84" t="s">
        <v>579</v>
      </c>
      <c r="M777" s="85">
        <v>70</v>
      </c>
      <c r="N777" s="85">
        <v>65</v>
      </c>
      <c r="O777" s="86" t="s">
        <v>580</v>
      </c>
      <c r="P777" s="87">
        <f t="shared" ref="P777:P785" si="1481">MROUND(E777/(8*0.28),100)</f>
        <v>1900</v>
      </c>
      <c r="Q777" s="87" t="s">
        <v>584</v>
      </c>
      <c r="R777" s="89"/>
      <c r="S777" s="89"/>
      <c r="T777" s="89"/>
      <c r="V777" s="72">
        <v>180</v>
      </c>
      <c r="Y777" s="72">
        <v>176.2</v>
      </c>
      <c r="AD777" s="72">
        <v>5305</v>
      </c>
      <c r="AO777" s="73"/>
      <c r="AP777" s="118"/>
    </row>
    <row r="778" spans="1:42">
      <c r="A778" s="4" t="str">
        <f t="shared" si="1480"/>
        <v>MCR08S2 8303</v>
      </c>
      <c r="B778" s="4">
        <v>3</v>
      </c>
      <c r="C778" s="115" t="s">
        <v>943</v>
      </c>
      <c r="D778" s="79" t="s">
        <v>650</v>
      </c>
      <c r="E778" s="116">
        <f>MROUND(0.8*AD778, 50)</f>
        <v>6200</v>
      </c>
      <c r="F778" s="117" t="s">
        <v>624</v>
      </c>
      <c r="G778" s="81">
        <f t="shared" si="1479"/>
        <v>116.98113207547169</v>
      </c>
      <c r="H778" s="82" t="s">
        <v>554</v>
      </c>
      <c r="I778" s="83"/>
      <c r="J778" s="83" t="s">
        <v>555</v>
      </c>
      <c r="K778" s="83" t="s">
        <v>556</v>
      </c>
      <c r="L778" s="84" t="s">
        <v>579</v>
      </c>
      <c r="M778" s="85">
        <v>70</v>
      </c>
      <c r="N778" s="85">
        <v>65</v>
      </c>
      <c r="O778" s="86" t="s">
        <v>580</v>
      </c>
      <c r="P778" s="87">
        <f t="shared" si="1481"/>
        <v>2800</v>
      </c>
      <c r="Q778" s="87" t="s">
        <v>591</v>
      </c>
      <c r="R778" s="89"/>
      <c r="S778" s="89"/>
      <c r="T778" s="89"/>
      <c r="V778" s="72">
        <v>270</v>
      </c>
      <c r="Y778" s="72">
        <v>183.9</v>
      </c>
      <c r="AD778" s="72">
        <v>7730</v>
      </c>
      <c r="AO778" s="73"/>
      <c r="AP778" s="118"/>
    </row>
    <row r="779" spans="1:42">
      <c r="A779" s="4" t="str">
        <f t="shared" si="1480"/>
        <v>MCR08S2 830</v>
      </c>
      <c r="C779" s="115" t="s">
        <v>943</v>
      </c>
      <c r="D779" s="79" t="s">
        <v>650</v>
      </c>
      <c r="E779" s="116">
        <f>MROUND(0.8*AD779, 50)</f>
        <v>7450</v>
      </c>
      <c r="F779" s="117" t="s">
        <v>625</v>
      </c>
      <c r="G779" s="81">
        <f t="shared" si="1479"/>
        <v>112.87878787878788</v>
      </c>
      <c r="H779" s="82" t="s">
        <v>554</v>
      </c>
      <c r="I779" s="83"/>
      <c r="J779" s="83" t="s">
        <v>555</v>
      </c>
      <c r="K779" s="83" t="s">
        <v>556</v>
      </c>
      <c r="L779" s="84" t="s">
        <v>579</v>
      </c>
      <c r="M779" s="85">
        <v>70</v>
      </c>
      <c r="N779" s="85">
        <v>65</v>
      </c>
      <c r="O779" s="86" t="s">
        <v>580</v>
      </c>
      <c r="P779" s="87">
        <f t="shared" si="1481"/>
        <v>3300</v>
      </c>
      <c r="Q779" s="87" t="s">
        <v>592</v>
      </c>
      <c r="R779" s="89"/>
      <c r="S779" s="89"/>
      <c r="T779" s="89"/>
      <c r="V779" s="72">
        <v>330</v>
      </c>
      <c r="Y779" s="72">
        <v>187.7</v>
      </c>
      <c r="AD779" s="72">
        <v>9314</v>
      </c>
      <c r="AO779" s="73"/>
      <c r="AP779" s="118"/>
    </row>
    <row r="780" spans="1:42">
      <c r="A780" s="4" t="str">
        <f t="shared" si="1480"/>
        <v>MCR08S2 8304</v>
      </c>
      <c r="B780" s="4">
        <v>4</v>
      </c>
      <c r="C780" s="115" t="s">
        <v>943</v>
      </c>
      <c r="D780" s="79" t="s">
        <v>435</v>
      </c>
      <c r="E780" s="116">
        <v>8600</v>
      </c>
      <c r="F780" s="117">
        <v>68</v>
      </c>
      <c r="G780" s="81">
        <f t="shared" si="1479"/>
        <v>126.47058823529412</v>
      </c>
      <c r="H780" s="82" t="s">
        <v>554</v>
      </c>
      <c r="I780" s="83"/>
      <c r="J780" s="83" t="s">
        <v>555</v>
      </c>
      <c r="K780" s="83" t="s">
        <v>556</v>
      </c>
      <c r="L780" s="84" t="s">
        <v>579</v>
      </c>
      <c r="M780" s="85">
        <v>70</v>
      </c>
      <c r="N780" s="85">
        <v>65</v>
      </c>
      <c r="O780" s="86" t="s">
        <v>580</v>
      </c>
      <c r="P780" s="87">
        <f t="shared" si="1481"/>
        <v>3800</v>
      </c>
      <c r="Q780" s="87" t="s">
        <v>604</v>
      </c>
      <c r="R780" s="89"/>
      <c r="S780" s="89"/>
      <c r="T780" s="89"/>
      <c r="V780" s="72">
        <v>270</v>
      </c>
      <c r="Y780" s="72">
        <v>238</v>
      </c>
      <c r="AO780" s="73"/>
      <c r="AP780" s="118"/>
    </row>
    <row r="781" spans="1:42">
      <c r="A781" s="4" t="str">
        <f t="shared" si="1480"/>
        <v>MCR08S2 830</v>
      </c>
      <c r="C781" s="115" t="s">
        <v>943</v>
      </c>
      <c r="D781" s="79" t="s">
        <v>647</v>
      </c>
      <c r="E781" s="116">
        <v>9800</v>
      </c>
      <c r="F781" s="117">
        <v>78</v>
      </c>
      <c r="G781" s="81">
        <f t="shared" si="1479"/>
        <v>125.64102564102564</v>
      </c>
      <c r="H781" s="82" t="s">
        <v>554</v>
      </c>
      <c r="I781" s="83"/>
      <c r="J781" s="83" t="s">
        <v>555</v>
      </c>
      <c r="K781" s="83" t="s">
        <v>556</v>
      </c>
      <c r="L781" s="84" t="s">
        <v>579</v>
      </c>
      <c r="M781" s="85">
        <v>70</v>
      </c>
      <c r="N781" s="85">
        <v>65</v>
      </c>
      <c r="O781" s="86" t="s">
        <v>580</v>
      </c>
      <c r="P781" s="87">
        <f t="shared" si="1481"/>
        <v>4400</v>
      </c>
      <c r="Q781" s="87" t="s">
        <v>588</v>
      </c>
      <c r="R781" s="89"/>
      <c r="S781" s="89"/>
      <c r="T781" s="89"/>
      <c r="V781" s="72">
        <v>310</v>
      </c>
      <c r="Y781" s="72">
        <v>241.5</v>
      </c>
      <c r="AO781" s="73"/>
      <c r="AP781" s="118"/>
    </row>
    <row r="782" spans="1:42">
      <c r="A782" s="4" t="str">
        <f t="shared" si="1480"/>
        <v>MCR08S2 8305</v>
      </c>
      <c r="B782" s="4">
        <v>5</v>
      </c>
      <c r="C782" s="115" t="s">
        <v>943</v>
      </c>
      <c r="D782" s="79" t="s">
        <v>647</v>
      </c>
      <c r="E782" s="116">
        <v>10700</v>
      </c>
      <c r="F782" s="117">
        <v>88</v>
      </c>
      <c r="G782" s="81">
        <f t="shared" si="1479"/>
        <v>121.59090909090909</v>
      </c>
      <c r="H782" s="82" t="s">
        <v>554</v>
      </c>
      <c r="I782" s="83"/>
      <c r="J782" s="83" t="s">
        <v>555</v>
      </c>
      <c r="K782" s="83" t="s">
        <v>556</v>
      </c>
      <c r="L782" s="84" t="s">
        <v>579</v>
      </c>
      <c r="M782" s="85">
        <v>70</v>
      </c>
      <c r="N782" s="85">
        <v>65</v>
      </c>
      <c r="O782" s="86" t="s">
        <v>580</v>
      </c>
      <c r="P782" s="87">
        <f t="shared" si="1481"/>
        <v>4800</v>
      </c>
      <c r="Q782" s="87" t="s">
        <v>607</v>
      </c>
      <c r="R782" s="89"/>
      <c r="S782" s="89"/>
      <c r="T782" s="89"/>
      <c r="V782" s="72">
        <v>340</v>
      </c>
      <c r="Y782" s="72">
        <v>243.8</v>
      </c>
      <c r="AO782" s="73"/>
      <c r="AP782" s="118"/>
    </row>
    <row r="783" spans="1:42">
      <c r="A783" s="4" t="str">
        <f t="shared" si="1480"/>
        <v>MCR08S2 830</v>
      </c>
      <c r="C783" s="115" t="s">
        <v>943</v>
      </c>
      <c r="D783" s="79" t="s">
        <v>647</v>
      </c>
      <c r="E783" s="116">
        <v>11850</v>
      </c>
      <c r="F783" s="117">
        <v>98</v>
      </c>
      <c r="G783" s="81">
        <f t="shared" si="1479"/>
        <v>120.91836734693878</v>
      </c>
      <c r="H783" s="82" t="s">
        <v>554</v>
      </c>
      <c r="I783" s="83"/>
      <c r="J783" s="83" t="s">
        <v>555</v>
      </c>
      <c r="K783" s="83" t="s">
        <v>556</v>
      </c>
      <c r="L783" s="84" t="s">
        <v>579</v>
      </c>
      <c r="M783" s="85">
        <v>70</v>
      </c>
      <c r="N783" s="85">
        <v>65</v>
      </c>
      <c r="O783" s="86" t="s">
        <v>580</v>
      </c>
      <c r="P783" s="87">
        <f t="shared" si="1481"/>
        <v>5300</v>
      </c>
      <c r="Q783" s="87" t="s">
        <v>609</v>
      </c>
      <c r="R783" s="89"/>
      <c r="S783" s="89"/>
      <c r="T783" s="89"/>
      <c r="V783" s="72">
        <v>380</v>
      </c>
      <c r="Y783" s="72">
        <v>246.6</v>
      </c>
      <c r="AO783" s="73"/>
      <c r="AP783" s="118"/>
    </row>
    <row r="784" spans="1:42">
      <c r="A784" s="4" t="str">
        <f t="shared" si="1480"/>
        <v>MCR08S2 8306</v>
      </c>
      <c r="B784" s="4">
        <v>6</v>
      </c>
      <c r="C784" s="115" t="s">
        <v>943</v>
      </c>
      <c r="D784" s="79" t="s">
        <v>648</v>
      </c>
      <c r="E784" s="116">
        <v>12700</v>
      </c>
      <c r="F784" s="117">
        <v>108</v>
      </c>
      <c r="G784" s="81">
        <f t="shared" si="1479"/>
        <v>117.5925925925926</v>
      </c>
      <c r="H784" s="82" t="s">
        <v>554</v>
      </c>
      <c r="I784" s="83"/>
      <c r="J784" s="83" t="s">
        <v>555</v>
      </c>
      <c r="K784" s="83" t="s">
        <v>556</v>
      </c>
      <c r="L784" s="84" t="s">
        <v>579</v>
      </c>
      <c r="M784" s="85">
        <v>70</v>
      </c>
      <c r="N784" s="85">
        <v>65</v>
      </c>
      <c r="O784" s="86" t="s">
        <v>580</v>
      </c>
      <c r="P784" s="87">
        <f t="shared" si="1481"/>
        <v>5700</v>
      </c>
      <c r="Q784" s="87" t="s">
        <v>589</v>
      </c>
      <c r="R784" s="89"/>
      <c r="S784" s="89"/>
      <c r="T784" s="89"/>
      <c r="V784" s="72">
        <v>410</v>
      </c>
      <c r="Y784" s="72">
        <v>248.5</v>
      </c>
      <c r="AO784" s="73"/>
      <c r="AP784" s="118"/>
    </row>
    <row r="785" spans="1:42">
      <c r="A785" s="4" t="str">
        <f t="shared" si="1480"/>
        <v>MCR08S2 8307</v>
      </c>
      <c r="B785" s="4">
        <v>7</v>
      </c>
      <c r="C785" s="115" t="s">
        <v>943</v>
      </c>
      <c r="D785" s="79" t="s">
        <v>648</v>
      </c>
      <c r="E785" s="116">
        <v>13850</v>
      </c>
      <c r="F785" s="117">
        <v>118</v>
      </c>
      <c r="G785" s="81">
        <f t="shared" si="1479"/>
        <v>117.37288135593221</v>
      </c>
      <c r="H785" s="82" t="s">
        <v>554</v>
      </c>
      <c r="I785" s="83"/>
      <c r="J785" s="83" t="s">
        <v>565</v>
      </c>
      <c r="K785" s="83" t="s">
        <v>556</v>
      </c>
      <c r="L785" s="84" t="s">
        <v>579</v>
      </c>
      <c r="M785" s="85">
        <v>70</v>
      </c>
      <c r="N785" s="85">
        <v>65</v>
      </c>
      <c r="O785" s="86" t="s">
        <v>580</v>
      </c>
      <c r="P785" s="87">
        <f t="shared" si="1481"/>
        <v>6200</v>
      </c>
      <c r="Q785" s="87" t="s">
        <v>610</v>
      </c>
      <c r="R785" s="89"/>
      <c r="S785" s="89"/>
      <c r="T785" s="89"/>
      <c r="V785" s="72">
        <v>450</v>
      </c>
      <c r="Y785" s="72">
        <v>250.8</v>
      </c>
      <c r="AO785" s="73"/>
      <c r="AP785" s="118"/>
    </row>
    <row r="786" spans="1:42">
      <c r="A786" s="4" t="str">
        <f t="shared" si="1480"/>
        <v/>
      </c>
      <c r="C786" s="115"/>
      <c r="D786" s="79" t="s">
        <v>646</v>
      </c>
      <c r="E786" s="116"/>
      <c r="F786" s="117"/>
      <c r="G786" s="81"/>
      <c r="H786" s="82" t="s">
        <v>554</v>
      </c>
      <c r="I786" s="83"/>
      <c r="J786" s="83"/>
      <c r="K786" s="83"/>
      <c r="L786" s="84"/>
      <c r="M786" s="85"/>
      <c r="N786" s="85"/>
      <c r="O786" s="86"/>
      <c r="P786" s="87"/>
      <c r="Q786" s="87"/>
      <c r="R786" s="89"/>
      <c r="S786" s="89"/>
      <c r="T786" s="89"/>
      <c r="AO786" s="73"/>
      <c r="AP786" s="118"/>
    </row>
    <row r="787" spans="1:42">
      <c r="A787" s="4" t="str">
        <f t="shared" si="1480"/>
        <v>MCR10S2 8301</v>
      </c>
      <c r="B787" s="4">
        <v>1</v>
      </c>
      <c r="C787" s="115" t="s">
        <v>944</v>
      </c>
      <c r="D787" s="79" t="s">
        <v>649</v>
      </c>
      <c r="E787" s="116">
        <f>MROUND(0.8*AD787, 50)</f>
        <v>3650</v>
      </c>
      <c r="F787" s="117" t="s">
        <v>612</v>
      </c>
      <c r="G787" s="81">
        <f t="shared" ref="G787:G796" si="1482">E787/F787</f>
        <v>130.35714285714286</v>
      </c>
      <c r="H787" s="82" t="s">
        <v>554</v>
      </c>
      <c r="I787" s="83"/>
      <c r="J787" s="83" t="s">
        <v>555</v>
      </c>
      <c r="K787" s="83" t="s">
        <v>556</v>
      </c>
      <c r="L787" s="84" t="s">
        <v>626</v>
      </c>
      <c r="M787" s="85">
        <v>70</v>
      </c>
      <c r="N787" s="85">
        <v>65</v>
      </c>
      <c r="O787" s="86" t="s">
        <v>627</v>
      </c>
      <c r="P787" s="87">
        <f>MROUND(E787/(10*0.28),100)</f>
        <v>1300</v>
      </c>
      <c r="Q787" s="87" t="s">
        <v>599</v>
      </c>
      <c r="R787" s="89"/>
      <c r="S787" s="89"/>
      <c r="T787" s="89"/>
      <c r="V787" s="72">
        <v>120</v>
      </c>
      <c r="Y787" s="72">
        <v>211</v>
      </c>
      <c r="AD787" s="72">
        <v>4550</v>
      </c>
      <c r="AO787" s="73"/>
      <c r="AP787" s="118"/>
    </row>
    <row r="788" spans="1:42">
      <c r="A788" s="4" t="str">
        <f t="shared" si="1480"/>
        <v>MCR10S2 8302</v>
      </c>
      <c r="B788" s="4">
        <v>2</v>
      </c>
      <c r="C788" s="115" t="s">
        <v>944</v>
      </c>
      <c r="D788" s="79" t="s">
        <v>649</v>
      </c>
      <c r="E788" s="116">
        <f>MROUND(0.8*AD788, 50)</f>
        <v>5300</v>
      </c>
      <c r="F788" s="117" t="s">
        <v>616</v>
      </c>
      <c r="G788" s="81">
        <f t="shared" si="1482"/>
        <v>123.25581395348837</v>
      </c>
      <c r="H788" s="82" t="s">
        <v>554</v>
      </c>
      <c r="I788" s="83"/>
      <c r="J788" s="83" t="s">
        <v>555</v>
      </c>
      <c r="K788" s="83" t="s">
        <v>556</v>
      </c>
      <c r="L788" s="84" t="s">
        <v>626</v>
      </c>
      <c r="M788" s="85">
        <v>70</v>
      </c>
      <c r="N788" s="85">
        <v>65</v>
      </c>
      <c r="O788" s="86" t="s">
        <v>627</v>
      </c>
      <c r="P788" s="87">
        <f t="shared" ref="P788:P796" si="1483">MROUND(E788/(10*0.28),100)</f>
        <v>1900</v>
      </c>
      <c r="Q788" s="87" t="s">
        <v>584</v>
      </c>
      <c r="R788" s="89"/>
      <c r="S788" s="89"/>
      <c r="T788" s="89"/>
      <c r="V788" s="72">
        <v>180</v>
      </c>
      <c r="Y788" s="72">
        <v>220</v>
      </c>
      <c r="AD788" s="72">
        <v>6631</v>
      </c>
      <c r="AO788" s="73"/>
      <c r="AP788" s="118"/>
    </row>
    <row r="789" spans="1:42">
      <c r="A789" s="4" t="str">
        <f t="shared" si="1480"/>
        <v>MCR10S2 8303</v>
      </c>
      <c r="B789" s="4">
        <v>3</v>
      </c>
      <c r="C789" s="115" t="s">
        <v>944</v>
      </c>
      <c r="D789" s="79" t="s">
        <v>650</v>
      </c>
      <c r="E789" s="116">
        <f>MROUND(0.8*AD789, 50)</f>
        <v>7750</v>
      </c>
      <c r="F789" s="117" t="s">
        <v>625</v>
      </c>
      <c r="G789" s="81">
        <f t="shared" si="1482"/>
        <v>117.42424242424242</v>
      </c>
      <c r="H789" s="82" t="s">
        <v>554</v>
      </c>
      <c r="I789" s="83"/>
      <c r="J789" s="83" t="s">
        <v>555</v>
      </c>
      <c r="K789" s="83" t="s">
        <v>556</v>
      </c>
      <c r="L789" s="84" t="s">
        <v>626</v>
      </c>
      <c r="M789" s="85">
        <v>70</v>
      </c>
      <c r="N789" s="85">
        <v>65</v>
      </c>
      <c r="O789" s="86" t="s">
        <v>627</v>
      </c>
      <c r="P789" s="87">
        <f t="shared" si="1483"/>
        <v>2800</v>
      </c>
      <c r="Q789" s="87" t="s">
        <v>591</v>
      </c>
      <c r="R789" s="89"/>
      <c r="S789" s="89"/>
      <c r="T789" s="89"/>
      <c r="V789" s="72">
        <v>270</v>
      </c>
      <c r="Y789" s="72">
        <v>230</v>
      </c>
      <c r="AD789" s="72">
        <v>9663</v>
      </c>
      <c r="AO789" s="73"/>
      <c r="AP789" s="118"/>
    </row>
    <row r="790" spans="1:42">
      <c r="A790" s="4" t="str">
        <f t="shared" si="1480"/>
        <v>MCR10S2 830</v>
      </c>
      <c r="C790" s="115" t="s">
        <v>944</v>
      </c>
      <c r="D790" s="79" t="s">
        <v>650</v>
      </c>
      <c r="E790" s="116">
        <f>MROUND(0.8*AD790, 50)</f>
        <v>9300</v>
      </c>
      <c r="F790" s="117" t="s">
        <v>628</v>
      </c>
      <c r="G790" s="81">
        <f t="shared" si="1482"/>
        <v>113.41463414634147</v>
      </c>
      <c r="H790" s="82" t="s">
        <v>554</v>
      </c>
      <c r="I790" s="83"/>
      <c r="J790" s="83" t="s">
        <v>555</v>
      </c>
      <c r="K790" s="83" t="s">
        <v>556</v>
      </c>
      <c r="L790" s="84" t="s">
        <v>626</v>
      </c>
      <c r="M790" s="85">
        <v>70</v>
      </c>
      <c r="N790" s="85">
        <v>65</v>
      </c>
      <c r="O790" s="122" t="s">
        <v>627</v>
      </c>
      <c r="P790" s="87">
        <f t="shared" si="1483"/>
        <v>3300</v>
      </c>
      <c r="Q790" s="87" t="s">
        <v>592</v>
      </c>
      <c r="R790" s="89"/>
      <c r="S790" s="89"/>
      <c r="T790" s="89"/>
      <c r="V790" s="72">
        <v>330</v>
      </c>
      <c r="Y790" s="72">
        <v>235</v>
      </c>
      <c r="AD790" s="72">
        <v>11642</v>
      </c>
      <c r="AO790" s="73"/>
      <c r="AP790" s="118"/>
    </row>
    <row r="791" spans="1:42">
      <c r="A791" s="4" t="str">
        <f t="shared" si="1480"/>
        <v>MCR10S2 8304</v>
      </c>
      <c r="B791" s="4">
        <v>4</v>
      </c>
      <c r="C791" s="115" t="s">
        <v>944</v>
      </c>
      <c r="D791" s="79" t="s">
        <v>435</v>
      </c>
      <c r="E791" s="116">
        <v>10750</v>
      </c>
      <c r="F791" s="117">
        <v>85</v>
      </c>
      <c r="G791" s="81">
        <f t="shared" si="1482"/>
        <v>126.47058823529412</v>
      </c>
      <c r="H791" s="82" t="s">
        <v>554</v>
      </c>
      <c r="I791" s="83"/>
      <c r="J791" s="83" t="s">
        <v>555</v>
      </c>
      <c r="K791" s="83" t="s">
        <v>556</v>
      </c>
      <c r="L791" s="84" t="s">
        <v>626</v>
      </c>
      <c r="M791" s="85">
        <v>70</v>
      </c>
      <c r="N791" s="85">
        <v>65</v>
      </c>
      <c r="O791" s="86" t="s">
        <v>627</v>
      </c>
      <c r="P791" s="87">
        <f t="shared" si="1483"/>
        <v>3800</v>
      </c>
      <c r="Q791" s="87" t="s">
        <v>604</v>
      </c>
      <c r="R791" s="89"/>
      <c r="S791" s="89"/>
      <c r="T791" s="89"/>
      <c r="V791" s="72">
        <v>270</v>
      </c>
      <c r="Y791" s="72">
        <v>297.5</v>
      </c>
      <c r="AO791" s="73"/>
      <c r="AP791" s="118"/>
    </row>
    <row r="792" spans="1:42">
      <c r="A792" s="4" t="str">
        <f t="shared" si="1480"/>
        <v>MCR10S2 830</v>
      </c>
      <c r="C792" s="115" t="s">
        <v>944</v>
      </c>
      <c r="D792" s="79" t="s">
        <v>436</v>
      </c>
      <c r="E792" s="116">
        <v>12250</v>
      </c>
      <c r="F792" s="117">
        <v>97</v>
      </c>
      <c r="G792" s="81">
        <f t="shared" si="1482"/>
        <v>126.28865979381443</v>
      </c>
      <c r="H792" s="82" t="s">
        <v>554</v>
      </c>
      <c r="I792" s="83"/>
      <c r="J792" s="83" t="s">
        <v>555</v>
      </c>
      <c r="K792" s="83" t="s">
        <v>556</v>
      </c>
      <c r="L792" s="84" t="s">
        <v>626</v>
      </c>
      <c r="M792" s="85">
        <v>70</v>
      </c>
      <c r="N792" s="85">
        <v>65</v>
      </c>
      <c r="O792" s="86" t="s">
        <v>627</v>
      </c>
      <c r="P792" s="87">
        <f t="shared" si="1483"/>
        <v>4400</v>
      </c>
      <c r="Q792" s="87" t="s">
        <v>588</v>
      </c>
      <c r="R792" s="89"/>
      <c r="S792" s="89"/>
      <c r="T792" s="89"/>
      <c r="V792" s="72">
        <v>310</v>
      </c>
      <c r="Y792" s="72">
        <v>301.8</v>
      </c>
      <c r="AO792" s="73"/>
      <c r="AP792" s="118"/>
    </row>
    <row r="793" spans="1:42">
      <c r="A793" s="4" t="str">
        <f t="shared" si="1480"/>
        <v>MCR10S2 8305</v>
      </c>
      <c r="B793" s="4">
        <v>5</v>
      </c>
      <c r="C793" s="115" t="s">
        <v>944</v>
      </c>
      <c r="D793" s="79" t="s">
        <v>436</v>
      </c>
      <c r="E793" s="116">
        <v>13700</v>
      </c>
      <c r="F793" s="117">
        <v>110</v>
      </c>
      <c r="G793" s="81">
        <f t="shared" si="1482"/>
        <v>124.54545454545455</v>
      </c>
      <c r="H793" s="82" t="s">
        <v>554</v>
      </c>
      <c r="I793" s="83"/>
      <c r="J793" s="83" t="s">
        <v>555</v>
      </c>
      <c r="K793" s="83" t="s">
        <v>556</v>
      </c>
      <c r="L793" s="84" t="s">
        <v>626</v>
      </c>
      <c r="M793" s="85">
        <v>70</v>
      </c>
      <c r="N793" s="85">
        <v>65</v>
      </c>
      <c r="O793" s="86" t="s">
        <v>627</v>
      </c>
      <c r="P793" s="87">
        <f t="shared" si="1483"/>
        <v>4900</v>
      </c>
      <c r="Q793" s="87" t="s">
        <v>607</v>
      </c>
      <c r="R793" s="89"/>
      <c r="S793" s="89"/>
      <c r="T793" s="89"/>
      <c r="V793" s="72">
        <v>350</v>
      </c>
      <c r="Y793" s="72">
        <v>305.60000000000002</v>
      </c>
      <c r="AO793" s="73"/>
      <c r="AP793" s="118"/>
    </row>
    <row r="794" spans="1:42">
      <c r="A794" s="4" t="str">
        <f t="shared" si="1480"/>
        <v>MCR10S2 830</v>
      </c>
      <c r="C794" s="115" t="s">
        <v>944</v>
      </c>
      <c r="D794" s="79" t="s">
        <v>436</v>
      </c>
      <c r="E794" s="80">
        <v>15150</v>
      </c>
      <c r="F794" s="82">
        <v>122</v>
      </c>
      <c r="G794" s="81">
        <f t="shared" si="1482"/>
        <v>124.18032786885246</v>
      </c>
      <c r="H794" s="82" t="s">
        <v>554</v>
      </c>
      <c r="I794" s="83"/>
      <c r="J794" s="83" t="s">
        <v>555</v>
      </c>
      <c r="K794" s="83" t="s">
        <v>556</v>
      </c>
      <c r="L794" s="84" t="s">
        <v>626</v>
      </c>
      <c r="M794" s="85">
        <v>70</v>
      </c>
      <c r="N794" s="85">
        <v>65</v>
      </c>
      <c r="O794" s="86" t="s">
        <v>627</v>
      </c>
      <c r="P794" s="87">
        <f t="shared" si="1483"/>
        <v>5400</v>
      </c>
      <c r="Q794" s="87" t="s">
        <v>609</v>
      </c>
      <c r="R794" s="89"/>
      <c r="S794" s="89"/>
      <c r="T794" s="89"/>
      <c r="V794" s="72">
        <v>390</v>
      </c>
      <c r="Y794" s="72">
        <v>309</v>
      </c>
      <c r="AO794" s="73"/>
      <c r="AP794" s="118"/>
    </row>
    <row r="795" spans="1:42">
      <c r="A795" s="4" t="str">
        <f t="shared" si="1480"/>
        <v>MCR10S2 8306</v>
      </c>
      <c r="B795" s="4">
        <v>6</v>
      </c>
      <c r="C795" s="115" t="s">
        <v>944</v>
      </c>
      <c r="D795" s="79" t="s">
        <v>436</v>
      </c>
      <c r="E795" s="80">
        <v>16250</v>
      </c>
      <c r="F795" s="82">
        <v>135</v>
      </c>
      <c r="G795" s="81">
        <f t="shared" si="1482"/>
        <v>120.37037037037037</v>
      </c>
      <c r="H795" s="82" t="s">
        <v>554</v>
      </c>
      <c r="I795" s="83"/>
      <c r="J795" s="83" t="s">
        <v>555</v>
      </c>
      <c r="K795" s="83" t="s">
        <v>556</v>
      </c>
      <c r="L795" s="84" t="s">
        <v>626</v>
      </c>
      <c r="M795" s="85">
        <v>70</v>
      </c>
      <c r="N795" s="85">
        <v>65</v>
      </c>
      <c r="O795" s="86" t="s">
        <v>627</v>
      </c>
      <c r="P795" s="87">
        <f t="shared" si="1483"/>
        <v>5800</v>
      </c>
      <c r="Q795" s="87" t="s">
        <v>589</v>
      </c>
      <c r="R795" s="89"/>
      <c r="S795" s="89"/>
      <c r="T795" s="89"/>
      <c r="V795" s="72">
        <v>420</v>
      </c>
      <c r="Y795" s="72">
        <v>311.3</v>
      </c>
      <c r="AO795" s="73"/>
      <c r="AP795" s="118"/>
    </row>
    <row r="796" spans="1:42">
      <c r="A796" s="4" t="str">
        <f t="shared" si="1480"/>
        <v>MCR10S2 8307</v>
      </c>
      <c r="B796" s="4">
        <v>7</v>
      </c>
      <c r="C796" s="115" t="s">
        <v>944</v>
      </c>
      <c r="D796" s="79" t="s">
        <v>436</v>
      </c>
      <c r="E796" s="80">
        <v>17300</v>
      </c>
      <c r="F796" s="82">
        <v>147</v>
      </c>
      <c r="G796" s="81">
        <f t="shared" si="1482"/>
        <v>117.68707482993197</v>
      </c>
      <c r="H796" s="82" t="s">
        <v>554</v>
      </c>
      <c r="I796" s="83"/>
      <c r="J796" s="83" t="s">
        <v>555</v>
      </c>
      <c r="K796" s="83" t="s">
        <v>556</v>
      </c>
      <c r="L796" s="84" t="s">
        <v>626</v>
      </c>
      <c r="M796" s="85">
        <v>70</v>
      </c>
      <c r="N796" s="85">
        <v>65</v>
      </c>
      <c r="O796" s="86" t="s">
        <v>627</v>
      </c>
      <c r="P796" s="87">
        <f t="shared" si="1483"/>
        <v>6200</v>
      </c>
      <c r="Q796" s="87" t="s">
        <v>610</v>
      </c>
      <c r="R796" s="89"/>
      <c r="S796" s="89"/>
      <c r="T796" s="89"/>
      <c r="V796" s="72">
        <v>450</v>
      </c>
      <c r="Y796" s="72">
        <v>313.5</v>
      </c>
      <c r="AO796" s="73"/>
      <c r="AP796" s="118"/>
    </row>
    <row r="797" spans="1:42" ht="15" thickBot="1">
      <c r="A797" s="4" t="str">
        <f t="shared" si="1480"/>
        <v/>
      </c>
      <c r="C797" s="115"/>
      <c r="D797" s="79" t="s">
        <v>646</v>
      </c>
      <c r="E797" s="80"/>
      <c r="F797" s="82"/>
      <c r="G797" s="81"/>
      <c r="H797" s="82" t="s">
        <v>554</v>
      </c>
      <c r="I797" s="83"/>
      <c r="J797" s="83"/>
      <c r="K797" s="83"/>
      <c r="L797" s="84"/>
      <c r="M797" s="85"/>
      <c r="N797" s="85"/>
      <c r="O797" s="86"/>
      <c r="P797" s="87"/>
      <c r="Q797" s="87"/>
      <c r="R797" s="89"/>
      <c r="S797" s="89"/>
      <c r="T797" s="89"/>
      <c r="AO797" s="73"/>
      <c r="AP797" s="118"/>
    </row>
    <row r="798" spans="1:42">
      <c r="A798" s="4" t="str">
        <f t="shared" si="1480"/>
        <v>MCR02S2 8401</v>
      </c>
      <c r="B798" s="4">
        <v>1</v>
      </c>
      <c r="C798" s="115" t="s">
        <v>945</v>
      </c>
      <c r="D798" s="79" t="s">
        <v>434</v>
      </c>
      <c r="E798" s="116">
        <f>MROUND(0.8*AD798, 50)</f>
        <v>750</v>
      </c>
      <c r="F798" s="117" t="s">
        <v>597</v>
      </c>
      <c r="G798" s="81">
        <f t="shared" ref="G798:G801" si="1484">E798/F798</f>
        <v>107.14285714285714</v>
      </c>
      <c r="H798" s="82" t="s">
        <v>554</v>
      </c>
      <c r="I798" s="83"/>
      <c r="J798" s="83" t="s">
        <v>555</v>
      </c>
      <c r="K798" s="83" t="s">
        <v>556</v>
      </c>
      <c r="L798" s="84" t="s">
        <v>557</v>
      </c>
      <c r="M798" s="85">
        <v>70</v>
      </c>
      <c r="N798" s="85">
        <v>65</v>
      </c>
      <c r="O798" s="86" t="s">
        <v>598</v>
      </c>
      <c r="P798" s="87">
        <f t="shared" ref="P798:P807" si="1485">MROUND(E798/(2*0.28),100)</f>
        <v>1300</v>
      </c>
      <c r="Q798" s="87" t="s">
        <v>424</v>
      </c>
      <c r="R798" s="89"/>
      <c r="S798" s="89"/>
      <c r="T798" s="89"/>
      <c r="V798" s="72">
        <v>120</v>
      </c>
      <c r="Y798" s="72">
        <v>42.1</v>
      </c>
      <c r="AD798" s="123">
        <v>954</v>
      </c>
      <c r="AO798" s="73"/>
      <c r="AP798" s="118"/>
    </row>
    <row r="799" spans="1:42">
      <c r="A799" s="4" t="str">
        <f t="shared" si="1480"/>
        <v>MCR02S2 8402</v>
      </c>
      <c r="B799" s="4">
        <v>2</v>
      </c>
      <c r="C799" s="115" t="s">
        <v>945</v>
      </c>
      <c r="D799" s="79" t="s">
        <v>434</v>
      </c>
      <c r="E799" s="116">
        <f>MROUND(0.8*AD799, 50)</f>
        <v>1100</v>
      </c>
      <c r="F799" s="117" t="s">
        <v>600</v>
      </c>
      <c r="G799" s="81">
        <f t="shared" si="1484"/>
        <v>110</v>
      </c>
      <c r="H799" s="82" t="s">
        <v>554</v>
      </c>
      <c r="I799" s="83"/>
      <c r="J799" s="83" t="s">
        <v>555</v>
      </c>
      <c r="K799" s="83" t="s">
        <v>556</v>
      </c>
      <c r="L799" s="84" t="s">
        <v>557</v>
      </c>
      <c r="M799" s="85">
        <v>70</v>
      </c>
      <c r="N799" s="85">
        <v>65</v>
      </c>
      <c r="O799" s="86" t="s">
        <v>598</v>
      </c>
      <c r="P799" s="87">
        <f t="shared" si="1485"/>
        <v>2000</v>
      </c>
      <c r="Q799" s="87" t="s">
        <v>425</v>
      </c>
      <c r="R799" s="89"/>
      <c r="S799" s="89"/>
      <c r="T799" s="89"/>
      <c r="V799" s="72">
        <v>180</v>
      </c>
      <c r="Y799" s="72">
        <v>44</v>
      </c>
      <c r="AD799" s="124">
        <v>1391</v>
      </c>
      <c r="AO799" s="73"/>
      <c r="AP799" s="118"/>
    </row>
    <row r="800" spans="1:42">
      <c r="A800" s="4" t="str">
        <f t="shared" si="1480"/>
        <v>MCR02S2 8403</v>
      </c>
      <c r="B800" s="4">
        <v>3</v>
      </c>
      <c r="C800" s="115" t="s">
        <v>945</v>
      </c>
      <c r="D800" s="79" t="s">
        <v>434</v>
      </c>
      <c r="E800" s="116">
        <f>MROUND(0.8*AD800, 50)</f>
        <v>1600</v>
      </c>
      <c r="F800" s="117" t="s">
        <v>601</v>
      </c>
      <c r="G800" s="81">
        <f t="shared" si="1484"/>
        <v>106.66666666666667</v>
      </c>
      <c r="H800" s="82" t="s">
        <v>554</v>
      </c>
      <c r="I800" s="83"/>
      <c r="J800" s="83" t="s">
        <v>555</v>
      </c>
      <c r="K800" s="83" t="s">
        <v>556</v>
      </c>
      <c r="L800" s="84" t="s">
        <v>557</v>
      </c>
      <c r="M800" s="85">
        <v>70</v>
      </c>
      <c r="N800" s="85">
        <v>65</v>
      </c>
      <c r="O800" s="86" t="s">
        <v>598</v>
      </c>
      <c r="P800" s="87">
        <f t="shared" si="1485"/>
        <v>2900</v>
      </c>
      <c r="Q800" s="87" t="s">
        <v>426</v>
      </c>
      <c r="R800" s="89"/>
      <c r="S800" s="89"/>
      <c r="T800" s="89"/>
      <c r="V800" s="72">
        <v>270</v>
      </c>
      <c r="Y800" s="72">
        <v>46</v>
      </c>
      <c r="AD800" s="124">
        <v>2027</v>
      </c>
      <c r="AO800" s="73"/>
      <c r="AP800" s="118"/>
    </row>
    <row r="801" spans="1:42">
      <c r="A801" s="4" t="str">
        <f t="shared" si="1480"/>
        <v>MCR02S2 840</v>
      </c>
      <c r="C801" s="115" t="s">
        <v>945</v>
      </c>
      <c r="D801" s="79" t="s">
        <v>434</v>
      </c>
      <c r="E801" s="116">
        <f>MROUND(0.8*AD801, 50)</f>
        <v>1950</v>
      </c>
      <c r="F801" s="117" t="s">
        <v>602</v>
      </c>
      <c r="G801" s="81">
        <f t="shared" si="1484"/>
        <v>108.33333333333333</v>
      </c>
      <c r="H801" s="82" t="s">
        <v>554</v>
      </c>
      <c r="I801" s="83"/>
      <c r="J801" s="83" t="s">
        <v>555</v>
      </c>
      <c r="K801" s="83" t="s">
        <v>556</v>
      </c>
      <c r="L801" s="84" t="s">
        <v>557</v>
      </c>
      <c r="M801" s="85">
        <v>70</v>
      </c>
      <c r="N801" s="85">
        <v>65</v>
      </c>
      <c r="O801" s="86" t="s">
        <v>598</v>
      </c>
      <c r="P801" s="87">
        <f t="shared" si="1485"/>
        <v>3500</v>
      </c>
      <c r="Q801" s="87" t="s">
        <v>427</v>
      </c>
      <c r="R801" s="89"/>
      <c r="S801" s="89"/>
      <c r="T801" s="89"/>
      <c r="V801" s="72">
        <v>330</v>
      </c>
      <c r="Y801" s="72">
        <v>46.9</v>
      </c>
      <c r="AD801" s="124">
        <v>2442</v>
      </c>
      <c r="AO801" s="73"/>
      <c r="AP801" s="118"/>
    </row>
    <row r="802" spans="1:42">
      <c r="A802" s="4" t="str">
        <f t="shared" si="1480"/>
        <v>MCR02S2 8404</v>
      </c>
      <c r="B802" s="4">
        <v>4</v>
      </c>
      <c r="C802" s="115" t="s">
        <v>945</v>
      </c>
      <c r="D802" s="79" t="s">
        <v>435</v>
      </c>
      <c r="E802" s="116">
        <v>2250</v>
      </c>
      <c r="F802" s="117" t="s">
        <v>603</v>
      </c>
      <c r="G802" s="81">
        <f t="shared" ref="G802:G807" si="1486">ROUND(E802/F802,0)</f>
        <v>118</v>
      </c>
      <c r="H802" s="82" t="s">
        <v>554</v>
      </c>
      <c r="I802" s="83"/>
      <c r="J802" s="83" t="s">
        <v>555</v>
      </c>
      <c r="K802" s="83" t="s">
        <v>556</v>
      </c>
      <c r="L802" s="84" t="s">
        <v>557</v>
      </c>
      <c r="M802" s="85">
        <v>70</v>
      </c>
      <c r="N802" s="85">
        <v>65</v>
      </c>
      <c r="O802" s="86" t="s">
        <v>558</v>
      </c>
      <c r="P802" s="87">
        <f t="shared" si="1485"/>
        <v>4000</v>
      </c>
      <c r="Q802" s="87" t="s">
        <v>428</v>
      </c>
      <c r="R802" s="89"/>
      <c r="S802" s="89"/>
      <c r="T802" s="89"/>
      <c r="V802" s="72">
        <v>270</v>
      </c>
      <c r="Y802" s="72">
        <v>119</v>
      </c>
      <c r="AN802" s="119"/>
      <c r="AO802" s="118"/>
    </row>
    <row r="803" spans="1:42">
      <c r="A803" s="4" t="str">
        <f t="shared" si="1480"/>
        <v>MCR02S2 840</v>
      </c>
      <c r="C803" s="115" t="s">
        <v>945</v>
      </c>
      <c r="D803" s="79" t="s">
        <v>435</v>
      </c>
      <c r="E803" s="116">
        <v>2550</v>
      </c>
      <c r="F803" s="117" t="s">
        <v>605</v>
      </c>
      <c r="G803" s="81">
        <f t="shared" si="1486"/>
        <v>116</v>
      </c>
      <c r="H803" s="82" t="s">
        <v>554</v>
      </c>
      <c r="I803" s="83"/>
      <c r="J803" s="83" t="s">
        <v>555</v>
      </c>
      <c r="K803" s="83" t="s">
        <v>556</v>
      </c>
      <c r="L803" s="84" t="s">
        <v>557</v>
      </c>
      <c r="M803" s="85">
        <v>70</v>
      </c>
      <c r="N803" s="85">
        <v>65</v>
      </c>
      <c r="O803" s="86" t="s">
        <v>558</v>
      </c>
      <c r="P803" s="87">
        <f t="shared" si="1485"/>
        <v>4600</v>
      </c>
      <c r="Q803" s="87" t="s">
        <v>429</v>
      </c>
      <c r="R803" s="89"/>
      <c r="S803" s="89"/>
      <c r="T803" s="89"/>
      <c r="V803" s="72">
        <v>310</v>
      </c>
      <c r="Y803" s="72">
        <v>120.7</v>
      </c>
      <c r="AN803" s="119"/>
      <c r="AO803" s="118"/>
    </row>
    <row r="804" spans="1:42">
      <c r="A804" s="4" t="str">
        <f t="shared" si="1480"/>
        <v>MCR02S2 8405</v>
      </c>
      <c r="B804" s="4">
        <v>5</v>
      </c>
      <c r="C804" s="115" t="s">
        <v>945</v>
      </c>
      <c r="D804" s="79" t="s">
        <v>435</v>
      </c>
      <c r="E804" s="116">
        <v>2800</v>
      </c>
      <c r="F804" s="117" t="s">
        <v>606</v>
      </c>
      <c r="G804" s="81">
        <f t="shared" si="1486"/>
        <v>117</v>
      </c>
      <c r="H804" s="82" t="s">
        <v>554</v>
      </c>
      <c r="I804" s="83"/>
      <c r="J804" s="83" t="s">
        <v>555</v>
      </c>
      <c r="K804" s="83" t="s">
        <v>556</v>
      </c>
      <c r="L804" s="84" t="s">
        <v>557</v>
      </c>
      <c r="M804" s="85">
        <v>70</v>
      </c>
      <c r="N804" s="85">
        <v>65</v>
      </c>
      <c r="O804" s="86" t="s">
        <v>558</v>
      </c>
      <c r="P804" s="87">
        <f t="shared" si="1485"/>
        <v>5000</v>
      </c>
      <c r="Q804" s="87" t="s">
        <v>430</v>
      </c>
      <c r="R804" s="89"/>
      <c r="S804" s="89"/>
      <c r="T804" s="89"/>
      <c r="V804" s="72">
        <v>340</v>
      </c>
      <c r="Y804" s="72">
        <v>121.9</v>
      </c>
      <c r="AN804" s="120"/>
      <c r="AO804" s="118"/>
    </row>
    <row r="805" spans="1:42">
      <c r="A805" s="4" t="str">
        <f t="shared" si="1480"/>
        <v>MCR02S2 840</v>
      </c>
      <c r="C805" s="115" t="s">
        <v>945</v>
      </c>
      <c r="D805" s="79" t="s">
        <v>436</v>
      </c>
      <c r="E805" s="116">
        <v>3100</v>
      </c>
      <c r="F805" s="117" t="s">
        <v>608</v>
      </c>
      <c r="G805" s="81">
        <f t="shared" si="1486"/>
        <v>115</v>
      </c>
      <c r="H805" s="82" t="s">
        <v>554</v>
      </c>
      <c r="I805" s="83"/>
      <c r="J805" s="83" t="s">
        <v>555</v>
      </c>
      <c r="K805" s="83" t="s">
        <v>556</v>
      </c>
      <c r="L805" s="84" t="s">
        <v>557</v>
      </c>
      <c r="M805" s="85">
        <v>70</v>
      </c>
      <c r="N805" s="85">
        <v>65</v>
      </c>
      <c r="O805" s="86" t="s">
        <v>558</v>
      </c>
      <c r="P805" s="87">
        <f t="shared" si="1485"/>
        <v>5500</v>
      </c>
      <c r="Q805" s="87" t="s">
        <v>431</v>
      </c>
      <c r="R805" s="89"/>
      <c r="S805" s="89"/>
      <c r="T805" s="89"/>
      <c r="V805" s="72">
        <v>380</v>
      </c>
      <c r="Y805" s="72">
        <v>123.3</v>
      </c>
      <c r="AN805" s="120"/>
      <c r="AO805" s="118"/>
    </row>
    <row r="806" spans="1:42">
      <c r="A806" s="4" t="str">
        <f t="shared" si="1480"/>
        <v>MCR02S2 8406</v>
      </c>
      <c r="B806" s="4">
        <v>6</v>
      </c>
      <c r="C806" s="115" t="s">
        <v>945</v>
      </c>
      <c r="D806" s="79" t="s">
        <v>436</v>
      </c>
      <c r="E806" s="80">
        <v>3350</v>
      </c>
      <c r="F806" s="82">
        <v>29</v>
      </c>
      <c r="G806" s="81">
        <f t="shared" si="1486"/>
        <v>116</v>
      </c>
      <c r="H806" s="82" t="s">
        <v>554</v>
      </c>
      <c r="I806" s="83"/>
      <c r="J806" s="83" t="s">
        <v>555</v>
      </c>
      <c r="K806" s="83" t="s">
        <v>556</v>
      </c>
      <c r="L806" s="84" t="s">
        <v>557</v>
      </c>
      <c r="M806" s="85">
        <v>70</v>
      </c>
      <c r="N806" s="85">
        <v>65</v>
      </c>
      <c r="O806" s="86" t="s">
        <v>558</v>
      </c>
      <c r="P806" s="87">
        <f t="shared" si="1485"/>
        <v>6000</v>
      </c>
      <c r="Q806" s="87" t="s">
        <v>432</v>
      </c>
      <c r="R806" s="89"/>
      <c r="S806" s="89"/>
      <c r="T806" s="89"/>
      <c r="V806" s="72">
        <v>410</v>
      </c>
      <c r="Y806" s="72">
        <v>124.2</v>
      </c>
      <c r="AN806" s="121"/>
      <c r="AO806" s="118"/>
    </row>
    <row r="807" spans="1:42">
      <c r="A807" s="4" t="str">
        <f t="shared" si="1480"/>
        <v>MCR02S2 8407</v>
      </c>
      <c r="B807" s="4">
        <v>7</v>
      </c>
      <c r="C807" s="115" t="s">
        <v>945</v>
      </c>
      <c r="D807" s="79" t="s">
        <v>436</v>
      </c>
      <c r="E807" s="80">
        <v>3650</v>
      </c>
      <c r="F807" s="82">
        <v>32</v>
      </c>
      <c r="G807" s="81">
        <f t="shared" si="1486"/>
        <v>114</v>
      </c>
      <c r="H807" s="82" t="s">
        <v>554</v>
      </c>
      <c r="I807" s="83"/>
      <c r="J807" s="83" t="s">
        <v>555</v>
      </c>
      <c r="K807" s="83" t="s">
        <v>556</v>
      </c>
      <c r="L807" s="84" t="s">
        <v>557</v>
      </c>
      <c r="M807" s="85">
        <v>70</v>
      </c>
      <c r="N807" s="85">
        <v>65</v>
      </c>
      <c r="O807" s="86" t="s">
        <v>558</v>
      </c>
      <c r="P807" s="87">
        <f t="shared" si="1485"/>
        <v>6500</v>
      </c>
      <c r="Q807" s="87" t="s">
        <v>433</v>
      </c>
      <c r="R807" s="89"/>
      <c r="S807" s="89"/>
      <c r="T807" s="89"/>
      <c r="V807" s="72">
        <v>450</v>
      </c>
      <c r="Y807" s="72">
        <v>125.4</v>
      </c>
      <c r="AN807" s="121"/>
      <c r="AO807" s="118"/>
    </row>
    <row r="808" spans="1:42" ht="15" thickBot="1">
      <c r="A808" s="4" t="str">
        <f t="shared" si="1480"/>
        <v/>
      </c>
      <c r="C808" s="115"/>
      <c r="D808" s="79" t="s">
        <v>646</v>
      </c>
      <c r="E808" s="80"/>
      <c r="F808" s="82"/>
      <c r="G808" s="81"/>
      <c r="H808" s="82" t="s">
        <v>554</v>
      </c>
      <c r="I808" s="83"/>
      <c r="J808" s="83"/>
      <c r="K808" s="83"/>
      <c r="L808" s="84"/>
      <c r="M808" s="85"/>
      <c r="N808" s="85"/>
      <c r="O808" s="86"/>
      <c r="P808" s="87"/>
      <c r="Q808" s="87"/>
      <c r="R808" s="89"/>
      <c r="S808" s="89"/>
      <c r="T808" s="89"/>
      <c r="AN808" s="121"/>
      <c r="AO808" s="118"/>
    </row>
    <row r="809" spans="1:42">
      <c r="A809" s="4" t="str">
        <f t="shared" si="1480"/>
        <v>MCR04S2 8401</v>
      </c>
      <c r="B809" s="4">
        <v>1</v>
      </c>
      <c r="C809" s="115" t="s">
        <v>946</v>
      </c>
      <c r="D809" s="79" t="s">
        <v>434</v>
      </c>
      <c r="E809" s="116">
        <f>MROUND(0.8*AD809, 50)</f>
        <v>1550</v>
      </c>
      <c r="F809" s="117" t="s">
        <v>611</v>
      </c>
      <c r="G809" s="81">
        <f t="shared" ref="G809:G812" si="1487">E809/F809</f>
        <v>129.16666666666666</v>
      </c>
      <c r="H809" s="82" t="s">
        <v>554</v>
      </c>
      <c r="I809" s="83"/>
      <c r="J809" s="83" t="s">
        <v>555</v>
      </c>
      <c r="K809" s="83" t="s">
        <v>556</v>
      </c>
      <c r="L809" s="84" t="s">
        <v>567</v>
      </c>
      <c r="M809" s="85">
        <v>70</v>
      </c>
      <c r="N809" s="85">
        <v>65</v>
      </c>
      <c r="O809" s="86" t="s">
        <v>568</v>
      </c>
      <c r="P809" s="87">
        <f>MROUND(E809/(4*0.28),100)</f>
        <v>1400</v>
      </c>
      <c r="Q809" s="87" t="s">
        <v>424</v>
      </c>
      <c r="R809" s="89"/>
      <c r="S809" s="89"/>
      <c r="T809" s="89"/>
      <c r="V809" s="72">
        <v>120</v>
      </c>
      <c r="Y809" s="72">
        <v>84.2</v>
      </c>
      <c r="AD809" s="125">
        <v>1909</v>
      </c>
      <c r="AO809" s="73"/>
      <c r="AP809" s="118"/>
    </row>
    <row r="810" spans="1:42">
      <c r="A810" s="4" t="str">
        <f t="shared" si="1480"/>
        <v>MCR04S2 8402</v>
      </c>
      <c r="B810" s="4">
        <v>2</v>
      </c>
      <c r="C810" s="115" t="s">
        <v>946</v>
      </c>
      <c r="D810" s="79" t="s">
        <v>434</v>
      </c>
      <c r="E810" s="116">
        <f>MROUND(0.8*AD810, 50)</f>
        <v>2250</v>
      </c>
      <c r="F810" s="117" t="s">
        <v>602</v>
      </c>
      <c r="G810" s="81">
        <f t="shared" si="1487"/>
        <v>125</v>
      </c>
      <c r="H810" s="82" t="s">
        <v>554</v>
      </c>
      <c r="I810" s="83"/>
      <c r="J810" s="83" t="s">
        <v>555</v>
      </c>
      <c r="K810" s="83" t="s">
        <v>556</v>
      </c>
      <c r="L810" s="84" t="s">
        <v>567</v>
      </c>
      <c r="M810" s="85">
        <v>70</v>
      </c>
      <c r="N810" s="85">
        <v>65</v>
      </c>
      <c r="O810" s="86" t="s">
        <v>568</v>
      </c>
      <c r="P810" s="87">
        <f t="shared" ref="P810:P818" si="1488">MROUND(E810/(4*0.28),100)</f>
        <v>2000</v>
      </c>
      <c r="Q810" s="87" t="s">
        <v>425</v>
      </c>
      <c r="R810" s="89"/>
      <c r="S810" s="89"/>
      <c r="T810" s="89"/>
      <c r="V810" s="72">
        <v>180</v>
      </c>
      <c r="Y810" s="72">
        <v>88</v>
      </c>
      <c r="AD810" s="126">
        <v>2782</v>
      </c>
      <c r="AO810" s="73"/>
      <c r="AP810" s="118"/>
    </row>
    <row r="811" spans="1:42">
      <c r="A811" s="4" t="str">
        <f t="shared" si="1480"/>
        <v>MCR04S2 8403</v>
      </c>
      <c r="B811" s="4">
        <v>3</v>
      </c>
      <c r="C811" s="115" t="s">
        <v>946</v>
      </c>
      <c r="D811" s="79" t="s">
        <v>434</v>
      </c>
      <c r="E811" s="116">
        <f>MROUND(0.8*AD811, 50)</f>
        <v>3250</v>
      </c>
      <c r="F811" s="117" t="s">
        <v>612</v>
      </c>
      <c r="G811" s="81">
        <f t="shared" si="1487"/>
        <v>116.07142857142857</v>
      </c>
      <c r="H811" s="82" t="s">
        <v>554</v>
      </c>
      <c r="I811" s="83"/>
      <c r="J811" s="83" t="s">
        <v>555</v>
      </c>
      <c r="K811" s="83" t="s">
        <v>556</v>
      </c>
      <c r="L811" s="84" t="s">
        <v>567</v>
      </c>
      <c r="M811" s="85">
        <v>70</v>
      </c>
      <c r="N811" s="85">
        <v>65</v>
      </c>
      <c r="O811" s="86" t="s">
        <v>568</v>
      </c>
      <c r="P811" s="87">
        <f t="shared" si="1488"/>
        <v>2900</v>
      </c>
      <c r="Q811" s="87" t="s">
        <v>426</v>
      </c>
      <c r="R811" s="89"/>
      <c r="S811" s="89"/>
      <c r="T811" s="89"/>
      <c r="V811" s="72">
        <v>270</v>
      </c>
      <c r="Y811" s="72">
        <v>92</v>
      </c>
      <c r="AD811" s="126">
        <v>4054</v>
      </c>
      <c r="AO811" s="73"/>
      <c r="AP811" s="118"/>
    </row>
    <row r="812" spans="1:42">
      <c r="A812" s="4" t="str">
        <f t="shared" si="1480"/>
        <v>MCR04S2 840</v>
      </c>
      <c r="C812" s="115" t="s">
        <v>946</v>
      </c>
      <c r="D812" s="79" t="s">
        <v>434</v>
      </c>
      <c r="E812" s="116">
        <f>MROUND(0.8*AD812, 50)</f>
        <v>3900</v>
      </c>
      <c r="F812" s="117" t="s">
        <v>613</v>
      </c>
      <c r="G812" s="81">
        <f t="shared" si="1487"/>
        <v>114.70588235294117</v>
      </c>
      <c r="H812" s="82" t="s">
        <v>554</v>
      </c>
      <c r="I812" s="83"/>
      <c r="J812" s="83" t="s">
        <v>555</v>
      </c>
      <c r="K812" s="83" t="s">
        <v>556</v>
      </c>
      <c r="L812" s="84" t="s">
        <v>567</v>
      </c>
      <c r="M812" s="85">
        <v>70</v>
      </c>
      <c r="N812" s="85">
        <v>65</v>
      </c>
      <c r="O812" s="86" t="s">
        <v>568</v>
      </c>
      <c r="P812" s="87">
        <f t="shared" si="1488"/>
        <v>3500</v>
      </c>
      <c r="Q812" s="87" t="s">
        <v>427</v>
      </c>
      <c r="R812" s="89"/>
      <c r="S812" s="89"/>
      <c r="T812" s="89"/>
      <c r="V812" s="72">
        <v>330</v>
      </c>
      <c r="Y812" s="72">
        <v>93.8</v>
      </c>
      <c r="AD812" s="5">
        <v>4884</v>
      </c>
      <c r="AO812" s="73"/>
      <c r="AP812" s="118"/>
    </row>
    <row r="813" spans="1:42">
      <c r="A813" s="4" t="str">
        <f t="shared" si="1480"/>
        <v>MCR04S2 8404</v>
      </c>
      <c r="B813" s="4">
        <v>4</v>
      </c>
      <c r="C813" s="115" t="s">
        <v>946</v>
      </c>
      <c r="D813" s="79" t="s">
        <v>435</v>
      </c>
      <c r="E813" s="116">
        <v>4500</v>
      </c>
      <c r="F813" s="117">
        <v>35</v>
      </c>
      <c r="G813" s="81">
        <v>128.57142857142858</v>
      </c>
      <c r="H813" s="82" t="s">
        <v>554</v>
      </c>
      <c r="I813" s="83"/>
      <c r="J813" s="83" t="s">
        <v>555</v>
      </c>
      <c r="K813" s="83" t="s">
        <v>556</v>
      </c>
      <c r="L813" s="84" t="s">
        <v>567</v>
      </c>
      <c r="M813" s="85">
        <v>70</v>
      </c>
      <c r="N813" s="85">
        <v>65</v>
      </c>
      <c r="O813" s="86" t="s">
        <v>568</v>
      </c>
      <c r="P813" s="87">
        <f t="shared" si="1488"/>
        <v>4000</v>
      </c>
      <c r="Q813" s="87" t="s">
        <v>428</v>
      </c>
      <c r="R813" s="89"/>
      <c r="S813" s="89"/>
      <c r="T813" s="89"/>
      <c r="V813" s="72">
        <v>270</v>
      </c>
      <c r="Y813" s="72">
        <v>119</v>
      </c>
      <c r="AN813" s="119"/>
      <c r="AO813" s="118"/>
    </row>
    <row r="814" spans="1:42">
      <c r="A814" s="4" t="str">
        <f t="shared" si="1480"/>
        <v>MCR04S2 840</v>
      </c>
      <c r="C814" s="115" t="s">
        <v>946</v>
      </c>
      <c r="D814" s="79" t="s">
        <v>435</v>
      </c>
      <c r="E814" s="116">
        <v>5150</v>
      </c>
      <c r="F814" s="117">
        <v>40</v>
      </c>
      <c r="G814" s="81">
        <v>128.75</v>
      </c>
      <c r="H814" s="82" t="s">
        <v>554</v>
      </c>
      <c r="I814" s="83"/>
      <c r="J814" s="83" t="s">
        <v>555</v>
      </c>
      <c r="K814" s="83" t="s">
        <v>556</v>
      </c>
      <c r="L814" s="84" t="s">
        <v>567</v>
      </c>
      <c r="M814" s="85">
        <v>70</v>
      </c>
      <c r="N814" s="85">
        <v>65</v>
      </c>
      <c r="O814" s="86" t="s">
        <v>568</v>
      </c>
      <c r="P814" s="87">
        <f t="shared" si="1488"/>
        <v>4600</v>
      </c>
      <c r="Q814" s="87" t="s">
        <v>429</v>
      </c>
      <c r="R814" s="89"/>
      <c r="S814" s="89"/>
      <c r="T814" s="89"/>
      <c r="V814" s="72">
        <v>310</v>
      </c>
      <c r="Y814" s="72">
        <v>120.7</v>
      </c>
      <c r="AN814" s="119"/>
      <c r="AO814" s="118"/>
    </row>
    <row r="815" spans="1:42">
      <c r="A815" s="4" t="str">
        <f t="shared" si="1480"/>
        <v>MCR04S2 8405</v>
      </c>
      <c r="B815" s="4">
        <v>5</v>
      </c>
      <c r="C815" s="115" t="s">
        <v>946</v>
      </c>
      <c r="D815" s="79" t="s">
        <v>435</v>
      </c>
      <c r="E815" s="116">
        <v>5600</v>
      </c>
      <c r="F815" s="117">
        <v>45</v>
      </c>
      <c r="G815" s="81">
        <v>124.44444444444444</v>
      </c>
      <c r="H815" s="82" t="s">
        <v>554</v>
      </c>
      <c r="I815" s="83"/>
      <c r="J815" s="83" t="s">
        <v>555</v>
      </c>
      <c r="K815" s="83" t="s">
        <v>556</v>
      </c>
      <c r="L815" s="84" t="s">
        <v>567</v>
      </c>
      <c r="M815" s="85">
        <v>70</v>
      </c>
      <c r="N815" s="85">
        <v>65</v>
      </c>
      <c r="O815" s="86" t="s">
        <v>568</v>
      </c>
      <c r="P815" s="87">
        <f t="shared" si="1488"/>
        <v>5000</v>
      </c>
      <c r="Q815" s="87" t="s">
        <v>430</v>
      </c>
      <c r="R815" s="89"/>
      <c r="S815" s="89"/>
      <c r="T815" s="89"/>
      <c r="V815" s="72">
        <v>340</v>
      </c>
      <c r="Y815" s="72">
        <v>121.9</v>
      </c>
      <c r="AN815" s="120"/>
      <c r="AO815" s="118"/>
    </row>
    <row r="816" spans="1:42">
      <c r="A816" s="4" t="str">
        <f t="shared" si="1480"/>
        <v>MCR04S2 840</v>
      </c>
      <c r="C816" s="115" t="s">
        <v>946</v>
      </c>
      <c r="D816" s="79" t="s">
        <v>436</v>
      </c>
      <c r="E816" s="116">
        <v>6200</v>
      </c>
      <c r="F816" s="117">
        <v>50</v>
      </c>
      <c r="G816" s="81">
        <v>124</v>
      </c>
      <c r="H816" s="82" t="s">
        <v>554</v>
      </c>
      <c r="I816" s="83"/>
      <c r="J816" s="83" t="s">
        <v>555</v>
      </c>
      <c r="K816" s="83" t="s">
        <v>556</v>
      </c>
      <c r="L816" s="84" t="s">
        <v>567</v>
      </c>
      <c r="M816" s="85">
        <v>70</v>
      </c>
      <c r="N816" s="85">
        <v>65</v>
      </c>
      <c r="O816" s="86" t="s">
        <v>568</v>
      </c>
      <c r="P816" s="87">
        <f t="shared" si="1488"/>
        <v>5500</v>
      </c>
      <c r="Q816" s="87" t="s">
        <v>431</v>
      </c>
      <c r="R816" s="89"/>
      <c r="S816" s="89"/>
      <c r="T816" s="89"/>
      <c r="V816" s="72">
        <v>380</v>
      </c>
      <c r="Y816" s="72">
        <v>123.3</v>
      </c>
      <c r="AN816" s="120"/>
      <c r="AO816" s="118"/>
    </row>
    <row r="817" spans="1:42">
      <c r="A817" s="4" t="str">
        <f t="shared" si="1480"/>
        <v>MCR04S2 8406</v>
      </c>
      <c r="B817" s="4">
        <v>6</v>
      </c>
      <c r="C817" s="115" t="s">
        <v>946</v>
      </c>
      <c r="D817" s="79" t="s">
        <v>436</v>
      </c>
      <c r="E817" s="80">
        <v>6650</v>
      </c>
      <c r="F817" s="82">
        <v>55</v>
      </c>
      <c r="G817" s="81">
        <v>120.90909090909091</v>
      </c>
      <c r="H817" s="82" t="s">
        <v>554</v>
      </c>
      <c r="I817" s="83"/>
      <c r="J817" s="83" t="s">
        <v>555</v>
      </c>
      <c r="K817" s="83" t="s">
        <v>556</v>
      </c>
      <c r="L817" s="84" t="s">
        <v>567</v>
      </c>
      <c r="M817" s="85">
        <v>70</v>
      </c>
      <c r="N817" s="85">
        <v>65</v>
      </c>
      <c r="O817" s="86" t="s">
        <v>568</v>
      </c>
      <c r="P817" s="87">
        <f t="shared" si="1488"/>
        <v>5900</v>
      </c>
      <c r="Q817" s="87" t="s">
        <v>432</v>
      </c>
      <c r="R817" s="89"/>
      <c r="S817" s="89"/>
      <c r="T817" s="89"/>
      <c r="V817" s="72">
        <v>410</v>
      </c>
      <c r="Y817" s="72">
        <v>124.2</v>
      </c>
      <c r="AN817" s="121"/>
      <c r="AO817" s="118"/>
    </row>
    <row r="818" spans="1:42">
      <c r="A818" s="4" t="str">
        <f t="shared" si="1480"/>
        <v>MCR04S2 8407</v>
      </c>
      <c r="B818" s="4">
        <v>7</v>
      </c>
      <c r="C818" s="115" t="s">
        <v>946</v>
      </c>
      <c r="D818" s="79" t="s">
        <v>436</v>
      </c>
      <c r="E818" s="80">
        <v>7250</v>
      </c>
      <c r="F818" s="82">
        <v>60</v>
      </c>
      <c r="G818" s="81">
        <v>120.83333333333333</v>
      </c>
      <c r="H818" s="82" t="s">
        <v>554</v>
      </c>
      <c r="I818" s="83"/>
      <c r="J818" s="83" t="s">
        <v>555</v>
      </c>
      <c r="K818" s="83" t="s">
        <v>556</v>
      </c>
      <c r="L818" s="84" t="s">
        <v>567</v>
      </c>
      <c r="M818" s="85">
        <v>70</v>
      </c>
      <c r="N818" s="85">
        <v>65</v>
      </c>
      <c r="O818" s="86" t="s">
        <v>568</v>
      </c>
      <c r="P818" s="87">
        <f t="shared" si="1488"/>
        <v>6500</v>
      </c>
      <c r="Q818" s="87" t="s">
        <v>433</v>
      </c>
      <c r="R818" s="89"/>
      <c r="S818" s="89"/>
      <c r="T818" s="89"/>
      <c r="V818" s="72">
        <v>450</v>
      </c>
      <c r="Y818" s="72">
        <v>125.4</v>
      </c>
      <c r="AN818" s="121"/>
      <c r="AO818" s="118"/>
    </row>
    <row r="819" spans="1:42" ht="15" thickBot="1">
      <c r="A819" s="4" t="str">
        <f t="shared" si="1480"/>
        <v/>
      </c>
      <c r="C819" s="115"/>
      <c r="D819" s="79" t="s">
        <v>646</v>
      </c>
      <c r="E819" s="80"/>
      <c r="F819" s="82"/>
      <c r="G819" s="81"/>
      <c r="H819" s="82" t="s">
        <v>554</v>
      </c>
      <c r="I819" s="83"/>
      <c r="J819" s="83"/>
      <c r="K819" s="83"/>
      <c r="L819" s="84"/>
      <c r="M819" s="85"/>
      <c r="N819" s="85"/>
      <c r="O819" s="86"/>
      <c r="P819" s="87"/>
      <c r="Q819" s="87"/>
      <c r="R819" s="89"/>
      <c r="S819" s="89"/>
      <c r="T819" s="89"/>
      <c r="AN819" s="121"/>
      <c r="AO819" s="118"/>
    </row>
    <row r="820" spans="1:42">
      <c r="A820" s="4" t="str">
        <f t="shared" si="1480"/>
        <v>MCR05S2 8401</v>
      </c>
      <c r="B820" s="4">
        <v>1</v>
      </c>
      <c r="C820" s="115" t="s">
        <v>947</v>
      </c>
      <c r="D820" s="79" t="s">
        <v>434</v>
      </c>
      <c r="E820" s="116">
        <f>MROUND(0.8*AD820, 50)</f>
        <v>1900</v>
      </c>
      <c r="F820" s="117" t="s">
        <v>601</v>
      </c>
      <c r="G820" s="81">
        <f t="shared" ref="G820:G823" si="1489">E820/F820</f>
        <v>126.66666666666667</v>
      </c>
      <c r="H820" s="82" t="s">
        <v>554</v>
      </c>
      <c r="I820" s="83"/>
      <c r="J820" s="83" t="s">
        <v>555</v>
      </c>
      <c r="K820" s="83" t="s">
        <v>556</v>
      </c>
      <c r="L820" s="84" t="s">
        <v>571</v>
      </c>
      <c r="M820" s="85">
        <v>70</v>
      </c>
      <c r="N820" s="85">
        <v>65</v>
      </c>
      <c r="O820" s="86" t="s">
        <v>614</v>
      </c>
      <c r="P820" s="87">
        <f>MROUND(E820/(5*0.28),100)</f>
        <v>1400</v>
      </c>
      <c r="Q820" s="87" t="s">
        <v>424</v>
      </c>
      <c r="R820" s="89"/>
      <c r="S820" s="89"/>
      <c r="T820" s="89"/>
      <c r="V820" s="72">
        <v>120</v>
      </c>
      <c r="Y820" s="72">
        <v>105.25</v>
      </c>
      <c r="AD820" s="125">
        <v>2386</v>
      </c>
      <c r="AO820" s="73"/>
      <c r="AP820" s="118"/>
    </row>
    <row r="821" spans="1:42">
      <c r="A821" s="4" t="str">
        <f t="shared" si="1480"/>
        <v>MCR05S2 8402</v>
      </c>
      <c r="B821" s="4">
        <v>2</v>
      </c>
      <c r="C821" s="115" t="s">
        <v>947</v>
      </c>
      <c r="D821" s="79" t="s">
        <v>434</v>
      </c>
      <c r="E821" s="116">
        <f>MROUND(0.8*AD821, 50)</f>
        <v>2800</v>
      </c>
      <c r="F821" s="117" t="s">
        <v>605</v>
      </c>
      <c r="G821" s="81">
        <f t="shared" si="1489"/>
        <v>127.27272727272727</v>
      </c>
      <c r="H821" s="82" t="s">
        <v>554</v>
      </c>
      <c r="I821" s="83"/>
      <c r="J821" s="83" t="s">
        <v>555</v>
      </c>
      <c r="K821" s="83" t="s">
        <v>556</v>
      </c>
      <c r="L821" s="84" t="s">
        <v>571</v>
      </c>
      <c r="M821" s="85">
        <v>70</v>
      </c>
      <c r="N821" s="85">
        <v>65</v>
      </c>
      <c r="O821" s="86" t="s">
        <v>614</v>
      </c>
      <c r="P821" s="87">
        <f t="shared" ref="P821:P829" si="1490">MROUND(E821/(5*0.28),100)</f>
        <v>2000</v>
      </c>
      <c r="Q821" s="87" t="s">
        <v>425</v>
      </c>
      <c r="R821" s="89"/>
      <c r="S821" s="89"/>
      <c r="T821" s="89"/>
      <c r="V821" s="72">
        <v>180</v>
      </c>
      <c r="Y821" s="72">
        <v>110</v>
      </c>
      <c r="AD821" s="124">
        <v>3477</v>
      </c>
      <c r="AO821" s="73"/>
      <c r="AP821" s="118"/>
    </row>
    <row r="822" spans="1:42">
      <c r="A822" s="4" t="str">
        <f t="shared" si="1480"/>
        <v>MCR05S2 8403</v>
      </c>
      <c r="B822" s="4">
        <v>3</v>
      </c>
      <c r="C822" s="115" t="s">
        <v>947</v>
      </c>
      <c r="D822" s="79" t="s">
        <v>434</v>
      </c>
      <c r="E822" s="116">
        <f>MROUND(0.8*AD822, 50)</f>
        <v>4050</v>
      </c>
      <c r="F822" s="117" t="s">
        <v>613</v>
      </c>
      <c r="G822" s="81">
        <f t="shared" si="1489"/>
        <v>119.11764705882354</v>
      </c>
      <c r="H822" s="82" t="s">
        <v>554</v>
      </c>
      <c r="I822" s="83"/>
      <c r="J822" s="83" t="s">
        <v>555</v>
      </c>
      <c r="K822" s="83" t="s">
        <v>556</v>
      </c>
      <c r="L822" s="84" t="s">
        <v>571</v>
      </c>
      <c r="M822" s="85">
        <v>70</v>
      </c>
      <c r="N822" s="85">
        <v>65</v>
      </c>
      <c r="O822" s="86" t="s">
        <v>614</v>
      </c>
      <c r="P822" s="87">
        <f t="shared" si="1490"/>
        <v>2900</v>
      </c>
      <c r="Q822" s="87" t="s">
        <v>426</v>
      </c>
      <c r="R822" s="89"/>
      <c r="S822" s="89"/>
      <c r="T822" s="89"/>
      <c r="V822" s="72">
        <v>270</v>
      </c>
      <c r="Y822" s="72">
        <v>115</v>
      </c>
      <c r="AD822" s="127">
        <v>5067</v>
      </c>
      <c r="AO822" s="73"/>
      <c r="AP822" s="118"/>
    </row>
    <row r="823" spans="1:42">
      <c r="A823" s="4" t="str">
        <f t="shared" si="1480"/>
        <v>MCR05S2 840</v>
      </c>
      <c r="C823" s="115" t="s">
        <v>947</v>
      </c>
      <c r="D823" s="79" t="s">
        <v>434</v>
      </c>
      <c r="E823" s="116">
        <f>MROUND(0.8*AD823, 50)</f>
        <v>4900</v>
      </c>
      <c r="F823" s="117" t="s">
        <v>615</v>
      </c>
      <c r="G823" s="81">
        <f t="shared" si="1489"/>
        <v>116.66666666666667</v>
      </c>
      <c r="H823" s="82" t="s">
        <v>554</v>
      </c>
      <c r="I823" s="83"/>
      <c r="J823" s="83" t="s">
        <v>555</v>
      </c>
      <c r="K823" s="83" t="s">
        <v>556</v>
      </c>
      <c r="L823" s="84" t="s">
        <v>571</v>
      </c>
      <c r="M823" s="85">
        <v>70</v>
      </c>
      <c r="N823" s="85">
        <v>65</v>
      </c>
      <c r="O823" s="86" t="s">
        <v>614</v>
      </c>
      <c r="P823" s="87">
        <f t="shared" si="1490"/>
        <v>3500</v>
      </c>
      <c r="Q823" s="87" t="s">
        <v>427</v>
      </c>
      <c r="R823" s="89"/>
      <c r="S823" s="89"/>
      <c r="T823" s="89"/>
      <c r="V823" s="72">
        <v>330</v>
      </c>
      <c r="Y823" s="72">
        <v>117.25</v>
      </c>
      <c r="AD823" s="124">
        <v>6105</v>
      </c>
      <c r="AO823" s="73"/>
      <c r="AP823" s="118"/>
    </row>
    <row r="824" spans="1:42">
      <c r="A824" s="4" t="str">
        <f t="shared" si="1480"/>
        <v>MCR05S2 8404</v>
      </c>
      <c r="B824" s="4">
        <v>4</v>
      </c>
      <c r="C824" s="115" t="s">
        <v>947</v>
      </c>
      <c r="D824" s="79" t="s">
        <v>435</v>
      </c>
      <c r="E824" s="116">
        <f t="shared" ref="E824:E829" si="1491">MROUND(0.8*AD824, 50)</f>
        <v>5650</v>
      </c>
      <c r="F824" s="117" t="s">
        <v>616</v>
      </c>
      <c r="G824" s="81">
        <v>128.57142857142858</v>
      </c>
      <c r="H824" s="82" t="s">
        <v>554</v>
      </c>
      <c r="I824" s="83"/>
      <c r="J824" s="83" t="s">
        <v>555</v>
      </c>
      <c r="K824" s="83" t="s">
        <v>556</v>
      </c>
      <c r="L824" s="84" t="s">
        <v>571</v>
      </c>
      <c r="M824" s="85">
        <v>70</v>
      </c>
      <c r="N824" s="85">
        <v>65</v>
      </c>
      <c r="O824" s="86" t="s">
        <v>568</v>
      </c>
      <c r="P824" s="87">
        <f t="shared" si="1490"/>
        <v>4000</v>
      </c>
      <c r="Q824" s="87" t="s">
        <v>428</v>
      </c>
      <c r="R824" s="89"/>
      <c r="S824" s="89"/>
      <c r="T824" s="89"/>
      <c r="V824" s="72">
        <v>270</v>
      </c>
      <c r="Y824" s="72">
        <v>148.69999999999999</v>
      </c>
      <c r="AD824" s="72">
        <v>7060</v>
      </c>
      <c r="AN824" s="119"/>
      <c r="AO824" s="118"/>
    </row>
    <row r="825" spans="1:42">
      <c r="A825" s="4" t="str">
        <f t="shared" si="1480"/>
        <v>MCR05S2 840</v>
      </c>
      <c r="C825" s="115" t="s">
        <v>947</v>
      </c>
      <c r="D825" s="79" t="s">
        <v>435</v>
      </c>
      <c r="E825" s="116">
        <f t="shared" si="1491"/>
        <v>6400</v>
      </c>
      <c r="F825" s="117" t="s">
        <v>617</v>
      </c>
      <c r="G825" s="81">
        <v>128.75</v>
      </c>
      <c r="H825" s="82" t="s">
        <v>554</v>
      </c>
      <c r="I825" s="83"/>
      <c r="J825" s="83" t="s">
        <v>555</v>
      </c>
      <c r="K825" s="83" t="s">
        <v>556</v>
      </c>
      <c r="L825" s="84" t="s">
        <v>571</v>
      </c>
      <c r="M825" s="85">
        <v>70</v>
      </c>
      <c r="N825" s="85">
        <v>65</v>
      </c>
      <c r="O825" s="86" t="s">
        <v>568</v>
      </c>
      <c r="P825" s="87">
        <f t="shared" si="1490"/>
        <v>4600</v>
      </c>
      <c r="Q825" s="87" t="s">
        <v>429</v>
      </c>
      <c r="R825" s="89"/>
      <c r="S825" s="89"/>
      <c r="T825" s="89"/>
      <c r="V825" s="72">
        <v>310</v>
      </c>
      <c r="Y825" s="72">
        <v>150.9</v>
      </c>
      <c r="AD825" s="72">
        <v>8027</v>
      </c>
      <c r="AN825" s="119"/>
      <c r="AO825" s="118"/>
    </row>
    <row r="826" spans="1:42">
      <c r="A826" s="4" t="str">
        <f t="shared" si="1480"/>
        <v>MCR05S2 8405</v>
      </c>
      <c r="B826" s="4">
        <v>5</v>
      </c>
      <c r="C826" s="115" t="s">
        <v>947</v>
      </c>
      <c r="D826" s="79" t="s">
        <v>435</v>
      </c>
      <c r="E826" s="116">
        <f t="shared" si="1491"/>
        <v>7200</v>
      </c>
      <c r="F826" s="117" t="s">
        <v>618</v>
      </c>
      <c r="G826" s="81">
        <v>124.44444444444444</v>
      </c>
      <c r="H826" s="82" t="s">
        <v>554</v>
      </c>
      <c r="I826" s="83"/>
      <c r="J826" s="83" t="s">
        <v>555</v>
      </c>
      <c r="K826" s="83" t="s">
        <v>556</v>
      </c>
      <c r="L826" s="84" t="s">
        <v>571</v>
      </c>
      <c r="M826" s="85">
        <v>70</v>
      </c>
      <c r="N826" s="85">
        <v>65</v>
      </c>
      <c r="O826" s="86" t="s">
        <v>568</v>
      </c>
      <c r="P826" s="87">
        <f t="shared" si="1490"/>
        <v>5100</v>
      </c>
      <c r="Q826" s="87" t="s">
        <v>430</v>
      </c>
      <c r="R826" s="89"/>
      <c r="S826" s="89"/>
      <c r="T826" s="89"/>
      <c r="V826" s="72">
        <v>350</v>
      </c>
      <c r="Y826" s="72">
        <v>152.80000000000001</v>
      </c>
      <c r="AD826" s="72">
        <v>8984</v>
      </c>
      <c r="AN826" s="120"/>
      <c r="AO826" s="118"/>
    </row>
    <row r="827" spans="1:42">
      <c r="A827" s="4" t="str">
        <f t="shared" si="1480"/>
        <v>MCR05S2 840</v>
      </c>
      <c r="C827" s="115" t="s">
        <v>947</v>
      </c>
      <c r="D827" s="79" t="s">
        <v>436</v>
      </c>
      <c r="E827" s="116">
        <f t="shared" si="1491"/>
        <v>7750</v>
      </c>
      <c r="F827" s="117" t="s">
        <v>619</v>
      </c>
      <c r="G827" s="81">
        <v>124</v>
      </c>
      <c r="H827" s="82" t="s">
        <v>554</v>
      </c>
      <c r="I827" s="83"/>
      <c r="J827" s="83" t="s">
        <v>555</v>
      </c>
      <c r="K827" s="83" t="s">
        <v>556</v>
      </c>
      <c r="L827" s="84" t="s">
        <v>571</v>
      </c>
      <c r="M827" s="85">
        <v>70</v>
      </c>
      <c r="N827" s="85">
        <v>65</v>
      </c>
      <c r="O827" s="86" t="s">
        <v>568</v>
      </c>
      <c r="P827" s="87">
        <f t="shared" si="1490"/>
        <v>5500</v>
      </c>
      <c r="Q827" s="87" t="s">
        <v>431</v>
      </c>
      <c r="R827" s="89"/>
      <c r="S827" s="89"/>
      <c r="T827" s="89"/>
      <c r="V827" s="72">
        <v>380</v>
      </c>
      <c r="Y827" s="72">
        <v>154.1</v>
      </c>
      <c r="AD827" s="72">
        <v>9697</v>
      </c>
      <c r="AN827" s="120"/>
      <c r="AO827" s="118"/>
    </row>
    <row r="828" spans="1:42">
      <c r="A828" s="4" t="str">
        <f t="shared" si="1480"/>
        <v>MCR05S2 8406</v>
      </c>
      <c r="B828" s="4">
        <v>6</v>
      </c>
      <c r="C828" s="115" t="s">
        <v>947</v>
      </c>
      <c r="D828" s="79" t="s">
        <v>436</v>
      </c>
      <c r="E828" s="116">
        <f t="shared" si="1491"/>
        <v>8350</v>
      </c>
      <c r="F828" s="82">
        <v>68</v>
      </c>
      <c r="G828" s="81">
        <v>120.90909090909091</v>
      </c>
      <c r="H828" s="82" t="s">
        <v>554</v>
      </c>
      <c r="I828" s="83"/>
      <c r="J828" s="83" t="s">
        <v>555</v>
      </c>
      <c r="K828" s="83" t="s">
        <v>556</v>
      </c>
      <c r="L828" s="84" t="s">
        <v>571</v>
      </c>
      <c r="M828" s="85">
        <v>70</v>
      </c>
      <c r="N828" s="85">
        <v>65</v>
      </c>
      <c r="O828" s="86" t="s">
        <v>568</v>
      </c>
      <c r="P828" s="87">
        <f t="shared" si="1490"/>
        <v>6000</v>
      </c>
      <c r="Q828" s="87" t="s">
        <v>432</v>
      </c>
      <c r="R828" s="89"/>
      <c r="S828" s="89"/>
      <c r="T828" s="89"/>
      <c r="V828" s="72">
        <v>410</v>
      </c>
      <c r="Y828" s="72">
        <v>155.19999999999999</v>
      </c>
      <c r="AD828" s="72">
        <v>10407</v>
      </c>
      <c r="AN828" s="121"/>
      <c r="AO828" s="118"/>
    </row>
    <row r="829" spans="1:42">
      <c r="A829" s="4" t="str">
        <f t="shared" si="1480"/>
        <v>MCR05S2 8407</v>
      </c>
      <c r="B829" s="4">
        <v>7</v>
      </c>
      <c r="C829" s="115" t="s">
        <v>947</v>
      </c>
      <c r="D829" s="79" t="s">
        <v>436</v>
      </c>
      <c r="E829" s="116">
        <f t="shared" si="1491"/>
        <v>9100</v>
      </c>
      <c r="F829" s="82">
        <v>75</v>
      </c>
      <c r="G829" s="81">
        <v>120.83333333333333</v>
      </c>
      <c r="H829" s="82" t="s">
        <v>554</v>
      </c>
      <c r="I829" s="83"/>
      <c r="J829" s="83" t="s">
        <v>555</v>
      </c>
      <c r="K829" s="83" t="s">
        <v>556</v>
      </c>
      <c r="L829" s="84" t="s">
        <v>571</v>
      </c>
      <c r="M829" s="85">
        <v>70</v>
      </c>
      <c r="N829" s="85">
        <v>65</v>
      </c>
      <c r="O829" s="86" t="s">
        <v>568</v>
      </c>
      <c r="P829" s="87">
        <f t="shared" si="1490"/>
        <v>6500</v>
      </c>
      <c r="Q829" s="87" t="s">
        <v>433</v>
      </c>
      <c r="R829" s="89"/>
      <c r="S829" s="89"/>
      <c r="T829" s="89"/>
      <c r="V829" s="72">
        <v>450</v>
      </c>
      <c r="Y829" s="72">
        <v>156.69999999999999</v>
      </c>
      <c r="AD829" s="72">
        <v>11346</v>
      </c>
      <c r="AN829" s="121"/>
      <c r="AO829" s="118"/>
    </row>
    <row r="830" spans="1:42">
      <c r="A830" s="4" t="str">
        <f t="shared" si="1480"/>
        <v/>
      </c>
      <c r="C830" s="115"/>
      <c r="D830" s="79" t="s">
        <v>646</v>
      </c>
      <c r="E830" s="116"/>
      <c r="F830" s="82"/>
      <c r="G830" s="81"/>
      <c r="H830" s="82" t="s">
        <v>554</v>
      </c>
      <c r="I830" s="83"/>
      <c r="J830" s="83"/>
      <c r="K830" s="83"/>
      <c r="L830" s="84"/>
      <c r="M830" s="85"/>
      <c r="N830" s="85"/>
      <c r="O830" s="86"/>
      <c r="P830" s="87"/>
      <c r="Q830" s="87"/>
      <c r="R830" s="89"/>
      <c r="S830" s="89"/>
      <c r="T830" s="89"/>
      <c r="AN830" s="121"/>
      <c r="AO830" s="118"/>
    </row>
    <row r="831" spans="1:42">
      <c r="A831" s="4" t="str">
        <f t="shared" si="1480"/>
        <v>MCR06S2 8401</v>
      </c>
      <c r="B831" s="4">
        <v>1</v>
      </c>
      <c r="C831" s="115" t="s">
        <v>948</v>
      </c>
      <c r="D831" s="79" t="s">
        <v>649</v>
      </c>
      <c r="E831" s="116">
        <f>MROUND(0.8*AD831, 50)</f>
        <v>2300</v>
      </c>
      <c r="F831" s="117">
        <v>18</v>
      </c>
      <c r="G831" s="81">
        <f t="shared" ref="G831:G834" si="1492">E831/F831</f>
        <v>127.77777777777777</v>
      </c>
      <c r="H831" s="82" t="s">
        <v>554</v>
      </c>
      <c r="I831" s="83"/>
      <c r="J831" s="83" t="s">
        <v>555</v>
      </c>
      <c r="K831" s="83" t="s">
        <v>556</v>
      </c>
      <c r="L831" s="84" t="s">
        <v>575</v>
      </c>
      <c r="M831" s="85">
        <v>70</v>
      </c>
      <c r="N831" s="85">
        <v>65</v>
      </c>
      <c r="O831" s="86" t="s">
        <v>614</v>
      </c>
      <c r="P831" s="87">
        <f>MROUND(E831/(6*0.28),100)</f>
        <v>1400</v>
      </c>
      <c r="Q831" s="87" t="s">
        <v>424</v>
      </c>
      <c r="R831" s="89"/>
      <c r="S831" s="89"/>
      <c r="T831" s="89"/>
      <c r="V831" s="72">
        <v>120</v>
      </c>
      <c r="Y831" s="128">
        <v>126</v>
      </c>
      <c r="AD831" s="126">
        <v>2863</v>
      </c>
      <c r="AO831" s="73"/>
      <c r="AP831" s="118"/>
    </row>
    <row r="832" spans="1:42">
      <c r="A832" s="4" t="str">
        <f t="shared" si="1480"/>
        <v>MCR06S2 8402</v>
      </c>
      <c r="B832" s="4">
        <v>2</v>
      </c>
      <c r="C832" s="115" t="s">
        <v>948</v>
      </c>
      <c r="D832" s="79" t="s">
        <v>649</v>
      </c>
      <c r="E832" s="116">
        <f>MROUND(0.8*AD832, 50)</f>
        <v>3350</v>
      </c>
      <c r="F832" s="117">
        <v>26</v>
      </c>
      <c r="G832" s="81">
        <f t="shared" si="1492"/>
        <v>128.84615384615384</v>
      </c>
      <c r="H832" s="82" t="s">
        <v>554</v>
      </c>
      <c r="I832" s="83"/>
      <c r="J832" s="83" t="s">
        <v>555</v>
      </c>
      <c r="K832" s="83" t="s">
        <v>556</v>
      </c>
      <c r="L832" s="84" t="s">
        <v>575</v>
      </c>
      <c r="M832" s="85">
        <v>70</v>
      </c>
      <c r="N832" s="85">
        <v>65</v>
      </c>
      <c r="O832" s="86" t="s">
        <v>614</v>
      </c>
      <c r="P832" s="87">
        <f t="shared" ref="P832:P840" si="1493">MROUND(E832/(6*0.28),100)</f>
        <v>2000</v>
      </c>
      <c r="Q832" s="87" t="s">
        <v>425</v>
      </c>
      <c r="R832" s="89"/>
      <c r="S832" s="89"/>
      <c r="T832" s="89"/>
      <c r="V832" s="72">
        <v>180</v>
      </c>
      <c r="Y832" s="128">
        <v>132.19999999999999</v>
      </c>
      <c r="AD832" s="124">
        <v>4172</v>
      </c>
      <c r="AO832" s="73"/>
      <c r="AP832" s="118"/>
    </row>
    <row r="833" spans="1:42">
      <c r="A833" s="4" t="str">
        <f t="shared" si="1480"/>
        <v>MCR06S2 8403</v>
      </c>
      <c r="B833" s="4">
        <v>3</v>
      </c>
      <c r="C833" s="115" t="s">
        <v>948</v>
      </c>
      <c r="D833" s="79" t="s">
        <v>649</v>
      </c>
      <c r="E833" s="116">
        <f>MROUND(0.8*AD833, 50)</f>
        <v>4850</v>
      </c>
      <c r="F833" s="117">
        <v>40</v>
      </c>
      <c r="G833" s="81">
        <f t="shared" si="1492"/>
        <v>121.25</v>
      </c>
      <c r="H833" s="82" t="s">
        <v>554</v>
      </c>
      <c r="I833" s="83"/>
      <c r="J833" s="83" t="s">
        <v>555</v>
      </c>
      <c r="K833" s="83" t="s">
        <v>556</v>
      </c>
      <c r="L833" s="84" t="s">
        <v>575</v>
      </c>
      <c r="M833" s="85">
        <v>70</v>
      </c>
      <c r="N833" s="85">
        <v>65</v>
      </c>
      <c r="O833" s="86" t="s">
        <v>614</v>
      </c>
      <c r="P833" s="87">
        <f t="shared" si="1493"/>
        <v>2900</v>
      </c>
      <c r="Q833" s="87" t="s">
        <v>426</v>
      </c>
      <c r="R833" s="89"/>
      <c r="S833" s="89"/>
      <c r="T833" s="89"/>
      <c r="V833" s="72">
        <v>270</v>
      </c>
      <c r="Y833" s="128">
        <v>137.9</v>
      </c>
      <c r="AD833" s="127">
        <v>6080</v>
      </c>
      <c r="AO833" s="73"/>
      <c r="AP833" s="118"/>
    </row>
    <row r="834" spans="1:42">
      <c r="A834" s="4" t="str">
        <f t="shared" si="1480"/>
        <v>MCR06S2 840</v>
      </c>
      <c r="C834" s="115" t="s">
        <v>948</v>
      </c>
      <c r="D834" s="79" t="s">
        <v>650</v>
      </c>
      <c r="E834" s="116">
        <f>MROUND(0.8*AD834, 50)</f>
        <v>5850</v>
      </c>
      <c r="F834" s="117">
        <v>50</v>
      </c>
      <c r="G834" s="81">
        <f t="shared" si="1492"/>
        <v>117</v>
      </c>
      <c r="H834" s="82" t="s">
        <v>554</v>
      </c>
      <c r="I834" s="83"/>
      <c r="J834" s="83" t="s">
        <v>555</v>
      </c>
      <c r="K834" s="83" t="s">
        <v>556</v>
      </c>
      <c r="L834" s="84" t="s">
        <v>575</v>
      </c>
      <c r="M834" s="85">
        <v>70</v>
      </c>
      <c r="N834" s="85">
        <v>65</v>
      </c>
      <c r="O834" s="86" t="s">
        <v>614</v>
      </c>
      <c r="P834" s="87">
        <f t="shared" si="1493"/>
        <v>3500</v>
      </c>
      <c r="Q834" s="87" t="s">
        <v>427</v>
      </c>
      <c r="R834" s="89"/>
      <c r="S834" s="89"/>
      <c r="T834" s="89"/>
      <c r="V834" s="72">
        <v>330</v>
      </c>
      <c r="Y834" s="129">
        <v>140.80000000000001</v>
      </c>
      <c r="AD834" s="127">
        <v>7326</v>
      </c>
      <c r="AO834" s="73"/>
      <c r="AP834" s="118"/>
    </row>
    <row r="835" spans="1:42">
      <c r="A835" s="4" t="str">
        <f t="shared" si="1480"/>
        <v>MCR06S2 8404</v>
      </c>
      <c r="B835" s="4">
        <v>4</v>
      </c>
      <c r="C835" s="115" t="s">
        <v>948</v>
      </c>
      <c r="D835" s="79" t="s">
        <v>435</v>
      </c>
      <c r="E835" s="116">
        <v>6800</v>
      </c>
      <c r="F835" s="117">
        <v>52</v>
      </c>
      <c r="G835" s="81">
        <v>130.76923076923077</v>
      </c>
      <c r="H835" s="82" t="s">
        <v>554</v>
      </c>
      <c r="I835" s="83"/>
      <c r="J835" s="83" t="s">
        <v>555</v>
      </c>
      <c r="K835" s="83" t="s">
        <v>556</v>
      </c>
      <c r="L835" s="84" t="s">
        <v>575</v>
      </c>
      <c r="M835" s="85">
        <v>70</v>
      </c>
      <c r="N835" s="85">
        <v>65</v>
      </c>
      <c r="O835" s="86" t="s">
        <v>576</v>
      </c>
      <c r="P835" s="87">
        <f t="shared" si="1493"/>
        <v>4000</v>
      </c>
      <c r="Q835" s="87" t="s">
        <v>428</v>
      </c>
      <c r="R835" s="89"/>
      <c r="S835" s="89"/>
      <c r="T835" s="89"/>
      <c r="V835" s="72">
        <v>270</v>
      </c>
      <c r="Y835" s="72">
        <v>178.5</v>
      </c>
      <c r="AO835" s="118"/>
    </row>
    <row r="836" spans="1:42">
      <c r="A836" s="4" t="str">
        <f t="shared" si="1480"/>
        <v>MCR06S2 840</v>
      </c>
      <c r="C836" s="115" t="s">
        <v>948</v>
      </c>
      <c r="D836" s="79" t="s">
        <v>435</v>
      </c>
      <c r="E836" s="116">
        <v>7700</v>
      </c>
      <c r="F836" s="117">
        <v>59</v>
      </c>
      <c r="G836" s="81">
        <v>130.5084745762712</v>
      </c>
      <c r="H836" s="82" t="s">
        <v>554</v>
      </c>
      <c r="I836" s="83"/>
      <c r="J836" s="83" t="s">
        <v>555</v>
      </c>
      <c r="K836" s="83" t="s">
        <v>556</v>
      </c>
      <c r="L836" s="84" t="s">
        <v>575</v>
      </c>
      <c r="M836" s="85">
        <v>70</v>
      </c>
      <c r="N836" s="85">
        <v>65</v>
      </c>
      <c r="O836" s="86" t="s">
        <v>576</v>
      </c>
      <c r="P836" s="87">
        <f t="shared" si="1493"/>
        <v>4600</v>
      </c>
      <c r="Q836" s="87" t="s">
        <v>429</v>
      </c>
      <c r="R836" s="89"/>
      <c r="S836" s="89"/>
      <c r="T836" s="89"/>
      <c r="V836" s="72">
        <v>310</v>
      </c>
      <c r="Y836" s="72">
        <v>181.1</v>
      </c>
      <c r="AO836" s="118"/>
    </row>
    <row r="837" spans="1:42">
      <c r="A837" s="4" t="str">
        <f t="shared" si="1480"/>
        <v>MCR06S2 8405</v>
      </c>
      <c r="B837" s="4">
        <v>5</v>
      </c>
      <c r="C837" s="115" t="s">
        <v>948</v>
      </c>
      <c r="D837" s="79" t="s">
        <v>436</v>
      </c>
      <c r="E837" s="116">
        <v>8600</v>
      </c>
      <c r="F837" s="117">
        <v>67</v>
      </c>
      <c r="G837" s="81">
        <v>128.35820895522389</v>
      </c>
      <c r="H837" s="82" t="s">
        <v>554</v>
      </c>
      <c r="I837" s="83"/>
      <c r="J837" s="83" t="s">
        <v>555</v>
      </c>
      <c r="K837" s="83" t="s">
        <v>556</v>
      </c>
      <c r="L837" s="84" t="s">
        <v>575</v>
      </c>
      <c r="M837" s="85">
        <v>70</v>
      </c>
      <c r="N837" s="85">
        <v>65</v>
      </c>
      <c r="O837" s="86" t="s">
        <v>576</v>
      </c>
      <c r="P837" s="87">
        <f t="shared" si="1493"/>
        <v>5100</v>
      </c>
      <c r="Q837" s="87" t="s">
        <v>430</v>
      </c>
      <c r="R837" s="89"/>
      <c r="S837" s="89"/>
      <c r="T837" s="89"/>
      <c r="V837" s="72">
        <v>350</v>
      </c>
      <c r="Y837" s="72">
        <v>183.4</v>
      </c>
      <c r="AO837" s="118"/>
    </row>
    <row r="838" spans="1:42">
      <c r="A838" s="4" t="str">
        <f t="shared" si="1480"/>
        <v>MCR06S2 840</v>
      </c>
      <c r="C838" s="115" t="s">
        <v>948</v>
      </c>
      <c r="D838" s="79" t="s">
        <v>436</v>
      </c>
      <c r="E838" s="116">
        <v>9300</v>
      </c>
      <c r="F838" s="117">
        <v>74</v>
      </c>
      <c r="G838" s="81">
        <v>125.67567567567568</v>
      </c>
      <c r="H838" s="82" t="s">
        <v>554</v>
      </c>
      <c r="I838" s="83"/>
      <c r="J838" s="83" t="s">
        <v>555</v>
      </c>
      <c r="K838" s="83" t="s">
        <v>556</v>
      </c>
      <c r="L838" s="84" t="s">
        <v>575</v>
      </c>
      <c r="M838" s="85">
        <v>70</v>
      </c>
      <c r="N838" s="85">
        <v>65</v>
      </c>
      <c r="O838" s="86" t="s">
        <v>576</v>
      </c>
      <c r="P838" s="87">
        <f t="shared" si="1493"/>
        <v>5500</v>
      </c>
      <c r="Q838" s="87" t="s">
        <v>431</v>
      </c>
      <c r="R838" s="89"/>
      <c r="S838" s="89"/>
      <c r="T838" s="89"/>
      <c r="V838" s="72">
        <v>380</v>
      </c>
      <c r="Y838" s="72">
        <v>184.9</v>
      </c>
      <c r="AO838" s="118"/>
    </row>
    <row r="839" spans="1:42">
      <c r="A839" s="4" t="str">
        <f t="shared" si="1480"/>
        <v>MCR06S2 8406</v>
      </c>
      <c r="B839" s="4">
        <v>6</v>
      </c>
      <c r="C839" s="115" t="s">
        <v>948</v>
      </c>
      <c r="D839" s="79" t="s">
        <v>436</v>
      </c>
      <c r="E839" s="116">
        <v>10000</v>
      </c>
      <c r="F839" s="117">
        <v>82</v>
      </c>
      <c r="G839" s="81">
        <v>121.95121951219512</v>
      </c>
      <c r="H839" s="82" t="s">
        <v>554</v>
      </c>
      <c r="I839" s="83"/>
      <c r="J839" s="83" t="s">
        <v>555</v>
      </c>
      <c r="K839" s="83" t="s">
        <v>556</v>
      </c>
      <c r="L839" s="84" t="s">
        <v>575</v>
      </c>
      <c r="M839" s="85">
        <v>70</v>
      </c>
      <c r="N839" s="85">
        <v>65</v>
      </c>
      <c r="O839" s="86" t="s">
        <v>576</v>
      </c>
      <c r="P839" s="87">
        <f t="shared" si="1493"/>
        <v>6000</v>
      </c>
      <c r="Q839" s="87" t="s">
        <v>432</v>
      </c>
      <c r="R839" s="89"/>
      <c r="S839" s="89"/>
      <c r="T839" s="89"/>
      <c r="V839" s="72">
        <v>410</v>
      </c>
      <c r="Y839" s="72">
        <v>186.3</v>
      </c>
      <c r="AO839" s="118"/>
    </row>
    <row r="840" spans="1:42">
      <c r="A840" s="4" t="str">
        <f t="shared" si="1480"/>
        <v>MCR06S2 8407</v>
      </c>
      <c r="B840" s="4">
        <v>7</v>
      </c>
      <c r="C840" s="115" t="s">
        <v>948</v>
      </c>
      <c r="D840" s="79" t="s">
        <v>436</v>
      </c>
      <c r="E840" s="80">
        <v>10900</v>
      </c>
      <c r="F840" s="82">
        <v>89</v>
      </c>
      <c r="G840" s="81">
        <v>122.47191011235955</v>
      </c>
      <c r="H840" s="82" t="s">
        <v>554</v>
      </c>
      <c r="I840" s="83"/>
      <c r="J840" s="83" t="s">
        <v>555</v>
      </c>
      <c r="K840" s="83" t="s">
        <v>556</v>
      </c>
      <c r="L840" s="84" t="s">
        <v>575</v>
      </c>
      <c r="M840" s="85">
        <v>70</v>
      </c>
      <c r="N840" s="85">
        <v>65</v>
      </c>
      <c r="O840" s="86" t="s">
        <v>576</v>
      </c>
      <c r="P840" s="87">
        <f t="shared" si="1493"/>
        <v>6500</v>
      </c>
      <c r="Q840" s="87" t="s">
        <v>433</v>
      </c>
      <c r="R840" s="89"/>
      <c r="S840" s="89"/>
      <c r="T840" s="89"/>
      <c r="V840" s="72">
        <v>450</v>
      </c>
      <c r="Y840" s="72">
        <v>188.1</v>
      </c>
      <c r="AO840" s="118"/>
    </row>
    <row r="841" spans="1:42">
      <c r="A841" s="4" t="str">
        <f t="shared" ref="A841:A904" si="1494">C841&amp;B841</f>
        <v/>
      </c>
      <c r="C841" s="115"/>
      <c r="D841" s="79" t="s">
        <v>646</v>
      </c>
      <c r="E841" s="80"/>
      <c r="F841" s="82"/>
      <c r="G841" s="81"/>
      <c r="H841" s="82" t="s">
        <v>554</v>
      </c>
      <c r="I841" s="83"/>
      <c r="J841" s="83"/>
      <c r="K841" s="83"/>
      <c r="L841" s="84"/>
      <c r="M841" s="85"/>
      <c r="N841" s="85"/>
      <c r="O841" s="86"/>
      <c r="P841" s="87"/>
      <c r="Q841" s="87"/>
      <c r="R841" s="89"/>
      <c r="S841" s="89"/>
      <c r="T841" s="89"/>
      <c r="AO841" s="118"/>
    </row>
    <row r="842" spans="1:42">
      <c r="A842" s="4" t="str">
        <f t="shared" si="1494"/>
        <v>MCR08S2 8401</v>
      </c>
      <c r="B842" s="4">
        <v>1</v>
      </c>
      <c r="C842" s="115" t="s">
        <v>949</v>
      </c>
      <c r="D842" s="79" t="s">
        <v>649</v>
      </c>
      <c r="E842" s="116">
        <f>MROUND(0.8*AD842, 50)</f>
        <v>3050</v>
      </c>
      <c r="F842" s="117">
        <v>23</v>
      </c>
      <c r="G842" s="81">
        <f t="shared" ref="G842:G851" si="1495">E842/F842</f>
        <v>132.60869565217391</v>
      </c>
      <c r="H842" s="82" t="s">
        <v>554</v>
      </c>
      <c r="I842" s="83"/>
      <c r="J842" s="83" t="s">
        <v>555</v>
      </c>
      <c r="K842" s="83" t="s">
        <v>556</v>
      </c>
      <c r="L842" s="84" t="s">
        <v>579</v>
      </c>
      <c r="M842" s="85">
        <v>70</v>
      </c>
      <c r="N842" s="85">
        <v>65</v>
      </c>
      <c r="O842" s="86" t="s">
        <v>580</v>
      </c>
      <c r="P842" s="87">
        <f>MROUND(E842/(8*0.28),100)</f>
        <v>1400</v>
      </c>
      <c r="Q842" s="87" t="s">
        <v>424</v>
      </c>
      <c r="R842" s="89"/>
      <c r="S842" s="89"/>
      <c r="T842" s="89"/>
      <c r="V842" s="72">
        <v>120</v>
      </c>
      <c r="Y842" s="128">
        <v>168.6</v>
      </c>
      <c r="AD842" s="126">
        <v>3818</v>
      </c>
      <c r="AO842" s="118"/>
    </row>
    <row r="843" spans="1:42">
      <c r="A843" s="4" t="str">
        <f t="shared" si="1494"/>
        <v>MCR08S2 8402</v>
      </c>
      <c r="B843" s="4">
        <v>2</v>
      </c>
      <c r="C843" s="115" t="s">
        <v>949</v>
      </c>
      <c r="D843" s="79" t="s">
        <v>649</v>
      </c>
      <c r="E843" s="116">
        <f>MROUND(0.8*AD843, 50)</f>
        <v>4700</v>
      </c>
      <c r="F843" s="117">
        <v>35</v>
      </c>
      <c r="G843" s="81">
        <f t="shared" si="1495"/>
        <v>134.28571428571428</v>
      </c>
      <c r="H843" s="82" t="s">
        <v>554</v>
      </c>
      <c r="I843" s="83"/>
      <c r="J843" s="83" t="s">
        <v>555</v>
      </c>
      <c r="K843" s="83" t="s">
        <v>556</v>
      </c>
      <c r="L843" s="84" t="s">
        <v>579</v>
      </c>
      <c r="M843" s="85">
        <v>70</v>
      </c>
      <c r="N843" s="85">
        <v>65</v>
      </c>
      <c r="O843" s="86" t="s">
        <v>580</v>
      </c>
      <c r="P843" s="87">
        <f t="shared" ref="P843:P851" si="1496">MROUND(E843/(8*0.28),100)</f>
        <v>2100</v>
      </c>
      <c r="Q843" s="87" t="s">
        <v>425</v>
      </c>
      <c r="R843" s="89"/>
      <c r="S843" s="89"/>
      <c r="T843" s="89"/>
      <c r="V843" s="72">
        <v>180</v>
      </c>
      <c r="Y843" s="128">
        <v>176.2</v>
      </c>
      <c r="AD843" s="124">
        <v>5850</v>
      </c>
      <c r="AO843" s="118"/>
    </row>
    <row r="844" spans="1:42">
      <c r="A844" s="4" t="str">
        <f t="shared" si="1494"/>
        <v>MCR08S2 8403</v>
      </c>
      <c r="B844" s="4">
        <v>3</v>
      </c>
      <c r="C844" s="115" t="s">
        <v>949</v>
      </c>
      <c r="D844" s="79" t="s">
        <v>650</v>
      </c>
      <c r="E844" s="116">
        <f>MROUND(0.8*AD844, 50)</f>
        <v>6500</v>
      </c>
      <c r="F844" s="117">
        <v>53</v>
      </c>
      <c r="G844" s="81">
        <f t="shared" si="1495"/>
        <v>122.64150943396227</v>
      </c>
      <c r="H844" s="82" t="s">
        <v>554</v>
      </c>
      <c r="I844" s="83"/>
      <c r="J844" s="83" t="s">
        <v>555</v>
      </c>
      <c r="K844" s="83" t="s">
        <v>556</v>
      </c>
      <c r="L844" s="84" t="s">
        <v>579</v>
      </c>
      <c r="M844" s="85">
        <v>70</v>
      </c>
      <c r="N844" s="85">
        <v>65</v>
      </c>
      <c r="O844" s="86" t="s">
        <v>580</v>
      </c>
      <c r="P844" s="87">
        <f t="shared" si="1496"/>
        <v>2900</v>
      </c>
      <c r="Q844" s="87" t="s">
        <v>426</v>
      </c>
      <c r="R844" s="89"/>
      <c r="S844" s="89"/>
      <c r="T844" s="89"/>
      <c r="V844" s="72">
        <v>270</v>
      </c>
      <c r="Y844" s="128">
        <v>183.9</v>
      </c>
      <c r="AD844" s="127">
        <v>8107</v>
      </c>
      <c r="AO844" s="118"/>
    </row>
    <row r="845" spans="1:42">
      <c r="A845" s="4" t="str">
        <f t="shared" si="1494"/>
        <v>MCR08S2 840</v>
      </c>
      <c r="C845" s="115" t="s">
        <v>949</v>
      </c>
      <c r="D845" s="79" t="s">
        <v>650</v>
      </c>
      <c r="E845" s="116">
        <f>MROUND(0.8*AD845, 50)</f>
        <v>7800</v>
      </c>
      <c r="F845" s="117">
        <v>66</v>
      </c>
      <c r="G845" s="81">
        <f t="shared" si="1495"/>
        <v>118.18181818181819</v>
      </c>
      <c r="H845" s="82" t="s">
        <v>554</v>
      </c>
      <c r="I845" s="83"/>
      <c r="J845" s="83" t="s">
        <v>555</v>
      </c>
      <c r="K845" s="83" t="s">
        <v>556</v>
      </c>
      <c r="L845" s="84" t="s">
        <v>579</v>
      </c>
      <c r="M845" s="85">
        <v>70</v>
      </c>
      <c r="N845" s="85">
        <v>65</v>
      </c>
      <c r="O845" s="86" t="s">
        <v>580</v>
      </c>
      <c r="P845" s="87">
        <f t="shared" si="1496"/>
        <v>3500</v>
      </c>
      <c r="Q845" s="87" t="s">
        <v>427</v>
      </c>
      <c r="R845" s="89"/>
      <c r="S845" s="89"/>
      <c r="T845" s="89"/>
      <c r="V845" s="72">
        <v>330</v>
      </c>
      <c r="Y845" s="130">
        <v>187.7</v>
      </c>
      <c r="AD845" s="124">
        <v>9768</v>
      </c>
      <c r="AO845" s="118"/>
    </row>
    <row r="846" spans="1:42">
      <c r="A846" s="4" t="str">
        <f t="shared" si="1494"/>
        <v>MCR08S2 8404</v>
      </c>
      <c r="B846" s="4">
        <v>4</v>
      </c>
      <c r="C846" s="115" t="s">
        <v>949</v>
      </c>
      <c r="D846" s="79" t="s">
        <v>435</v>
      </c>
      <c r="E846" s="116">
        <v>9050</v>
      </c>
      <c r="F846" s="117">
        <v>68</v>
      </c>
      <c r="G846" s="81">
        <f t="shared" si="1495"/>
        <v>133.08823529411765</v>
      </c>
      <c r="H846" s="82" t="s">
        <v>554</v>
      </c>
      <c r="I846" s="83"/>
      <c r="J846" s="83" t="s">
        <v>555</v>
      </c>
      <c r="K846" s="83" t="s">
        <v>556</v>
      </c>
      <c r="L846" s="84" t="s">
        <v>579</v>
      </c>
      <c r="M846" s="85">
        <v>70</v>
      </c>
      <c r="N846" s="85">
        <v>65</v>
      </c>
      <c r="O846" s="86" t="s">
        <v>580</v>
      </c>
      <c r="P846" s="87">
        <f t="shared" si="1496"/>
        <v>4000</v>
      </c>
      <c r="Q846" s="87" t="s">
        <v>428</v>
      </c>
      <c r="R846" s="89"/>
      <c r="S846" s="89"/>
      <c r="T846" s="89"/>
      <c r="V846" s="72">
        <v>270</v>
      </c>
      <c r="Y846" s="72">
        <v>238</v>
      </c>
      <c r="AO846" s="118"/>
    </row>
    <row r="847" spans="1:42">
      <c r="A847" s="4" t="str">
        <f t="shared" si="1494"/>
        <v>MCR08S2 840</v>
      </c>
      <c r="C847" s="115" t="s">
        <v>949</v>
      </c>
      <c r="D847" s="79" t="s">
        <v>647</v>
      </c>
      <c r="E847" s="116">
        <v>10250</v>
      </c>
      <c r="F847" s="117">
        <v>78</v>
      </c>
      <c r="G847" s="81">
        <f t="shared" si="1495"/>
        <v>131.41025641025641</v>
      </c>
      <c r="H847" s="82" t="s">
        <v>554</v>
      </c>
      <c r="I847" s="83"/>
      <c r="J847" s="83" t="s">
        <v>555</v>
      </c>
      <c r="K847" s="83" t="s">
        <v>556</v>
      </c>
      <c r="L847" s="84" t="s">
        <v>579</v>
      </c>
      <c r="M847" s="85">
        <v>70</v>
      </c>
      <c r="N847" s="85">
        <v>65</v>
      </c>
      <c r="O847" s="86" t="s">
        <v>580</v>
      </c>
      <c r="P847" s="87">
        <f t="shared" si="1496"/>
        <v>4600</v>
      </c>
      <c r="Q847" s="87" t="s">
        <v>429</v>
      </c>
      <c r="R847" s="89"/>
      <c r="S847" s="89"/>
      <c r="T847" s="89"/>
      <c r="V847" s="72">
        <v>310</v>
      </c>
      <c r="Y847" s="72">
        <v>241.5</v>
      </c>
      <c r="AO847" s="118"/>
    </row>
    <row r="848" spans="1:42">
      <c r="A848" s="4" t="str">
        <f t="shared" si="1494"/>
        <v>MCR08S2 8405</v>
      </c>
      <c r="B848" s="4">
        <v>5</v>
      </c>
      <c r="C848" s="115" t="s">
        <v>949</v>
      </c>
      <c r="D848" s="79" t="s">
        <v>648</v>
      </c>
      <c r="E848" s="116">
        <v>11200</v>
      </c>
      <c r="F848" s="117">
        <v>88</v>
      </c>
      <c r="G848" s="81">
        <f t="shared" si="1495"/>
        <v>127.27272727272727</v>
      </c>
      <c r="H848" s="82" t="s">
        <v>554</v>
      </c>
      <c r="I848" s="83"/>
      <c r="J848" s="83" t="s">
        <v>555</v>
      </c>
      <c r="K848" s="83" t="s">
        <v>556</v>
      </c>
      <c r="L848" s="84" t="s">
        <v>579</v>
      </c>
      <c r="M848" s="85">
        <v>70</v>
      </c>
      <c r="N848" s="85">
        <v>65</v>
      </c>
      <c r="O848" s="86" t="s">
        <v>580</v>
      </c>
      <c r="P848" s="87">
        <f t="shared" si="1496"/>
        <v>5000</v>
      </c>
      <c r="Q848" s="87" t="s">
        <v>430</v>
      </c>
      <c r="R848" s="89"/>
      <c r="S848" s="89"/>
      <c r="T848" s="89"/>
      <c r="V848" s="72">
        <v>340</v>
      </c>
      <c r="Y848" s="72">
        <v>243.8</v>
      </c>
      <c r="AO848" s="118"/>
    </row>
    <row r="849" spans="1:42">
      <c r="A849" s="4" t="str">
        <f t="shared" si="1494"/>
        <v>MCR08S2 840</v>
      </c>
      <c r="C849" s="115" t="s">
        <v>949</v>
      </c>
      <c r="D849" s="79" t="s">
        <v>648</v>
      </c>
      <c r="E849" s="116">
        <v>12400</v>
      </c>
      <c r="F849" s="117">
        <v>98</v>
      </c>
      <c r="G849" s="81">
        <f t="shared" si="1495"/>
        <v>126.53061224489795</v>
      </c>
      <c r="H849" s="82" t="s">
        <v>554</v>
      </c>
      <c r="I849" s="83"/>
      <c r="J849" s="83" t="s">
        <v>555</v>
      </c>
      <c r="K849" s="83" t="s">
        <v>556</v>
      </c>
      <c r="L849" s="84" t="s">
        <v>579</v>
      </c>
      <c r="M849" s="85">
        <v>70</v>
      </c>
      <c r="N849" s="85">
        <v>65</v>
      </c>
      <c r="O849" s="86" t="s">
        <v>580</v>
      </c>
      <c r="P849" s="87">
        <f t="shared" si="1496"/>
        <v>5500</v>
      </c>
      <c r="Q849" s="87" t="s">
        <v>431</v>
      </c>
      <c r="R849" s="89"/>
      <c r="S849" s="89"/>
      <c r="T849" s="89"/>
      <c r="V849" s="72">
        <v>380</v>
      </c>
      <c r="Y849" s="72">
        <v>246.6</v>
      </c>
      <c r="AO849" s="118"/>
    </row>
    <row r="850" spans="1:42">
      <c r="A850" s="4" t="str">
        <f t="shared" si="1494"/>
        <v>MCR08S2 8406</v>
      </c>
      <c r="B850" s="4">
        <v>6</v>
      </c>
      <c r="C850" s="115" t="s">
        <v>949</v>
      </c>
      <c r="D850" s="79" t="s">
        <v>648</v>
      </c>
      <c r="E850" s="116">
        <v>13300</v>
      </c>
      <c r="F850" s="117">
        <v>108</v>
      </c>
      <c r="G850" s="81">
        <f t="shared" si="1495"/>
        <v>123.14814814814815</v>
      </c>
      <c r="H850" s="82" t="s">
        <v>554</v>
      </c>
      <c r="I850" s="83"/>
      <c r="J850" s="83" t="s">
        <v>555</v>
      </c>
      <c r="K850" s="83" t="s">
        <v>556</v>
      </c>
      <c r="L850" s="84" t="s">
        <v>579</v>
      </c>
      <c r="M850" s="85">
        <v>70</v>
      </c>
      <c r="N850" s="85">
        <v>65</v>
      </c>
      <c r="O850" s="86" t="s">
        <v>580</v>
      </c>
      <c r="P850" s="87">
        <f t="shared" si="1496"/>
        <v>5900</v>
      </c>
      <c r="Q850" s="87" t="s">
        <v>432</v>
      </c>
      <c r="R850" s="89"/>
      <c r="S850" s="89"/>
      <c r="T850" s="89"/>
      <c r="V850" s="72">
        <v>410</v>
      </c>
      <c r="Y850" s="72">
        <v>248.5</v>
      </c>
      <c r="AO850" s="118"/>
    </row>
    <row r="851" spans="1:42">
      <c r="A851" s="4" t="str">
        <f t="shared" si="1494"/>
        <v>MCR08S2 8407</v>
      </c>
      <c r="B851" s="4">
        <v>7</v>
      </c>
      <c r="C851" s="115" t="s">
        <v>949</v>
      </c>
      <c r="D851" s="79" t="s">
        <v>648</v>
      </c>
      <c r="E851" s="116">
        <v>14500</v>
      </c>
      <c r="F851" s="117">
        <v>118</v>
      </c>
      <c r="G851" s="81">
        <f t="shared" si="1495"/>
        <v>122.88135593220339</v>
      </c>
      <c r="H851" s="82" t="s">
        <v>554</v>
      </c>
      <c r="I851" s="83"/>
      <c r="J851" s="83" t="s">
        <v>555</v>
      </c>
      <c r="K851" s="83" t="s">
        <v>556</v>
      </c>
      <c r="L851" s="84" t="s">
        <v>579</v>
      </c>
      <c r="M851" s="85">
        <v>70</v>
      </c>
      <c r="N851" s="85">
        <v>65</v>
      </c>
      <c r="O851" s="86" t="s">
        <v>580</v>
      </c>
      <c r="P851" s="87">
        <f t="shared" si="1496"/>
        <v>6500</v>
      </c>
      <c r="Q851" s="87" t="s">
        <v>433</v>
      </c>
      <c r="R851" s="89"/>
      <c r="S851" s="89"/>
      <c r="T851" s="89"/>
      <c r="V851" s="72">
        <v>450</v>
      </c>
      <c r="Y851" s="72">
        <v>250.8</v>
      </c>
      <c r="AO851" s="118"/>
    </row>
    <row r="852" spans="1:42">
      <c r="A852" s="4" t="str">
        <f t="shared" si="1494"/>
        <v/>
      </c>
      <c r="C852" s="115"/>
      <c r="D852" s="79" t="s">
        <v>646</v>
      </c>
      <c r="E852" s="116"/>
      <c r="F852" s="117"/>
      <c r="G852" s="81"/>
      <c r="H852" s="82" t="s">
        <v>554</v>
      </c>
      <c r="I852" s="83"/>
      <c r="J852" s="83"/>
      <c r="K852" s="83"/>
      <c r="L852" s="84"/>
      <c r="M852" s="85"/>
      <c r="N852" s="85"/>
      <c r="O852" s="86"/>
      <c r="P852" s="87"/>
      <c r="Q852" s="87"/>
      <c r="R852" s="89"/>
      <c r="S852" s="89"/>
      <c r="T852" s="89"/>
      <c r="AO852" s="118"/>
    </row>
    <row r="853" spans="1:42">
      <c r="A853" s="4" t="str">
        <f t="shared" si="1494"/>
        <v>MCR10S2 8401</v>
      </c>
      <c r="B853" s="4">
        <v>1</v>
      </c>
      <c r="C853" s="115" t="s">
        <v>950</v>
      </c>
      <c r="D853" s="79" t="s">
        <v>649</v>
      </c>
      <c r="E853" s="116">
        <f>MROUND(0.8*AD853, 50)</f>
        <v>3800</v>
      </c>
      <c r="F853" s="117" t="s">
        <v>612</v>
      </c>
      <c r="G853" s="81">
        <f t="shared" ref="G853:G856" si="1497">E853/F853</f>
        <v>135.71428571428572</v>
      </c>
      <c r="H853" s="82" t="s">
        <v>554</v>
      </c>
      <c r="I853" s="83"/>
      <c r="J853" s="83" t="s">
        <v>555</v>
      </c>
      <c r="K853" s="83" t="s">
        <v>556</v>
      </c>
      <c r="L853" s="84" t="s">
        <v>626</v>
      </c>
      <c r="M853" s="85">
        <v>70</v>
      </c>
      <c r="N853" s="85">
        <v>65</v>
      </c>
      <c r="O853" s="86" t="s">
        <v>627</v>
      </c>
      <c r="P853" s="87">
        <f>MROUND(E853/(10*0.28),100)</f>
        <v>1400</v>
      </c>
      <c r="Q853" s="87" t="s">
        <v>424</v>
      </c>
      <c r="R853" s="89"/>
      <c r="S853" s="89"/>
      <c r="T853" s="89"/>
      <c r="V853" s="72">
        <v>120</v>
      </c>
      <c r="Y853" s="72">
        <v>211</v>
      </c>
      <c r="AD853" s="126">
        <v>4772</v>
      </c>
      <c r="AO853" s="73"/>
      <c r="AP853" s="118"/>
    </row>
    <row r="854" spans="1:42">
      <c r="A854" s="4" t="str">
        <f t="shared" si="1494"/>
        <v>MCR10S2 8402</v>
      </c>
      <c r="B854" s="4">
        <v>2</v>
      </c>
      <c r="C854" s="115" t="s">
        <v>950</v>
      </c>
      <c r="D854" s="79" t="s">
        <v>649</v>
      </c>
      <c r="E854" s="116">
        <f>MROUND(0.8*AD854, 50)</f>
        <v>5550</v>
      </c>
      <c r="F854" s="117" t="s">
        <v>616</v>
      </c>
      <c r="G854" s="81">
        <f t="shared" si="1497"/>
        <v>129.06976744186048</v>
      </c>
      <c r="H854" s="82" t="s">
        <v>554</v>
      </c>
      <c r="I854" s="83"/>
      <c r="J854" s="83" t="s">
        <v>555</v>
      </c>
      <c r="K854" s="83" t="s">
        <v>556</v>
      </c>
      <c r="L854" s="84" t="s">
        <v>626</v>
      </c>
      <c r="M854" s="85">
        <v>70</v>
      </c>
      <c r="N854" s="85">
        <v>65</v>
      </c>
      <c r="O854" s="86" t="s">
        <v>627</v>
      </c>
      <c r="P854" s="87">
        <f t="shared" ref="P854:P862" si="1498">MROUND(E854/(10*0.28),100)</f>
        <v>2000</v>
      </c>
      <c r="Q854" s="87" t="s">
        <v>425</v>
      </c>
      <c r="R854" s="89"/>
      <c r="S854" s="89"/>
      <c r="T854" s="89"/>
      <c r="V854" s="72">
        <v>180</v>
      </c>
      <c r="Y854" s="72">
        <v>220</v>
      </c>
      <c r="AD854" s="124">
        <v>6954</v>
      </c>
      <c r="AO854" s="73"/>
      <c r="AP854" s="118"/>
    </row>
    <row r="855" spans="1:42">
      <c r="A855" s="4" t="str">
        <f t="shared" si="1494"/>
        <v>MCR10S2 8403</v>
      </c>
      <c r="B855" s="4">
        <v>3</v>
      </c>
      <c r="C855" s="115" t="s">
        <v>950</v>
      </c>
      <c r="D855" s="79" t="s">
        <v>650</v>
      </c>
      <c r="E855" s="116">
        <f>MROUND(0.8*AD855, 50)</f>
        <v>8100</v>
      </c>
      <c r="F855" s="117" t="s">
        <v>625</v>
      </c>
      <c r="G855" s="81">
        <f t="shared" si="1497"/>
        <v>122.72727272727273</v>
      </c>
      <c r="H855" s="82" t="s">
        <v>554</v>
      </c>
      <c r="I855" s="83"/>
      <c r="J855" s="83" t="s">
        <v>555</v>
      </c>
      <c r="K855" s="83" t="s">
        <v>556</v>
      </c>
      <c r="L855" s="84" t="s">
        <v>626</v>
      </c>
      <c r="M855" s="85">
        <v>70</v>
      </c>
      <c r="N855" s="85">
        <v>65</v>
      </c>
      <c r="O855" s="86" t="s">
        <v>627</v>
      </c>
      <c r="P855" s="87">
        <f t="shared" si="1498"/>
        <v>2900</v>
      </c>
      <c r="Q855" s="87" t="s">
        <v>426</v>
      </c>
      <c r="R855" s="89"/>
      <c r="S855" s="89"/>
      <c r="T855" s="89"/>
      <c r="V855" s="72">
        <v>270</v>
      </c>
      <c r="Y855" s="72">
        <v>230</v>
      </c>
      <c r="AD855" s="127">
        <v>10134</v>
      </c>
      <c r="AO855" s="73"/>
      <c r="AP855" s="118"/>
    </row>
    <row r="856" spans="1:42">
      <c r="A856" s="4" t="str">
        <f t="shared" si="1494"/>
        <v>MCR10S2 840</v>
      </c>
      <c r="C856" s="115" t="s">
        <v>950</v>
      </c>
      <c r="D856" s="79" t="s">
        <v>650</v>
      </c>
      <c r="E856" s="116">
        <f>MROUND(0.8*AD856, 50)</f>
        <v>9750</v>
      </c>
      <c r="F856" s="117" t="s">
        <v>628</v>
      </c>
      <c r="G856" s="81">
        <f t="shared" si="1497"/>
        <v>118.90243902439025</v>
      </c>
      <c r="H856" s="82" t="s">
        <v>554</v>
      </c>
      <c r="I856" s="83"/>
      <c r="J856" s="83" t="s">
        <v>555</v>
      </c>
      <c r="K856" s="83" t="s">
        <v>556</v>
      </c>
      <c r="L856" s="84" t="s">
        <v>626</v>
      </c>
      <c r="M856" s="85">
        <v>70</v>
      </c>
      <c r="N856" s="85">
        <v>65</v>
      </c>
      <c r="O856" s="122" t="s">
        <v>627</v>
      </c>
      <c r="P856" s="87">
        <f t="shared" si="1498"/>
        <v>3500</v>
      </c>
      <c r="Q856" s="87" t="s">
        <v>427</v>
      </c>
      <c r="R856" s="89"/>
      <c r="S856" s="89"/>
      <c r="T856" s="89"/>
      <c r="V856" s="72">
        <v>330</v>
      </c>
      <c r="Y856" s="72">
        <v>235</v>
      </c>
      <c r="AD856" s="124">
        <v>12210</v>
      </c>
      <c r="AO856" s="73"/>
      <c r="AP856" s="118"/>
    </row>
    <row r="857" spans="1:42">
      <c r="A857" s="4" t="str">
        <f t="shared" si="1494"/>
        <v>MCR10S2 8404</v>
      </c>
      <c r="B857" s="4">
        <v>4</v>
      </c>
      <c r="C857" s="115" t="s">
        <v>950</v>
      </c>
      <c r="D857" s="79" t="s">
        <v>435</v>
      </c>
      <c r="E857" s="116">
        <v>11300</v>
      </c>
      <c r="F857" s="117">
        <v>85</v>
      </c>
      <c r="G857" s="81">
        <v>132.94117647058823</v>
      </c>
      <c r="H857" s="82" t="s">
        <v>554</v>
      </c>
      <c r="I857" s="83"/>
      <c r="J857" s="83" t="s">
        <v>555</v>
      </c>
      <c r="K857" s="83" t="s">
        <v>556</v>
      </c>
      <c r="L857" s="84" t="s">
        <v>626</v>
      </c>
      <c r="M857" s="85">
        <v>70</v>
      </c>
      <c r="N857" s="85">
        <v>65</v>
      </c>
      <c r="O857" s="86" t="s">
        <v>627</v>
      </c>
      <c r="P857" s="87">
        <f t="shared" si="1498"/>
        <v>4000</v>
      </c>
      <c r="Q857" s="87" t="s">
        <v>428</v>
      </c>
      <c r="R857" s="89"/>
      <c r="S857" s="89"/>
      <c r="T857" s="89"/>
      <c r="V857" s="72">
        <v>270</v>
      </c>
      <c r="Y857" s="72">
        <v>297.5</v>
      </c>
      <c r="AO857" s="118"/>
    </row>
    <row r="858" spans="1:42">
      <c r="A858" s="4" t="str">
        <f t="shared" si="1494"/>
        <v>MCR10S2 840</v>
      </c>
      <c r="C858" s="115" t="s">
        <v>950</v>
      </c>
      <c r="D858" s="79" t="s">
        <v>436</v>
      </c>
      <c r="E858" s="116">
        <v>12850</v>
      </c>
      <c r="F858" s="117">
        <v>97</v>
      </c>
      <c r="G858" s="81">
        <v>132.4742268041237</v>
      </c>
      <c r="H858" s="82" t="s">
        <v>554</v>
      </c>
      <c r="I858" s="83"/>
      <c r="J858" s="83" t="s">
        <v>555</v>
      </c>
      <c r="K858" s="83" t="s">
        <v>556</v>
      </c>
      <c r="L858" s="84" t="s">
        <v>626</v>
      </c>
      <c r="M858" s="85">
        <v>70</v>
      </c>
      <c r="N858" s="85">
        <v>65</v>
      </c>
      <c r="O858" s="86" t="s">
        <v>627</v>
      </c>
      <c r="P858" s="87">
        <f t="shared" si="1498"/>
        <v>4600</v>
      </c>
      <c r="Q858" s="87" t="s">
        <v>429</v>
      </c>
      <c r="R858" s="89"/>
      <c r="S858" s="89"/>
      <c r="T858" s="89"/>
      <c r="V858" s="72">
        <v>310</v>
      </c>
      <c r="Y858" s="72">
        <v>301.8</v>
      </c>
      <c r="AO858" s="118"/>
    </row>
    <row r="859" spans="1:42">
      <c r="A859" s="4" t="str">
        <f t="shared" si="1494"/>
        <v>MCR10S2 8405</v>
      </c>
      <c r="B859" s="4">
        <v>5</v>
      </c>
      <c r="C859" s="115" t="s">
        <v>950</v>
      </c>
      <c r="D859" s="79" t="s">
        <v>436</v>
      </c>
      <c r="E859" s="116">
        <v>14400</v>
      </c>
      <c r="F859" s="117">
        <v>110</v>
      </c>
      <c r="G859" s="81">
        <v>130.90909090909091</v>
      </c>
      <c r="H859" s="82" t="s">
        <v>554</v>
      </c>
      <c r="I859" s="83"/>
      <c r="J859" s="83" t="s">
        <v>555</v>
      </c>
      <c r="K859" s="83" t="s">
        <v>556</v>
      </c>
      <c r="L859" s="84" t="s">
        <v>626</v>
      </c>
      <c r="M859" s="85">
        <v>70</v>
      </c>
      <c r="N859" s="85">
        <v>65</v>
      </c>
      <c r="O859" s="86" t="s">
        <v>627</v>
      </c>
      <c r="P859" s="87">
        <f t="shared" si="1498"/>
        <v>5100</v>
      </c>
      <c r="Q859" s="87" t="s">
        <v>430</v>
      </c>
      <c r="R859" s="89"/>
      <c r="S859" s="89"/>
      <c r="T859" s="89"/>
      <c r="V859" s="72">
        <v>350</v>
      </c>
      <c r="Y859" s="72">
        <v>305.60000000000002</v>
      </c>
      <c r="AO859" s="118"/>
    </row>
    <row r="860" spans="1:42">
      <c r="A860" s="4" t="str">
        <f t="shared" si="1494"/>
        <v>MCR10S2 840</v>
      </c>
      <c r="C860" s="115" t="s">
        <v>950</v>
      </c>
      <c r="D860" s="79" t="s">
        <v>436</v>
      </c>
      <c r="E860" s="80">
        <v>15500</v>
      </c>
      <c r="F860" s="82">
        <v>122</v>
      </c>
      <c r="G860" s="81">
        <v>127.04918032786885</v>
      </c>
      <c r="H860" s="82" t="s">
        <v>554</v>
      </c>
      <c r="I860" s="83"/>
      <c r="J860" s="83" t="s">
        <v>555</v>
      </c>
      <c r="K860" s="83" t="s">
        <v>556</v>
      </c>
      <c r="L860" s="84" t="s">
        <v>626</v>
      </c>
      <c r="M860" s="85">
        <v>70</v>
      </c>
      <c r="N860" s="85">
        <v>65</v>
      </c>
      <c r="O860" s="86" t="s">
        <v>627</v>
      </c>
      <c r="P860" s="87">
        <f t="shared" si="1498"/>
        <v>5500</v>
      </c>
      <c r="Q860" s="87" t="s">
        <v>431</v>
      </c>
      <c r="R860" s="89"/>
      <c r="S860" s="89"/>
      <c r="T860" s="89"/>
      <c r="V860" s="72">
        <v>390</v>
      </c>
      <c r="Y860" s="72">
        <v>308.2</v>
      </c>
      <c r="AO860" s="118"/>
    </row>
    <row r="861" spans="1:42">
      <c r="A861" s="4" t="str">
        <f t="shared" si="1494"/>
        <v>MCR10S2 8406</v>
      </c>
      <c r="B861" s="4">
        <v>6</v>
      </c>
      <c r="C861" s="115" t="s">
        <v>950</v>
      </c>
      <c r="D861" s="79" t="s">
        <v>436</v>
      </c>
      <c r="E861" s="80">
        <v>17050</v>
      </c>
      <c r="F861" s="82">
        <v>135</v>
      </c>
      <c r="G861" s="81">
        <v>126.29629629629629</v>
      </c>
      <c r="H861" s="82" t="s">
        <v>554</v>
      </c>
      <c r="I861" s="83"/>
      <c r="J861" s="83" t="s">
        <v>555</v>
      </c>
      <c r="K861" s="83" t="s">
        <v>556</v>
      </c>
      <c r="L861" s="84" t="s">
        <v>626</v>
      </c>
      <c r="M861" s="85">
        <v>70</v>
      </c>
      <c r="N861" s="85">
        <v>65</v>
      </c>
      <c r="O861" s="86" t="s">
        <v>627</v>
      </c>
      <c r="P861" s="87">
        <f t="shared" si="1498"/>
        <v>6100</v>
      </c>
      <c r="Q861" s="87" t="s">
        <v>432</v>
      </c>
      <c r="R861" s="89"/>
      <c r="S861" s="89"/>
      <c r="T861" s="89"/>
      <c r="V861" s="131">
        <v>420</v>
      </c>
      <c r="W861" s="131"/>
      <c r="X861" s="131"/>
      <c r="Y861" s="131">
        <v>311.3</v>
      </c>
      <c r="Z861" s="131"/>
      <c r="AA861" s="131"/>
      <c r="AD861" s="131"/>
      <c r="AE861" s="131"/>
      <c r="AF861" s="131"/>
      <c r="AG861" s="131"/>
      <c r="AH861" s="131"/>
      <c r="AI861" s="131"/>
      <c r="AJ861" s="131"/>
      <c r="AK861" s="131"/>
      <c r="AO861" s="118"/>
    </row>
    <row r="862" spans="1:42">
      <c r="A862" s="4" t="str">
        <f t="shared" si="1494"/>
        <v>MCR10S2 8407</v>
      </c>
      <c r="B862" s="4">
        <v>7</v>
      </c>
      <c r="C862" s="115" t="s">
        <v>950</v>
      </c>
      <c r="D862" s="79" t="s">
        <v>436</v>
      </c>
      <c r="E862" s="80">
        <v>18150</v>
      </c>
      <c r="F862" s="82">
        <v>147</v>
      </c>
      <c r="G862" s="81">
        <v>123.46938775510205</v>
      </c>
      <c r="H862" s="82" t="s">
        <v>554</v>
      </c>
      <c r="I862" s="83"/>
      <c r="J862" s="83" t="s">
        <v>555</v>
      </c>
      <c r="K862" s="132" t="s">
        <v>556</v>
      </c>
      <c r="L862" s="84" t="s">
        <v>626</v>
      </c>
      <c r="M862" s="85">
        <v>70</v>
      </c>
      <c r="N862" s="85">
        <v>65</v>
      </c>
      <c r="O862" s="86" t="s">
        <v>627</v>
      </c>
      <c r="P862" s="87">
        <f t="shared" si="1498"/>
        <v>6500</v>
      </c>
      <c r="Q862" s="87" t="s">
        <v>433</v>
      </c>
      <c r="R862" s="89"/>
      <c r="S862" s="89"/>
      <c r="T862" s="89"/>
      <c r="V862" s="72">
        <v>450</v>
      </c>
      <c r="Y862" s="72">
        <v>313.3</v>
      </c>
      <c r="AO862" s="118"/>
    </row>
    <row r="863" spans="1:42">
      <c r="A863" s="4" t="str">
        <f t="shared" si="1494"/>
        <v/>
      </c>
      <c r="C863" s="115"/>
      <c r="D863" s="79" t="s">
        <v>646</v>
      </c>
      <c r="E863" s="80"/>
      <c r="F863" s="82"/>
      <c r="G863" s="81"/>
      <c r="H863" s="82" t="s">
        <v>554</v>
      </c>
      <c r="I863" s="83"/>
      <c r="J863" s="83"/>
      <c r="K863" s="133"/>
      <c r="L863" s="84"/>
      <c r="M863" s="85"/>
      <c r="N863" s="85"/>
      <c r="O863" s="86"/>
      <c r="P863" s="87"/>
      <c r="Q863" s="87"/>
      <c r="R863" s="89"/>
      <c r="S863" s="89"/>
      <c r="T863" s="89"/>
      <c r="AO863" s="118"/>
    </row>
    <row r="864" spans="1:42">
      <c r="A864" s="4" t="str">
        <f t="shared" si="1494"/>
        <v>MCR02S2 8501</v>
      </c>
      <c r="B864" s="4">
        <v>1</v>
      </c>
      <c r="C864" s="115" t="s">
        <v>951</v>
      </c>
      <c r="D864" s="79" t="s">
        <v>435</v>
      </c>
      <c r="E864" s="116">
        <v>2250</v>
      </c>
      <c r="F864" s="117" t="s">
        <v>603</v>
      </c>
      <c r="G864" s="81">
        <f t="shared" ref="G864:G869" si="1499">ROUND(E864/F864,0)</f>
        <v>118</v>
      </c>
      <c r="H864" s="82" t="s">
        <v>554</v>
      </c>
      <c r="I864" s="83"/>
      <c r="J864" s="83" t="s">
        <v>555</v>
      </c>
      <c r="K864" s="83" t="s">
        <v>556</v>
      </c>
      <c r="L864" s="84" t="s">
        <v>557</v>
      </c>
      <c r="M864" s="85">
        <v>70</v>
      </c>
      <c r="N864" s="85">
        <v>65</v>
      </c>
      <c r="O864" s="86" t="s">
        <v>558</v>
      </c>
      <c r="P864" s="87">
        <f t="shared" ref="P864:P869" si="1500">MROUND(E864/(2*0.28),100)</f>
        <v>4000</v>
      </c>
      <c r="Q864" s="87" t="s">
        <v>629</v>
      </c>
      <c r="R864" s="89"/>
      <c r="S864" s="89"/>
      <c r="T864" s="89"/>
      <c r="V864" s="72">
        <v>270</v>
      </c>
      <c r="Y864" s="72">
        <v>119</v>
      </c>
      <c r="AO864" s="119"/>
      <c r="AP864" s="118"/>
    </row>
    <row r="865" spans="1:42">
      <c r="A865" s="4" t="str">
        <f t="shared" si="1494"/>
        <v>MCR02S2 8502</v>
      </c>
      <c r="B865" s="4">
        <v>2</v>
      </c>
      <c r="C865" s="115" t="s">
        <v>951</v>
      </c>
      <c r="D865" s="79" t="s">
        <v>435</v>
      </c>
      <c r="E865" s="116">
        <v>2550</v>
      </c>
      <c r="F865" s="117" t="s">
        <v>605</v>
      </c>
      <c r="G865" s="81">
        <f t="shared" si="1499"/>
        <v>116</v>
      </c>
      <c r="H865" s="82" t="s">
        <v>554</v>
      </c>
      <c r="I865" s="83"/>
      <c r="J865" s="83" t="s">
        <v>555</v>
      </c>
      <c r="K865" s="83" t="s">
        <v>556</v>
      </c>
      <c r="L865" s="84" t="s">
        <v>557</v>
      </c>
      <c r="M865" s="85">
        <v>70</v>
      </c>
      <c r="N865" s="85">
        <v>65</v>
      </c>
      <c r="O865" s="86" t="s">
        <v>558</v>
      </c>
      <c r="P865" s="87">
        <f t="shared" si="1500"/>
        <v>4600</v>
      </c>
      <c r="Q865" s="87" t="s">
        <v>630</v>
      </c>
      <c r="R865" s="89"/>
      <c r="S865" s="89"/>
      <c r="T865" s="89"/>
      <c r="V865" s="72">
        <v>310</v>
      </c>
      <c r="Y865" s="72">
        <v>120.7</v>
      </c>
      <c r="AO865" s="119"/>
      <c r="AP865" s="118"/>
    </row>
    <row r="866" spans="1:42">
      <c r="A866" s="4" t="str">
        <f t="shared" si="1494"/>
        <v>MCR02S2 8503</v>
      </c>
      <c r="B866" s="4">
        <v>3</v>
      </c>
      <c r="C866" s="115" t="s">
        <v>951</v>
      </c>
      <c r="D866" s="79" t="s">
        <v>435</v>
      </c>
      <c r="E866" s="116">
        <v>2800</v>
      </c>
      <c r="F866" s="117" t="s">
        <v>606</v>
      </c>
      <c r="G866" s="81">
        <f t="shared" si="1499"/>
        <v>117</v>
      </c>
      <c r="H866" s="82" t="s">
        <v>554</v>
      </c>
      <c r="I866" s="83"/>
      <c r="J866" s="83" t="s">
        <v>555</v>
      </c>
      <c r="K866" s="83" t="s">
        <v>556</v>
      </c>
      <c r="L866" s="84" t="s">
        <v>557</v>
      </c>
      <c r="M866" s="85">
        <v>70</v>
      </c>
      <c r="N866" s="85">
        <v>65</v>
      </c>
      <c r="O866" s="86" t="s">
        <v>558</v>
      </c>
      <c r="P866" s="87">
        <f t="shared" si="1500"/>
        <v>5000</v>
      </c>
      <c r="Q866" s="87" t="s">
        <v>631</v>
      </c>
      <c r="R866" s="89"/>
      <c r="S866" s="89"/>
      <c r="T866" s="89"/>
      <c r="V866" s="72">
        <v>340</v>
      </c>
      <c r="Y866" s="72">
        <v>121.9</v>
      </c>
      <c r="AO866" s="120"/>
      <c r="AP866" s="118"/>
    </row>
    <row r="867" spans="1:42">
      <c r="A867" s="4" t="str">
        <f t="shared" si="1494"/>
        <v>MCR02S2 8504</v>
      </c>
      <c r="B867" s="4">
        <v>4</v>
      </c>
      <c r="C867" s="115" t="s">
        <v>951</v>
      </c>
      <c r="D867" s="79" t="s">
        <v>436</v>
      </c>
      <c r="E867" s="116">
        <v>3100</v>
      </c>
      <c r="F867" s="117" t="s">
        <v>608</v>
      </c>
      <c r="G867" s="81">
        <f t="shared" si="1499"/>
        <v>115</v>
      </c>
      <c r="H867" s="82" t="s">
        <v>554</v>
      </c>
      <c r="I867" s="83"/>
      <c r="J867" s="83" t="s">
        <v>555</v>
      </c>
      <c r="K867" s="83" t="s">
        <v>556</v>
      </c>
      <c r="L867" s="84" t="s">
        <v>557</v>
      </c>
      <c r="M867" s="85">
        <v>70</v>
      </c>
      <c r="N867" s="85">
        <v>65</v>
      </c>
      <c r="O867" s="86" t="s">
        <v>558</v>
      </c>
      <c r="P867" s="87">
        <f t="shared" si="1500"/>
        <v>5500</v>
      </c>
      <c r="Q867" s="87" t="s">
        <v>632</v>
      </c>
      <c r="R867" s="89"/>
      <c r="S867" s="89"/>
      <c r="T867" s="89"/>
      <c r="V867" s="72">
        <v>380</v>
      </c>
      <c r="Y867" s="72">
        <v>123.3</v>
      </c>
      <c r="AO867" s="120"/>
      <c r="AP867" s="118"/>
    </row>
    <row r="868" spans="1:42">
      <c r="A868" s="4" t="str">
        <f t="shared" si="1494"/>
        <v>MCR02S2 8505</v>
      </c>
      <c r="B868" s="4">
        <v>5</v>
      </c>
      <c r="C868" s="115" t="s">
        <v>951</v>
      </c>
      <c r="D868" s="79" t="s">
        <v>436</v>
      </c>
      <c r="E868" s="80">
        <v>3350</v>
      </c>
      <c r="F868" s="82">
        <v>29</v>
      </c>
      <c r="G868" s="81">
        <f t="shared" si="1499"/>
        <v>116</v>
      </c>
      <c r="H868" s="82" t="s">
        <v>554</v>
      </c>
      <c r="I868" s="83"/>
      <c r="J868" s="83" t="s">
        <v>555</v>
      </c>
      <c r="K868" s="83" t="s">
        <v>556</v>
      </c>
      <c r="L868" s="84" t="s">
        <v>557</v>
      </c>
      <c r="M868" s="85">
        <v>70</v>
      </c>
      <c r="N868" s="85">
        <v>65</v>
      </c>
      <c r="O868" s="86" t="s">
        <v>558</v>
      </c>
      <c r="P868" s="87">
        <f t="shared" si="1500"/>
        <v>6000</v>
      </c>
      <c r="Q868" s="87" t="s">
        <v>432</v>
      </c>
      <c r="R868" s="89"/>
      <c r="S868" s="89"/>
      <c r="T868" s="89"/>
      <c r="V868" s="72">
        <v>410</v>
      </c>
      <c r="Y868" s="72">
        <v>124.2</v>
      </c>
      <c r="AO868" s="121"/>
      <c r="AP868" s="118"/>
    </row>
    <row r="869" spans="1:42">
      <c r="A869" s="4" t="str">
        <f t="shared" si="1494"/>
        <v>MCR02S2 8506</v>
      </c>
      <c r="B869" s="4">
        <v>6</v>
      </c>
      <c r="C869" s="115" t="s">
        <v>951</v>
      </c>
      <c r="D869" s="79" t="s">
        <v>436</v>
      </c>
      <c r="E869" s="80">
        <v>3650</v>
      </c>
      <c r="F869" s="82">
        <v>32</v>
      </c>
      <c r="G869" s="81">
        <f t="shared" si="1499"/>
        <v>114</v>
      </c>
      <c r="H869" s="82" t="s">
        <v>554</v>
      </c>
      <c r="I869" s="83"/>
      <c r="J869" s="83" t="s">
        <v>565</v>
      </c>
      <c r="K869" s="83" t="s">
        <v>556</v>
      </c>
      <c r="L869" s="84" t="s">
        <v>557</v>
      </c>
      <c r="M869" s="85">
        <v>70</v>
      </c>
      <c r="N869" s="85">
        <v>65</v>
      </c>
      <c r="O869" s="86" t="s">
        <v>558</v>
      </c>
      <c r="P869" s="87">
        <f t="shared" si="1500"/>
        <v>6500</v>
      </c>
      <c r="Q869" s="87" t="s">
        <v>593</v>
      </c>
      <c r="R869" s="89"/>
      <c r="S869" s="89"/>
      <c r="T869" s="89"/>
      <c r="V869" s="72">
        <v>450</v>
      </c>
      <c r="Y869" s="72">
        <v>125.4</v>
      </c>
      <c r="AO869" s="121"/>
      <c r="AP869" s="118"/>
    </row>
    <row r="870" spans="1:42">
      <c r="A870" s="4" t="str">
        <f t="shared" si="1494"/>
        <v/>
      </c>
      <c r="C870" s="115"/>
      <c r="D870" s="79" t="s">
        <v>646</v>
      </c>
      <c r="E870" s="80"/>
      <c r="F870" s="82"/>
      <c r="G870" s="81"/>
      <c r="H870" s="82" t="s">
        <v>554</v>
      </c>
      <c r="I870" s="83"/>
      <c r="J870" s="83"/>
      <c r="K870" s="83"/>
      <c r="L870" s="84"/>
      <c r="M870" s="85"/>
      <c r="N870" s="85"/>
      <c r="O870" s="86"/>
      <c r="P870" s="87"/>
      <c r="Q870" s="87"/>
      <c r="R870" s="89"/>
      <c r="S870" s="89"/>
      <c r="T870" s="89"/>
      <c r="AO870" s="121"/>
      <c r="AP870" s="118"/>
    </row>
    <row r="871" spans="1:42">
      <c r="A871" s="4" t="str">
        <f t="shared" si="1494"/>
        <v>MCR04S2 8501</v>
      </c>
      <c r="B871" s="4">
        <v>1</v>
      </c>
      <c r="C871" s="115" t="s">
        <v>952</v>
      </c>
      <c r="D871" s="79" t="s">
        <v>435</v>
      </c>
      <c r="E871" s="116">
        <v>4600</v>
      </c>
      <c r="F871" s="117">
        <v>35</v>
      </c>
      <c r="G871" s="81">
        <f t="shared" ref="G871:G876" si="1501">E871/F871</f>
        <v>131.42857142857142</v>
      </c>
      <c r="H871" s="82" t="s">
        <v>554</v>
      </c>
      <c r="I871" s="83"/>
      <c r="J871" s="83" t="s">
        <v>555</v>
      </c>
      <c r="K871" s="83" t="s">
        <v>556</v>
      </c>
      <c r="L871" s="84" t="s">
        <v>567</v>
      </c>
      <c r="M871" s="85">
        <v>70</v>
      </c>
      <c r="N871" s="85">
        <v>65</v>
      </c>
      <c r="O871" s="86" t="s">
        <v>568</v>
      </c>
      <c r="P871" s="87">
        <f t="shared" ref="P871:P876" si="1502">MROUND(E871/(4*0.28),100)</f>
        <v>4100</v>
      </c>
      <c r="Q871" s="87" t="s">
        <v>629</v>
      </c>
      <c r="R871" s="89"/>
      <c r="S871" s="89"/>
      <c r="T871" s="89"/>
      <c r="V871" s="72">
        <v>270</v>
      </c>
      <c r="Y871" s="72">
        <v>119</v>
      </c>
      <c r="AO871" s="119"/>
      <c r="AP871" s="118"/>
    </row>
    <row r="872" spans="1:42">
      <c r="A872" s="4" t="str">
        <f t="shared" si="1494"/>
        <v>MCR04S2 8502</v>
      </c>
      <c r="B872" s="4">
        <v>2</v>
      </c>
      <c r="C872" s="115" t="s">
        <v>952</v>
      </c>
      <c r="D872" s="79" t="s">
        <v>435</v>
      </c>
      <c r="E872" s="116">
        <v>5250</v>
      </c>
      <c r="F872" s="117">
        <v>40</v>
      </c>
      <c r="G872" s="81">
        <f t="shared" si="1501"/>
        <v>131.25</v>
      </c>
      <c r="H872" s="82" t="s">
        <v>554</v>
      </c>
      <c r="I872" s="83"/>
      <c r="J872" s="83" t="s">
        <v>555</v>
      </c>
      <c r="K872" s="83" t="s">
        <v>556</v>
      </c>
      <c r="L872" s="84" t="s">
        <v>567</v>
      </c>
      <c r="M872" s="85">
        <v>70</v>
      </c>
      <c r="N872" s="85">
        <v>65</v>
      </c>
      <c r="O872" s="86" t="s">
        <v>568</v>
      </c>
      <c r="P872" s="87">
        <f t="shared" si="1502"/>
        <v>4700</v>
      </c>
      <c r="Q872" s="87" t="s">
        <v>630</v>
      </c>
      <c r="R872" s="89"/>
      <c r="S872" s="89"/>
      <c r="T872" s="89"/>
      <c r="V872" s="72">
        <v>310</v>
      </c>
      <c r="Y872" s="72">
        <v>120.7</v>
      </c>
      <c r="AO872" s="119"/>
      <c r="AP872" s="118"/>
    </row>
    <row r="873" spans="1:42">
      <c r="A873" s="4" t="str">
        <f t="shared" si="1494"/>
        <v>MCR04S2 8503</v>
      </c>
      <c r="B873" s="4">
        <v>3</v>
      </c>
      <c r="C873" s="115" t="s">
        <v>952</v>
      </c>
      <c r="D873" s="79" t="s">
        <v>435</v>
      </c>
      <c r="E873" s="116">
        <v>5700</v>
      </c>
      <c r="F873" s="117">
        <v>45</v>
      </c>
      <c r="G873" s="81">
        <f t="shared" si="1501"/>
        <v>126.66666666666667</v>
      </c>
      <c r="H873" s="82" t="s">
        <v>554</v>
      </c>
      <c r="I873" s="83"/>
      <c r="J873" s="83" t="s">
        <v>555</v>
      </c>
      <c r="K873" s="83" t="s">
        <v>556</v>
      </c>
      <c r="L873" s="84" t="s">
        <v>567</v>
      </c>
      <c r="M873" s="85">
        <v>70</v>
      </c>
      <c r="N873" s="85">
        <v>65</v>
      </c>
      <c r="O873" s="86" t="s">
        <v>568</v>
      </c>
      <c r="P873" s="87">
        <f t="shared" si="1502"/>
        <v>5100</v>
      </c>
      <c r="Q873" s="87" t="s">
        <v>631</v>
      </c>
      <c r="R873" s="89"/>
      <c r="S873" s="89"/>
      <c r="T873" s="89"/>
      <c r="V873" s="72">
        <v>340</v>
      </c>
      <c r="Y873" s="72">
        <v>121.9</v>
      </c>
      <c r="AO873" s="120"/>
      <c r="AP873" s="118"/>
    </row>
    <row r="874" spans="1:42">
      <c r="A874" s="4" t="str">
        <f t="shared" si="1494"/>
        <v>MCR04S2 8504</v>
      </c>
      <c r="B874" s="4">
        <v>4</v>
      </c>
      <c r="C874" s="115" t="s">
        <v>952</v>
      </c>
      <c r="D874" s="79" t="s">
        <v>436</v>
      </c>
      <c r="E874" s="116">
        <v>6300</v>
      </c>
      <c r="F874" s="117">
        <v>50</v>
      </c>
      <c r="G874" s="81">
        <f t="shared" si="1501"/>
        <v>126</v>
      </c>
      <c r="H874" s="82" t="s">
        <v>554</v>
      </c>
      <c r="I874" s="83"/>
      <c r="J874" s="83" t="s">
        <v>555</v>
      </c>
      <c r="K874" s="83" t="s">
        <v>556</v>
      </c>
      <c r="L874" s="84" t="s">
        <v>567</v>
      </c>
      <c r="M874" s="85">
        <v>70</v>
      </c>
      <c r="N874" s="85">
        <v>65</v>
      </c>
      <c r="O874" s="86" t="s">
        <v>568</v>
      </c>
      <c r="P874" s="87">
        <f t="shared" si="1502"/>
        <v>5600</v>
      </c>
      <c r="Q874" s="87" t="s">
        <v>632</v>
      </c>
      <c r="R874" s="89"/>
      <c r="S874" s="89"/>
      <c r="T874" s="89"/>
      <c r="V874" s="72">
        <v>380</v>
      </c>
      <c r="Y874" s="72">
        <v>123.3</v>
      </c>
      <c r="AO874" s="120"/>
      <c r="AP874" s="118"/>
    </row>
    <row r="875" spans="1:42">
      <c r="A875" s="4" t="str">
        <f t="shared" si="1494"/>
        <v>MCR04S2 8505</v>
      </c>
      <c r="B875" s="4">
        <v>5</v>
      </c>
      <c r="C875" s="115" t="s">
        <v>952</v>
      </c>
      <c r="D875" s="79" t="s">
        <v>436</v>
      </c>
      <c r="E875" s="80">
        <v>6800</v>
      </c>
      <c r="F875" s="82">
        <v>55</v>
      </c>
      <c r="G875" s="81">
        <f t="shared" si="1501"/>
        <v>123.63636363636364</v>
      </c>
      <c r="H875" s="82" t="s">
        <v>554</v>
      </c>
      <c r="I875" s="83"/>
      <c r="J875" s="83" t="s">
        <v>555</v>
      </c>
      <c r="K875" s="83" t="s">
        <v>556</v>
      </c>
      <c r="L875" s="84" t="s">
        <v>567</v>
      </c>
      <c r="M875" s="85">
        <v>70</v>
      </c>
      <c r="N875" s="85">
        <v>65</v>
      </c>
      <c r="O875" s="86" t="s">
        <v>568</v>
      </c>
      <c r="P875" s="87">
        <f t="shared" si="1502"/>
        <v>6100</v>
      </c>
      <c r="Q875" s="87" t="s">
        <v>432</v>
      </c>
      <c r="R875" s="89"/>
      <c r="S875" s="89"/>
      <c r="T875" s="89"/>
      <c r="V875" s="72">
        <v>410</v>
      </c>
      <c r="Y875" s="72">
        <v>124.2</v>
      </c>
      <c r="AO875" s="121"/>
      <c r="AP875" s="118"/>
    </row>
    <row r="876" spans="1:42">
      <c r="A876" s="4" t="str">
        <f t="shared" si="1494"/>
        <v>MCR04S2 8506</v>
      </c>
      <c r="B876" s="4">
        <v>6</v>
      </c>
      <c r="C876" s="115" t="s">
        <v>952</v>
      </c>
      <c r="D876" s="79" t="s">
        <v>436</v>
      </c>
      <c r="E876" s="80">
        <v>7400</v>
      </c>
      <c r="F876" s="82">
        <v>60</v>
      </c>
      <c r="G876" s="81">
        <f t="shared" si="1501"/>
        <v>123.33333333333333</v>
      </c>
      <c r="H876" s="82" t="s">
        <v>554</v>
      </c>
      <c r="I876" s="83"/>
      <c r="J876" s="83" t="s">
        <v>565</v>
      </c>
      <c r="K876" s="83" t="s">
        <v>556</v>
      </c>
      <c r="L876" s="84" t="s">
        <v>567</v>
      </c>
      <c r="M876" s="85">
        <v>70</v>
      </c>
      <c r="N876" s="85">
        <v>65</v>
      </c>
      <c r="O876" s="86" t="s">
        <v>568</v>
      </c>
      <c r="P876" s="87">
        <f t="shared" si="1502"/>
        <v>6600</v>
      </c>
      <c r="Q876" s="87" t="s">
        <v>593</v>
      </c>
      <c r="R876" s="89"/>
      <c r="S876" s="89"/>
      <c r="T876" s="89"/>
      <c r="V876" s="72">
        <v>450</v>
      </c>
      <c r="Y876" s="72">
        <v>125.4</v>
      </c>
      <c r="AO876" s="121"/>
      <c r="AP876" s="118"/>
    </row>
    <row r="877" spans="1:42">
      <c r="A877" s="4" t="str">
        <f t="shared" si="1494"/>
        <v/>
      </c>
      <c r="C877" s="115"/>
      <c r="D877" s="79" t="s">
        <v>646</v>
      </c>
      <c r="E877" s="80"/>
      <c r="F877" s="82"/>
      <c r="G877" s="81"/>
      <c r="H877" s="82" t="s">
        <v>554</v>
      </c>
      <c r="I877" s="83"/>
      <c r="J877" s="83"/>
      <c r="K877" s="83"/>
      <c r="L877" s="84"/>
      <c r="M877" s="85"/>
      <c r="N877" s="85"/>
      <c r="O877" s="86"/>
      <c r="P877" s="87"/>
      <c r="Q877" s="87"/>
      <c r="R877" s="89"/>
      <c r="S877" s="89"/>
      <c r="T877" s="89"/>
      <c r="AO877" s="121"/>
      <c r="AP877" s="118"/>
    </row>
    <row r="878" spans="1:42">
      <c r="A878" s="4" t="str">
        <f t="shared" si="1494"/>
        <v>MCR05S2 8501</v>
      </c>
      <c r="B878" s="4">
        <v>1</v>
      </c>
      <c r="C878" s="115" t="s">
        <v>953</v>
      </c>
      <c r="D878" s="79" t="s">
        <v>435</v>
      </c>
      <c r="E878" s="116">
        <f t="shared" ref="E878:E883" si="1503">MROUND(0.8*AD878, 50)</f>
        <v>5750</v>
      </c>
      <c r="F878" s="117" t="s">
        <v>616</v>
      </c>
      <c r="G878" s="81">
        <v>128.57142857142858</v>
      </c>
      <c r="H878" s="82" t="s">
        <v>554</v>
      </c>
      <c r="I878" s="83"/>
      <c r="J878" s="83" t="s">
        <v>555</v>
      </c>
      <c r="K878" s="83" t="s">
        <v>556</v>
      </c>
      <c r="L878" s="84" t="s">
        <v>571</v>
      </c>
      <c r="M878" s="85">
        <v>70</v>
      </c>
      <c r="N878" s="85">
        <v>65</v>
      </c>
      <c r="O878" s="86" t="s">
        <v>633</v>
      </c>
      <c r="P878" s="87">
        <f t="shared" ref="P878:P883" si="1504">MROUND(E878/(5*0.28),100)</f>
        <v>4100</v>
      </c>
      <c r="Q878" s="87" t="s">
        <v>629</v>
      </c>
      <c r="R878" s="89"/>
      <c r="S878" s="89"/>
      <c r="T878" s="89"/>
      <c r="V878" s="72">
        <v>270</v>
      </c>
      <c r="Y878" s="72">
        <v>148.69999999999999</v>
      </c>
      <c r="AD878" s="72">
        <v>7178</v>
      </c>
      <c r="AN878" s="119"/>
      <c r="AO878" s="118"/>
    </row>
    <row r="879" spans="1:42">
      <c r="A879" s="4" t="str">
        <f t="shared" si="1494"/>
        <v>MCR05S2 8502</v>
      </c>
      <c r="B879" s="4">
        <v>2</v>
      </c>
      <c r="C879" s="115" t="s">
        <v>953</v>
      </c>
      <c r="D879" s="79" t="s">
        <v>435</v>
      </c>
      <c r="E879" s="116">
        <f t="shared" si="1503"/>
        <v>6550</v>
      </c>
      <c r="F879" s="117" t="s">
        <v>617</v>
      </c>
      <c r="G879" s="81">
        <v>128.75</v>
      </c>
      <c r="H879" s="82" t="s">
        <v>554</v>
      </c>
      <c r="I879" s="83"/>
      <c r="J879" s="83" t="s">
        <v>555</v>
      </c>
      <c r="K879" s="83" t="s">
        <v>556</v>
      </c>
      <c r="L879" s="84" t="s">
        <v>571</v>
      </c>
      <c r="M879" s="85">
        <v>70</v>
      </c>
      <c r="N879" s="85">
        <v>65</v>
      </c>
      <c r="O879" s="86" t="s">
        <v>633</v>
      </c>
      <c r="P879" s="87">
        <f t="shared" si="1504"/>
        <v>4700</v>
      </c>
      <c r="Q879" s="87" t="s">
        <v>630</v>
      </c>
      <c r="R879" s="89"/>
      <c r="S879" s="89"/>
      <c r="T879" s="89"/>
      <c r="V879" s="72">
        <v>310</v>
      </c>
      <c r="Y879" s="72">
        <v>150.9</v>
      </c>
      <c r="AD879" s="72">
        <v>8161</v>
      </c>
      <c r="AN879" s="119"/>
      <c r="AO879" s="118"/>
    </row>
    <row r="880" spans="1:42">
      <c r="A880" s="4" t="str">
        <f t="shared" si="1494"/>
        <v>MCR05S2 8503</v>
      </c>
      <c r="B880" s="4">
        <v>3</v>
      </c>
      <c r="C880" s="115" t="s">
        <v>953</v>
      </c>
      <c r="D880" s="79" t="s">
        <v>435</v>
      </c>
      <c r="E880" s="116">
        <f t="shared" si="1503"/>
        <v>7300</v>
      </c>
      <c r="F880" s="117" t="s">
        <v>618</v>
      </c>
      <c r="G880" s="81">
        <v>124.44444444444444</v>
      </c>
      <c r="H880" s="82" t="s">
        <v>554</v>
      </c>
      <c r="I880" s="83"/>
      <c r="J880" s="83" t="s">
        <v>555</v>
      </c>
      <c r="K880" s="83" t="s">
        <v>556</v>
      </c>
      <c r="L880" s="84" t="s">
        <v>571</v>
      </c>
      <c r="M880" s="85">
        <v>70</v>
      </c>
      <c r="N880" s="85">
        <v>65</v>
      </c>
      <c r="O880" s="86" t="s">
        <v>633</v>
      </c>
      <c r="P880" s="87">
        <f t="shared" si="1504"/>
        <v>5200</v>
      </c>
      <c r="Q880" s="87" t="s">
        <v>631</v>
      </c>
      <c r="R880" s="89"/>
      <c r="S880" s="89"/>
      <c r="T880" s="89"/>
      <c r="V880" s="72">
        <v>350</v>
      </c>
      <c r="Y880" s="72">
        <v>152.80000000000001</v>
      </c>
      <c r="AD880" s="72">
        <v>9135</v>
      </c>
      <c r="AN880" s="120"/>
      <c r="AO880" s="118"/>
    </row>
    <row r="881" spans="1:42">
      <c r="A881" s="4" t="str">
        <f t="shared" si="1494"/>
        <v>MCR05S2 8504</v>
      </c>
      <c r="B881" s="4">
        <v>4</v>
      </c>
      <c r="C881" s="115" t="s">
        <v>953</v>
      </c>
      <c r="D881" s="79" t="s">
        <v>436</v>
      </c>
      <c r="E881" s="116">
        <f t="shared" si="1503"/>
        <v>7900</v>
      </c>
      <c r="F881" s="117" t="s">
        <v>619</v>
      </c>
      <c r="G881" s="81">
        <v>124</v>
      </c>
      <c r="H881" s="82" t="s">
        <v>554</v>
      </c>
      <c r="I881" s="83"/>
      <c r="J881" s="83" t="s">
        <v>555</v>
      </c>
      <c r="K881" s="83" t="s">
        <v>556</v>
      </c>
      <c r="L881" s="84" t="s">
        <v>571</v>
      </c>
      <c r="M881" s="85">
        <v>70</v>
      </c>
      <c r="N881" s="85">
        <v>65</v>
      </c>
      <c r="O881" s="86" t="s">
        <v>633</v>
      </c>
      <c r="P881" s="87">
        <f t="shared" si="1504"/>
        <v>5600</v>
      </c>
      <c r="Q881" s="87" t="s">
        <v>632</v>
      </c>
      <c r="R881" s="89"/>
      <c r="S881" s="89"/>
      <c r="T881" s="89"/>
      <c r="V881" s="72">
        <v>380</v>
      </c>
      <c r="Y881" s="72">
        <v>154.1</v>
      </c>
      <c r="AD881" s="72">
        <v>9860</v>
      </c>
      <c r="AN881" s="120"/>
      <c r="AO881" s="118"/>
    </row>
    <row r="882" spans="1:42">
      <c r="A882" s="4" t="str">
        <f t="shared" si="1494"/>
        <v>MCR05S2 8505</v>
      </c>
      <c r="B882" s="4">
        <v>5</v>
      </c>
      <c r="C882" s="115" t="s">
        <v>953</v>
      </c>
      <c r="D882" s="79" t="s">
        <v>436</v>
      </c>
      <c r="E882" s="116">
        <f t="shared" si="1503"/>
        <v>8450</v>
      </c>
      <c r="F882" s="82">
        <v>68</v>
      </c>
      <c r="G882" s="81">
        <v>120.90909090909091</v>
      </c>
      <c r="H882" s="82" t="s">
        <v>554</v>
      </c>
      <c r="I882" s="83"/>
      <c r="J882" s="83" t="s">
        <v>555</v>
      </c>
      <c r="K882" s="83" t="s">
        <v>556</v>
      </c>
      <c r="L882" s="84" t="s">
        <v>571</v>
      </c>
      <c r="M882" s="85">
        <v>70</v>
      </c>
      <c r="N882" s="85">
        <v>65</v>
      </c>
      <c r="O882" s="86" t="s">
        <v>633</v>
      </c>
      <c r="P882" s="87">
        <f t="shared" si="1504"/>
        <v>6000</v>
      </c>
      <c r="Q882" s="87" t="s">
        <v>432</v>
      </c>
      <c r="R882" s="89"/>
      <c r="S882" s="89"/>
      <c r="T882" s="89"/>
      <c r="V882" s="72">
        <v>410</v>
      </c>
      <c r="Y882" s="72">
        <v>155.19999999999999</v>
      </c>
      <c r="AD882" s="72">
        <v>10581</v>
      </c>
      <c r="AN882" s="121"/>
      <c r="AO882" s="118"/>
    </row>
    <row r="883" spans="1:42">
      <c r="A883" s="4" t="str">
        <f t="shared" si="1494"/>
        <v>MCR05S2 8506</v>
      </c>
      <c r="B883" s="4">
        <v>6</v>
      </c>
      <c r="C883" s="115" t="s">
        <v>953</v>
      </c>
      <c r="D883" s="79" t="s">
        <v>436</v>
      </c>
      <c r="E883" s="116">
        <f t="shared" si="1503"/>
        <v>9250</v>
      </c>
      <c r="F883" s="82">
        <v>75</v>
      </c>
      <c r="G883" s="81">
        <v>120.83333333333333</v>
      </c>
      <c r="H883" s="82" t="s">
        <v>554</v>
      </c>
      <c r="I883" s="83"/>
      <c r="J883" s="83" t="s">
        <v>555</v>
      </c>
      <c r="K883" s="83" t="s">
        <v>556</v>
      </c>
      <c r="L883" s="84" t="s">
        <v>571</v>
      </c>
      <c r="M883" s="85">
        <v>70</v>
      </c>
      <c r="N883" s="85">
        <v>65</v>
      </c>
      <c r="O883" s="86" t="s">
        <v>633</v>
      </c>
      <c r="P883" s="87">
        <f t="shared" si="1504"/>
        <v>6600</v>
      </c>
      <c r="Q883" s="87" t="s">
        <v>593</v>
      </c>
      <c r="R883" s="89"/>
      <c r="S883" s="89"/>
      <c r="T883" s="89"/>
      <c r="V883" s="72">
        <v>450</v>
      </c>
      <c r="Y883" s="72">
        <v>156.69999999999999</v>
      </c>
      <c r="AD883" s="72">
        <v>11536</v>
      </c>
      <c r="AN883" s="121"/>
      <c r="AO883" s="118"/>
    </row>
    <row r="884" spans="1:42">
      <c r="A884" s="4" t="str">
        <f t="shared" si="1494"/>
        <v/>
      </c>
      <c r="C884" s="115"/>
      <c r="D884" s="79" t="s">
        <v>646</v>
      </c>
      <c r="E884" s="116"/>
      <c r="F884" s="82"/>
      <c r="G884" s="81"/>
      <c r="H884" s="82" t="s">
        <v>554</v>
      </c>
      <c r="I884" s="83"/>
      <c r="J884" s="83"/>
      <c r="K884" s="83"/>
      <c r="L884" s="84"/>
      <c r="M884" s="85"/>
      <c r="N884" s="85"/>
      <c r="O884" s="86"/>
      <c r="P884" s="87"/>
      <c r="Q884" s="87"/>
      <c r="R884" s="89"/>
      <c r="S884" s="89"/>
      <c r="T884" s="89"/>
      <c r="AN884" s="121"/>
      <c r="AO884" s="118"/>
    </row>
    <row r="885" spans="1:42">
      <c r="A885" s="4" t="str">
        <f t="shared" si="1494"/>
        <v>MCR06S2 8501</v>
      </c>
      <c r="B885" s="4">
        <v>1</v>
      </c>
      <c r="C885" s="115" t="s">
        <v>954</v>
      </c>
      <c r="D885" s="79" t="s">
        <v>435</v>
      </c>
      <c r="E885" s="116">
        <v>6900</v>
      </c>
      <c r="F885" s="117">
        <v>52</v>
      </c>
      <c r="G885" s="81">
        <f t="shared" ref="G885:G890" si="1505">E885/F885</f>
        <v>132.69230769230768</v>
      </c>
      <c r="H885" s="82" t="s">
        <v>554</v>
      </c>
      <c r="I885" s="83"/>
      <c r="J885" s="83" t="s">
        <v>555</v>
      </c>
      <c r="K885" s="83" t="s">
        <v>556</v>
      </c>
      <c r="L885" s="84" t="s">
        <v>575</v>
      </c>
      <c r="M885" s="85">
        <v>70</v>
      </c>
      <c r="N885" s="85">
        <v>65</v>
      </c>
      <c r="O885" s="86" t="s">
        <v>576</v>
      </c>
      <c r="P885" s="87">
        <f t="shared" ref="P885:P890" si="1506">MROUND(E885/(6*0.28),100)</f>
        <v>4100</v>
      </c>
      <c r="Q885" s="87" t="s">
        <v>629</v>
      </c>
      <c r="R885" s="89"/>
      <c r="S885" s="89"/>
      <c r="T885" s="89"/>
      <c r="V885" s="72">
        <v>270</v>
      </c>
      <c r="Y885" s="72">
        <v>178.5</v>
      </c>
      <c r="AO885" s="73"/>
      <c r="AP885" s="118"/>
    </row>
    <row r="886" spans="1:42">
      <c r="A886" s="4" t="str">
        <f t="shared" si="1494"/>
        <v>MCR06S2 8502</v>
      </c>
      <c r="B886" s="4">
        <v>2</v>
      </c>
      <c r="C886" s="115" t="s">
        <v>954</v>
      </c>
      <c r="D886" s="79" t="s">
        <v>435</v>
      </c>
      <c r="E886" s="116">
        <v>7850</v>
      </c>
      <c r="F886" s="117">
        <v>59</v>
      </c>
      <c r="G886" s="81">
        <f t="shared" si="1505"/>
        <v>133.05084745762713</v>
      </c>
      <c r="H886" s="82" t="s">
        <v>554</v>
      </c>
      <c r="I886" s="83"/>
      <c r="J886" s="83" t="s">
        <v>555</v>
      </c>
      <c r="K886" s="83" t="s">
        <v>556</v>
      </c>
      <c r="L886" s="84" t="s">
        <v>575</v>
      </c>
      <c r="M886" s="85">
        <v>70</v>
      </c>
      <c r="N886" s="85">
        <v>65</v>
      </c>
      <c r="O886" s="86" t="s">
        <v>576</v>
      </c>
      <c r="P886" s="87">
        <f t="shared" si="1506"/>
        <v>4700</v>
      </c>
      <c r="Q886" s="87" t="s">
        <v>630</v>
      </c>
      <c r="R886" s="89"/>
      <c r="S886" s="89"/>
      <c r="T886" s="89"/>
      <c r="V886" s="72">
        <v>310</v>
      </c>
      <c r="Y886" s="72">
        <v>181.1</v>
      </c>
      <c r="AO886" s="73"/>
      <c r="AP886" s="118"/>
    </row>
    <row r="887" spans="1:42">
      <c r="A887" s="4" t="str">
        <f t="shared" si="1494"/>
        <v>MCR06S2 8503</v>
      </c>
      <c r="B887" s="4">
        <v>3</v>
      </c>
      <c r="C887" s="115" t="s">
        <v>954</v>
      </c>
      <c r="D887" s="79" t="s">
        <v>436</v>
      </c>
      <c r="E887" s="116">
        <v>8800</v>
      </c>
      <c r="F887" s="117">
        <v>67</v>
      </c>
      <c r="G887" s="81">
        <f t="shared" si="1505"/>
        <v>131.34328358208955</v>
      </c>
      <c r="H887" s="82" t="s">
        <v>554</v>
      </c>
      <c r="I887" s="83"/>
      <c r="J887" s="83" t="s">
        <v>555</v>
      </c>
      <c r="K887" s="83" t="s">
        <v>556</v>
      </c>
      <c r="L887" s="84" t="s">
        <v>575</v>
      </c>
      <c r="M887" s="85">
        <v>70</v>
      </c>
      <c r="N887" s="85">
        <v>65</v>
      </c>
      <c r="O887" s="86" t="s">
        <v>576</v>
      </c>
      <c r="P887" s="87">
        <f t="shared" si="1506"/>
        <v>5200</v>
      </c>
      <c r="Q887" s="87" t="s">
        <v>631</v>
      </c>
      <c r="R887" s="89"/>
      <c r="S887" s="89"/>
      <c r="T887" s="89"/>
      <c r="V887" s="72">
        <v>350</v>
      </c>
      <c r="Y887" s="72">
        <v>183.4</v>
      </c>
      <c r="AO887" s="73"/>
      <c r="AP887" s="118"/>
    </row>
    <row r="888" spans="1:42">
      <c r="A888" s="4" t="str">
        <f t="shared" si="1494"/>
        <v>MCR04S2 8504</v>
      </c>
      <c r="B888" s="4">
        <v>4</v>
      </c>
      <c r="C888" s="115" t="s">
        <v>952</v>
      </c>
      <c r="D888" s="79" t="s">
        <v>436</v>
      </c>
      <c r="E888" s="116">
        <v>9450</v>
      </c>
      <c r="F888" s="117">
        <v>74</v>
      </c>
      <c r="G888" s="81">
        <f t="shared" si="1505"/>
        <v>127.70270270270271</v>
      </c>
      <c r="H888" s="82" t="s">
        <v>554</v>
      </c>
      <c r="I888" s="83"/>
      <c r="J888" s="83" t="s">
        <v>555</v>
      </c>
      <c r="K888" s="83" t="s">
        <v>556</v>
      </c>
      <c r="L888" s="84" t="s">
        <v>575</v>
      </c>
      <c r="M888" s="85">
        <v>70</v>
      </c>
      <c r="N888" s="85">
        <v>65</v>
      </c>
      <c r="O888" s="86" t="s">
        <v>576</v>
      </c>
      <c r="P888" s="87">
        <f t="shared" si="1506"/>
        <v>5600</v>
      </c>
      <c r="Q888" s="87" t="s">
        <v>632</v>
      </c>
      <c r="R888" s="89"/>
      <c r="S888" s="89"/>
      <c r="T888" s="89"/>
      <c r="V888" s="72">
        <v>380</v>
      </c>
      <c r="Y888" s="72">
        <v>184.9</v>
      </c>
      <c r="AO888" s="73"/>
      <c r="AP888" s="118"/>
    </row>
    <row r="889" spans="1:42">
      <c r="A889" s="4" t="str">
        <f t="shared" si="1494"/>
        <v>MCR04S2 8505</v>
      </c>
      <c r="B889" s="4">
        <v>5</v>
      </c>
      <c r="C889" s="115" t="s">
        <v>952</v>
      </c>
      <c r="D889" s="79" t="s">
        <v>436</v>
      </c>
      <c r="E889" s="116">
        <v>10150</v>
      </c>
      <c r="F889" s="117">
        <v>82</v>
      </c>
      <c r="G889" s="81">
        <f t="shared" si="1505"/>
        <v>123.78048780487805</v>
      </c>
      <c r="H889" s="82" t="s">
        <v>554</v>
      </c>
      <c r="I889" s="83"/>
      <c r="J889" s="83" t="s">
        <v>555</v>
      </c>
      <c r="K889" s="83" t="s">
        <v>556</v>
      </c>
      <c r="L889" s="84" t="s">
        <v>575</v>
      </c>
      <c r="M889" s="85">
        <v>70</v>
      </c>
      <c r="N889" s="85">
        <v>65</v>
      </c>
      <c r="O889" s="86" t="s">
        <v>576</v>
      </c>
      <c r="P889" s="87">
        <f t="shared" si="1506"/>
        <v>6000</v>
      </c>
      <c r="Q889" s="87" t="s">
        <v>432</v>
      </c>
      <c r="R889" s="89"/>
      <c r="S889" s="89"/>
      <c r="T889" s="89"/>
      <c r="V889" s="72">
        <v>410</v>
      </c>
      <c r="Y889" s="72">
        <v>186.3</v>
      </c>
      <c r="AO889" s="73"/>
      <c r="AP889" s="118"/>
    </row>
    <row r="890" spans="1:42">
      <c r="A890" s="4" t="str">
        <f t="shared" si="1494"/>
        <v>MCR04S2 8506</v>
      </c>
      <c r="B890" s="4">
        <v>6</v>
      </c>
      <c r="C890" s="115" t="s">
        <v>952</v>
      </c>
      <c r="D890" s="79" t="s">
        <v>436</v>
      </c>
      <c r="E890" s="80">
        <v>11100</v>
      </c>
      <c r="F890" s="82">
        <v>89</v>
      </c>
      <c r="G890" s="81">
        <f t="shared" si="1505"/>
        <v>124.71910112359551</v>
      </c>
      <c r="H890" s="82" t="s">
        <v>554</v>
      </c>
      <c r="I890" s="83"/>
      <c r="J890" s="83" t="s">
        <v>555</v>
      </c>
      <c r="K890" s="83" t="s">
        <v>556</v>
      </c>
      <c r="L890" s="84" t="s">
        <v>575</v>
      </c>
      <c r="M890" s="85">
        <v>70</v>
      </c>
      <c r="N890" s="85">
        <v>65</v>
      </c>
      <c r="O890" s="86" t="s">
        <v>576</v>
      </c>
      <c r="P890" s="87">
        <f t="shared" si="1506"/>
        <v>6600</v>
      </c>
      <c r="Q890" s="87" t="s">
        <v>593</v>
      </c>
      <c r="R890" s="89"/>
      <c r="S890" s="89"/>
      <c r="T890" s="89"/>
      <c r="V890" s="72">
        <v>450</v>
      </c>
      <c r="Y890" s="72">
        <v>188.1</v>
      </c>
      <c r="AO890" s="73"/>
      <c r="AP890" s="118"/>
    </row>
    <row r="891" spans="1:42">
      <c r="A891" s="4" t="str">
        <f t="shared" si="1494"/>
        <v/>
      </c>
      <c r="C891" s="115"/>
      <c r="D891" s="79" t="s">
        <v>646</v>
      </c>
      <c r="E891" s="80"/>
      <c r="F891" s="82"/>
      <c r="G891" s="81"/>
      <c r="H891" s="82" t="s">
        <v>554</v>
      </c>
      <c r="I891" s="83"/>
      <c r="J891" s="83"/>
      <c r="K891" s="83"/>
      <c r="L891" s="84"/>
      <c r="M891" s="85"/>
      <c r="N891" s="85"/>
      <c r="O891" s="86"/>
      <c r="P891" s="87"/>
      <c r="Q891" s="87"/>
      <c r="R891" s="89"/>
      <c r="S891" s="89"/>
      <c r="T891" s="89"/>
      <c r="AO891" s="73"/>
      <c r="AP891" s="118"/>
    </row>
    <row r="892" spans="1:42">
      <c r="A892" s="4" t="str">
        <f t="shared" si="1494"/>
        <v>MCR08S2 8501</v>
      </c>
      <c r="B892" s="4">
        <v>1</v>
      </c>
      <c r="C892" s="115" t="s">
        <v>955</v>
      </c>
      <c r="D892" s="79" t="s">
        <v>435</v>
      </c>
      <c r="E892" s="116">
        <v>9200</v>
      </c>
      <c r="F892" s="117">
        <v>68</v>
      </c>
      <c r="G892" s="81">
        <f t="shared" ref="G892:G897" si="1507">E892/F892</f>
        <v>135.29411764705881</v>
      </c>
      <c r="H892" s="82" t="s">
        <v>554</v>
      </c>
      <c r="I892" s="83"/>
      <c r="J892" s="83" t="s">
        <v>555</v>
      </c>
      <c r="K892" s="83" t="s">
        <v>556</v>
      </c>
      <c r="L892" s="84" t="s">
        <v>579</v>
      </c>
      <c r="M892" s="85">
        <v>70</v>
      </c>
      <c r="N892" s="85">
        <v>65</v>
      </c>
      <c r="O892" s="86" t="s">
        <v>580</v>
      </c>
      <c r="P892" s="87">
        <f t="shared" ref="P892:P897" si="1508">MROUND(E892/(8*0.28),100)</f>
        <v>4100</v>
      </c>
      <c r="Q892" s="87" t="s">
        <v>629</v>
      </c>
      <c r="R892" s="89"/>
      <c r="S892" s="89"/>
      <c r="T892" s="89"/>
      <c r="V892" s="72">
        <v>270</v>
      </c>
      <c r="Y892" s="72">
        <v>238</v>
      </c>
      <c r="AO892" s="73"/>
      <c r="AP892" s="118"/>
    </row>
    <row r="893" spans="1:42">
      <c r="A893" s="4" t="str">
        <f t="shared" si="1494"/>
        <v>MCR08S2 8502</v>
      </c>
      <c r="B893" s="4">
        <v>2</v>
      </c>
      <c r="C893" s="115" t="s">
        <v>955</v>
      </c>
      <c r="D893" s="79" t="s">
        <v>647</v>
      </c>
      <c r="E893" s="116">
        <v>10450</v>
      </c>
      <c r="F893" s="117">
        <v>78</v>
      </c>
      <c r="G893" s="81">
        <f t="shared" si="1507"/>
        <v>133.97435897435898</v>
      </c>
      <c r="H893" s="82" t="s">
        <v>554</v>
      </c>
      <c r="I893" s="83"/>
      <c r="J893" s="83" t="s">
        <v>555</v>
      </c>
      <c r="K893" s="83" t="s">
        <v>556</v>
      </c>
      <c r="L893" s="84" t="s">
        <v>579</v>
      </c>
      <c r="M893" s="85">
        <v>70</v>
      </c>
      <c r="N893" s="85">
        <v>65</v>
      </c>
      <c r="O893" s="86" t="s">
        <v>580</v>
      </c>
      <c r="P893" s="87">
        <f t="shared" si="1508"/>
        <v>4700</v>
      </c>
      <c r="Q893" s="87" t="s">
        <v>630</v>
      </c>
      <c r="R893" s="89"/>
      <c r="S893" s="89"/>
      <c r="T893" s="89"/>
      <c r="V893" s="72">
        <v>310</v>
      </c>
      <c r="Y893" s="72">
        <v>241.5</v>
      </c>
      <c r="AO893" s="73"/>
      <c r="AP893" s="118"/>
    </row>
    <row r="894" spans="1:42">
      <c r="A894" s="4" t="str">
        <f t="shared" si="1494"/>
        <v>MCR08S2 8503</v>
      </c>
      <c r="B894" s="4">
        <v>3</v>
      </c>
      <c r="C894" s="115" t="s">
        <v>955</v>
      </c>
      <c r="D894" s="79" t="s">
        <v>647</v>
      </c>
      <c r="E894" s="116">
        <v>11400</v>
      </c>
      <c r="F894" s="117">
        <v>88</v>
      </c>
      <c r="G894" s="81">
        <f t="shared" si="1507"/>
        <v>129.54545454545453</v>
      </c>
      <c r="H894" s="82" t="s">
        <v>554</v>
      </c>
      <c r="I894" s="83"/>
      <c r="J894" s="83" t="s">
        <v>555</v>
      </c>
      <c r="K894" s="83" t="s">
        <v>556</v>
      </c>
      <c r="L894" s="84" t="s">
        <v>579</v>
      </c>
      <c r="M894" s="85">
        <v>70</v>
      </c>
      <c r="N894" s="85">
        <v>65</v>
      </c>
      <c r="O894" s="86" t="s">
        <v>580</v>
      </c>
      <c r="P894" s="87">
        <f t="shared" si="1508"/>
        <v>5100</v>
      </c>
      <c r="Q894" s="87" t="s">
        <v>631</v>
      </c>
      <c r="R894" s="89"/>
      <c r="S894" s="89"/>
      <c r="T894" s="89"/>
      <c r="V894" s="72">
        <v>340</v>
      </c>
      <c r="Y894" s="72">
        <v>243.8</v>
      </c>
      <c r="AO894" s="73"/>
      <c r="AP894" s="118"/>
    </row>
    <row r="895" spans="1:42">
      <c r="A895" s="4" t="str">
        <f t="shared" si="1494"/>
        <v>MCR08S2 8504</v>
      </c>
      <c r="B895" s="4">
        <v>4</v>
      </c>
      <c r="C895" s="115" t="s">
        <v>955</v>
      </c>
      <c r="D895" s="79" t="s">
        <v>647</v>
      </c>
      <c r="E895" s="116">
        <v>12650</v>
      </c>
      <c r="F895" s="117">
        <v>98</v>
      </c>
      <c r="G895" s="81">
        <f t="shared" si="1507"/>
        <v>129.08163265306123</v>
      </c>
      <c r="H895" s="82" t="s">
        <v>554</v>
      </c>
      <c r="I895" s="83"/>
      <c r="J895" s="83" t="s">
        <v>555</v>
      </c>
      <c r="K895" s="83" t="s">
        <v>556</v>
      </c>
      <c r="L895" s="84" t="s">
        <v>579</v>
      </c>
      <c r="M895" s="85">
        <v>70</v>
      </c>
      <c r="N895" s="85">
        <v>65</v>
      </c>
      <c r="O895" s="86" t="s">
        <v>580</v>
      </c>
      <c r="P895" s="87">
        <f t="shared" si="1508"/>
        <v>5600</v>
      </c>
      <c r="Q895" s="87" t="s">
        <v>632</v>
      </c>
      <c r="R895" s="89"/>
      <c r="S895" s="89"/>
      <c r="T895" s="89"/>
      <c r="V895" s="72">
        <v>380</v>
      </c>
      <c r="Y895" s="72">
        <v>246.6</v>
      </c>
      <c r="AO895" s="73"/>
      <c r="AP895" s="118"/>
    </row>
    <row r="896" spans="1:42">
      <c r="A896" s="4" t="str">
        <f t="shared" si="1494"/>
        <v>MCR08S2 8505</v>
      </c>
      <c r="B896" s="4">
        <v>5</v>
      </c>
      <c r="C896" s="115" t="s">
        <v>955</v>
      </c>
      <c r="D896" s="79" t="s">
        <v>648</v>
      </c>
      <c r="E896" s="116">
        <v>13550</v>
      </c>
      <c r="F896" s="117">
        <v>108</v>
      </c>
      <c r="G896" s="81">
        <f t="shared" si="1507"/>
        <v>125.46296296296296</v>
      </c>
      <c r="H896" s="82" t="s">
        <v>554</v>
      </c>
      <c r="I896" s="83"/>
      <c r="J896" s="83" t="s">
        <v>555</v>
      </c>
      <c r="K896" s="83" t="s">
        <v>556</v>
      </c>
      <c r="L896" s="84" t="s">
        <v>579</v>
      </c>
      <c r="M896" s="85">
        <v>70</v>
      </c>
      <c r="N896" s="85">
        <v>65</v>
      </c>
      <c r="O896" s="86" t="s">
        <v>580</v>
      </c>
      <c r="P896" s="87">
        <f t="shared" si="1508"/>
        <v>6000</v>
      </c>
      <c r="Q896" s="87" t="s">
        <v>432</v>
      </c>
      <c r="R896" s="89"/>
      <c r="S896" s="89"/>
      <c r="T896" s="89"/>
      <c r="V896" s="72">
        <v>410</v>
      </c>
      <c r="Y896" s="72">
        <v>248.5</v>
      </c>
      <c r="AO896" s="73"/>
      <c r="AP896" s="118"/>
    </row>
    <row r="897" spans="1:42">
      <c r="A897" s="4" t="str">
        <f t="shared" si="1494"/>
        <v>MCR08S2 8506</v>
      </c>
      <c r="B897" s="4">
        <v>6</v>
      </c>
      <c r="C897" s="115" t="s">
        <v>955</v>
      </c>
      <c r="D897" s="79" t="s">
        <v>648</v>
      </c>
      <c r="E897" s="116">
        <v>14800</v>
      </c>
      <c r="F897" s="117">
        <v>118</v>
      </c>
      <c r="G897" s="81">
        <f t="shared" si="1507"/>
        <v>125.42372881355932</v>
      </c>
      <c r="H897" s="82" t="s">
        <v>554</v>
      </c>
      <c r="I897" s="83"/>
      <c r="J897" s="83" t="s">
        <v>565</v>
      </c>
      <c r="K897" s="83" t="s">
        <v>556</v>
      </c>
      <c r="L897" s="84" t="s">
        <v>579</v>
      </c>
      <c r="M897" s="85">
        <v>70</v>
      </c>
      <c r="N897" s="85">
        <v>65</v>
      </c>
      <c r="O897" s="86" t="s">
        <v>580</v>
      </c>
      <c r="P897" s="87">
        <f t="shared" si="1508"/>
        <v>6600</v>
      </c>
      <c r="Q897" s="87" t="s">
        <v>593</v>
      </c>
      <c r="R897" s="89"/>
      <c r="S897" s="89"/>
      <c r="T897" s="89"/>
      <c r="V897" s="72">
        <v>450</v>
      </c>
      <c r="Y897" s="72">
        <v>250.8</v>
      </c>
      <c r="AO897" s="73"/>
      <c r="AP897" s="118"/>
    </row>
    <row r="898" spans="1:42">
      <c r="A898" s="4" t="str">
        <f t="shared" si="1494"/>
        <v/>
      </c>
      <c r="C898" s="115"/>
      <c r="D898" s="79" t="s">
        <v>646</v>
      </c>
      <c r="E898" s="116"/>
      <c r="F898" s="117"/>
      <c r="G898" s="81"/>
      <c r="H898" s="82" t="s">
        <v>554</v>
      </c>
      <c r="I898" s="83"/>
      <c r="J898" s="83"/>
      <c r="K898" s="83"/>
      <c r="L898" s="84"/>
      <c r="M898" s="85"/>
      <c r="N898" s="85"/>
      <c r="O898" s="86"/>
      <c r="P898" s="87"/>
      <c r="Q898" s="87"/>
      <c r="R898" s="89"/>
      <c r="S898" s="89"/>
      <c r="T898" s="89"/>
      <c r="AO898" s="73"/>
      <c r="AP898" s="118"/>
    </row>
    <row r="899" spans="1:42">
      <c r="A899" s="4" t="str">
        <f t="shared" si="1494"/>
        <v>MCR10S2 8501</v>
      </c>
      <c r="B899" s="4">
        <v>1</v>
      </c>
      <c r="C899" s="115" t="s">
        <v>956</v>
      </c>
      <c r="D899" s="79" t="s">
        <v>435</v>
      </c>
      <c r="E899" s="116">
        <v>11500</v>
      </c>
      <c r="F899" s="117">
        <v>85</v>
      </c>
      <c r="G899" s="81">
        <f t="shared" ref="G899:G904" si="1509">E899/F899</f>
        <v>135.29411764705881</v>
      </c>
      <c r="H899" s="82" t="s">
        <v>554</v>
      </c>
      <c r="I899" s="83"/>
      <c r="J899" s="83" t="s">
        <v>555</v>
      </c>
      <c r="K899" s="83" t="s">
        <v>556</v>
      </c>
      <c r="L899" s="84" t="s">
        <v>626</v>
      </c>
      <c r="M899" s="85">
        <v>70</v>
      </c>
      <c r="N899" s="85">
        <v>65</v>
      </c>
      <c r="O899" s="86" t="s">
        <v>627</v>
      </c>
      <c r="P899" s="87">
        <f t="shared" ref="P899:P904" si="1510">MROUND(E899/(10*0.28),100)</f>
        <v>4100</v>
      </c>
      <c r="Q899" s="87" t="s">
        <v>629</v>
      </c>
      <c r="R899" s="89"/>
      <c r="S899" s="89"/>
      <c r="T899" s="89"/>
      <c r="V899" s="72">
        <v>270</v>
      </c>
      <c r="Y899" s="72">
        <v>297.5</v>
      </c>
      <c r="AO899" s="73"/>
      <c r="AP899" s="118"/>
    </row>
    <row r="900" spans="1:42">
      <c r="A900" s="4" t="str">
        <f t="shared" si="1494"/>
        <v>MCR10S2 8502</v>
      </c>
      <c r="B900" s="4">
        <v>2</v>
      </c>
      <c r="C900" s="115" t="s">
        <v>956</v>
      </c>
      <c r="D900" s="79" t="s">
        <v>436</v>
      </c>
      <c r="E900" s="116">
        <v>13050</v>
      </c>
      <c r="F900" s="117">
        <v>97</v>
      </c>
      <c r="G900" s="81">
        <f t="shared" si="1509"/>
        <v>134.53608247422682</v>
      </c>
      <c r="H900" s="82" t="s">
        <v>554</v>
      </c>
      <c r="I900" s="83"/>
      <c r="J900" s="83" t="s">
        <v>555</v>
      </c>
      <c r="K900" s="83" t="s">
        <v>556</v>
      </c>
      <c r="L900" s="84" t="s">
        <v>626</v>
      </c>
      <c r="M900" s="85">
        <v>70</v>
      </c>
      <c r="N900" s="85">
        <v>65</v>
      </c>
      <c r="O900" s="86" t="s">
        <v>627</v>
      </c>
      <c r="P900" s="87">
        <f t="shared" si="1510"/>
        <v>4700</v>
      </c>
      <c r="Q900" s="87" t="s">
        <v>630</v>
      </c>
      <c r="R900" s="89"/>
      <c r="S900" s="89"/>
      <c r="T900" s="89"/>
      <c r="V900" s="72">
        <v>310</v>
      </c>
      <c r="Y900" s="72">
        <v>301.8</v>
      </c>
      <c r="AO900" s="73"/>
      <c r="AP900" s="118"/>
    </row>
    <row r="901" spans="1:42">
      <c r="A901" s="4" t="str">
        <f t="shared" si="1494"/>
        <v>MCR10S2 8503</v>
      </c>
      <c r="B901" s="4">
        <v>3</v>
      </c>
      <c r="C901" s="115" t="s">
        <v>956</v>
      </c>
      <c r="D901" s="79" t="s">
        <v>436</v>
      </c>
      <c r="E901" s="116">
        <v>14650</v>
      </c>
      <c r="F901" s="117">
        <v>110</v>
      </c>
      <c r="G901" s="81">
        <f t="shared" si="1509"/>
        <v>133.18181818181819</v>
      </c>
      <c r="H901" s="82" t="s">
        <v>554</v>
      </c>
      <c r="I901" s="83"/>
      <c r="J901" s="83" t="s">
        <v>555</v>
      </c>
      <c r="K901" s="83" t="s">
        <v>556</v>
      </c>
      <c r="L901" s="84" t="s">
        <v>626</v>
      </c>
      <c r="M901" s="85">
        <v>70</v>
      </c>
      <c r="N901" s="85">
        <v>65</v>
      </c>
      <c r="O901" s="86" t="s">
        <v>627</v>
      </c>
      <c r="P901" s="87">
        <f t="shared" si="1510"/>
        <v>5200</v>
      </c>
      <c r="Q901" s="87" t="s">
        <v>631</v>
      </c>
      <c r="R901" s="89"/>
      <c r="S901" s="89"/>
      <c r="T901" s="89"/>
      <c r="V901" s="72">
        <v>350</v>
      </c>
      <c r="Y901" s="72">
        <v>305.60000000000002</v>
      </c>
      <c r="AO901" s="73"/>
      <c r="AP901" s="118"/>
    </row>
    <row r="902" spans="1:42">
      <c r="A902" s="4" t="str">
        <f t="shared" si="1494"/>
        <v>MCR10S2 8504</v>
      </c>
      <c r="B902" s="4">
        <v>4</v>
      </c>
      <c r="C902" s="115" t="s">
        <v>956</v>
      </c>
      <c r="D902" s="79" t="s">
        <v>436</v>
      </c>
      <c r="E902" s="80">
        <v>16200</v>
      </c>
      <c r="F902" s="82">
        <v>122</v>
      </c>
      <c r="G902" s="81">
        <f t="shared" si="1509"/>
        <v>132.78688524590163</v>
      </c>
      <c r="H902" s="82" t="s">
        <v>554</v>
      </c>
      <c r="I902" s="83"/>
      <c r="J902" s="83" t="s">
        <v>555</v>
      </c>
      <c r="K902" s="83" t="s">
        <v>556</v>
      </c>
      <c r="L902" s="84" t="s">
        <v>626</v>
      </c>
      <c r="M902" s="85">
        <v>70</v>
      </c>
      <c r="N902" s="85">
        <v>65</v>
      </c>
      <c r="O902" s="86" t="s">
        <v>627</v>
      </c>
      <c r="P902" s="87">
        <f t="shared" si="1510"/>
        <v>5800</v>
      </c>
      <c r="Q902" s="87" t="s">
        <v>632</v>
      </c>
      <c r="R902" s="89"/>
      <c r="S902" s="89"/>
      <c r="T902" s="89"/>
      <c r="V902" s="72">
        <v>390</v>
      </c>
      <c r="Y902" s="72">
        <v>308.2</v>
      </c>
      <c r="AO902" s="73"/>
      <c r="AP902" s="118"/>
    </row>
    <row r="903" spans="1:42">
      <c r="A903" s="4" t="str">
        <f t="shared" si="1494"/>
        <v>MCR10S2 8505</v>
      </c>
      <c r="B903" s="4">
        <v>5</v>
      </c>
      <c r="C903" s="115" t="s">
        <v>956</v>
      </c>
      <c r="D903" s="79" t="s">
        <v>436</v>
      </c>
      <c r="E903" s="80">
        <v>17350</v>
      </c>
      <c r="F903" s="82">
        <v>135</v>
      </c>
      <c r="G903" s="81">
        <f t="shared" si="1509"/>
        <v>128.5185185185185</v>
      </c>
      <c r="H903" s="82" t="s">
        <v>554</v>
      </c>
      <c r="I903" s="83"/>
      <c r="J903" s="83" t="s">
        <v>555</v>
      </c>
      <c r="K903" s="83" t="s">
        <v>556</v>
      </c>
      <c r="L903" s="84" t="s">
        <v>626</v>
      </c>
      <c r="M903" s="85">
        <v>70</v>
      </c>
      <c r="N903" s="85">
        <v>65</v>
      </c>
      <c r="O903" s="86" t="s">
        <v>627</v>
      </c>
      <c r="P903" s="87">
        <f t="shared" si="1510"/>
        <v>6200</v>
      </c>
      <c r="Q903" s="87" t="s">
        <v>432</v>
      </c>
      <c r="R903" s="89"/>
      <c r="S903" s="89"/>
      <c r="T903" s="89"/>
      <c r="V903" s="72">
        <v>420</v>
      </c>
      <c r="Y903" s="72">
        <v>311.3</v>
      </c>
      <c r="AO903" s="73"/>
      <c r="AP903" s="118"/>
    </row>
    <row r="904" spans="1:42">
      <c r="A904" s="4" t="str">
        <f t="shared" si="1494"/>
        <v>MCR10S2 8506</v>
      </c>
      <c r="B904" s="4">
        <v>6</v>
      </c>
      <c r="C904" s="115" t="s">
        <v>956</v>
      </c>
      <c r="D904" s="79" t="s">
        <v>436</v>
      </c>
      <c r="E904" s="80">
        <v>18450</v>
      </c>
      <c r="F904" s="82">
        <v>147</v>
      </c>
      <c r="G904" s="81">
        <f t="shared" si="1509"/>
        <v>125.51020408163265</v>
      </c>
      <c r="H904" s="82" t="s">
        <v>554</v>
      </c>
      <c r="I904" s="83"/>
      <c r="J904" s="83" t="s">
        <v>555</v>
      </c>
      <c r="K904" s="83" t="s">
        <v>556</v>
      </c>
      <c r="L904" s="84" t="s">
        <v>626</v>
      </c>
      <c r="M904" s="134">
        <v>70</v>
      </c>
      <c r="N904" s="134">
        <v>65</v>
      </c>
      <c r="O904" s="122" t="s">
        <v>627</v>
      </c>
      <c r="P904" s="87">
        <f t="shared" si="1510"/>
        <v>6600</v>
      </c>
      <c r="Q904" s="87" t="s">
        <v>593</v>
      </c>
      <c r="R904" s="89"/>
      <c r="S904" s="89"/>
      <c r="T904" s="89"/>
      <c r="V904" s="72">
        <v>450</v>
      </c>
      <c r="Y904" s="72">
        <v>313.3</v>
      </c>
      <c r="AO904" s="73"/>
      <c r="AP904" s="118"/>
    </row>
    <row r="905" spans="1:42">
      <c r="A905" s="4" t="str">
        <f t="shared" ref="A905:A968" si="1511">C905&amp;B905</f>
        <v/>
      </c>
      <c r="C905" s="135"/>
      <c r="D905" s="79" t="s">
        <v>646</v>
      </c>
      <c r="E905" s="136"/>
      <c r="F905" s="137"/>
      <c r="G905" s="138"/>
      <c r="H905" s="82" t="s">
        <v>554</v>
      </c>
      <c r="I905" s="139"/>
      <c r="J905" s="139"/>
      <c r="K905" s="139"/>
      <c r="L905" s="140"/>
      <c r="M905" s="141"/>
      <c r="N905" s="141"/>
      <c r="O905" s="142"/>
      <c r="P905" s="143"/>
      <c r="Q905" s="143"/>
      <c r="R905" s="144"/>
      <c r="S905" s="144"/>
      <c r="T905" s="144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O905" s="73"/>
      <c r="AP905" s="118"/>
    </row>
    <row r="906" spans="1:42">
      <c r="A906" s="4" t="str">
        <f t="shared" si="1511"/>
        <v>MCR02M1 8301</v>
      </c>
      <c r="B906" s="4">
        <v>1</v>
      </c>
      <c r="C906" s="115" t="s">
        <v>957</v>
      </c>
      <c r="D906" s="79" t="s">
        <v>434</v>
      </c>
      <c r="E906" s="116">
        <f t="shared" ref="E906:E948" si="1512">MROUND(AG906*AD906, 50)</f>
        <v>700</v>
      </c>
      <c r="F906" s="117" t="s">
        <v>597</v>
      </c>
      <c r="G906" s="81">
        <f>E906/F906</f>
        <v>100</v>
      </c>
      <c r="H906" s="82" t="s">
        <v>554</v>
      </c>
      <c r="I906" s="83"/>
      <c r="J906" s="83" t="s">
        <v>555</v>
      </c>
      <c r="K906" s="83" t="s">
        <v>556</v>
      </c>
      <c r="L906" s="84" t="s">
        <v>557</v>
      </c>
      <c r="M906" s="85">
        <v>70</v>
      </c>
      <c r="N906" s="85">
        <v>65</v>
      </c>
      <c r="O906" s="86" t="s">
        <v>598</v>
      </c>
      <c r="P906" s="87">
        <f t="shared" ref="P906:P915" si="1513">MROUND(E906/(2*0.28),100)</f>
        <v>1300</v>
      </c>
      <c r="Q906" s="87" t="s">
        <v>634</v>
      </c>
      <c r="R906" s="89"/>
      <c r="S906" s="89"/>
      <c r="T906" s="89"/>
      <c r="V906" s="72">
        <v>120</v>
      </c>
      <c r="Y906" s="72">
        <v>42.1</v>
      </c>
      <c r="AD906" s="72">
        <v>910</v>
      </c>
      <c r="AG906" s="92">
        <v>0.75</v>
      </c>
      <c r="AO906" s="73"/>
      <c r="AP906" s="118"/>
    </row>
    <row r="907" spans="1:42">
      <c r="A907" s="4" t="str">
        <f t="shared" si="1511"/>
        <v>MCR02M1 8302</v>
      </c>
      <c r="B907" s="4">
        <v>2</v>
      </c>
      <c r="C907" s="115" t="s">
        <v>957</v>
      </c>
      <c r="D907" s="79" t="s">
        <v>434</v>
      </c>
      <c r="E907" s="116">
        <f t="shared" si="1512"/>
        <v>1000</v>
      </c>
      <c r="F907" s="117" t="s">
        <v>600</v>
      </c>
      <c r="G907" s="81">
        <f>E907/F907</f>
        <v>100</v>
      </c>
      <c r="H907" s="82" t="s">
        <v>554</v>
      </c>
      <c r="I907" s="83"/>
      <c r="J907" s="83" t="s">
        <v>555</v>
      </c>
      <c r="K907" s="83" t="s">
        <v>556</v>
      </c>
      <c r="L907" s="84" t="s">
        <v>557</v>
      </c>
      <c r="M907" s="85">
        <v>70</v>
      </c>
      <c r="N907" s="85">
        <v>65</v>
      </c>
      <c r="O907" s="86" t="s">
        <v>598</v>
      </c>
      <c r="P907" s="87">
        <f t="shared" si="1513"/>
        <v>1800</v>
      </c>
      <c r="Q907" s="87" t="s">
        <v>635</v>
      </c>
      <c r="R907" s="89"/>
      <c r="S907" s="89"/>
      <c r="T907" s="89"/>
      <c r="V907" s="72">
        <v>180</v>
      </c>
      <c r="Y907" s="72">
        <v>44</v>
      </c>
      <c r="AD907" s="72">
        <v>1326</v>
      </c>
      <c r="AG907" s="92">
        <v>0.75</v>
      </c>
      <c r="AO907" s="73"/>
      <c r="AP907" s="118"/>
    </row>
    <row r="908" spans="1:42">
      <c r="A908" s="4" t="str">
        <f t="shared" si="1511"/>
        <v>MCR02M1 8303</v>
      </c>
      <c r="B908" s="4">
        <v>3</v>
      </c>
      <c r="C908" s="115" t="s">
        <v>957</v>
      </c>
      <c r="D908" s="79" t="s">
        <v>434</v>
      </c>
      <c r="E908" s="116">
        <f t="shared" si="1512"/>
        <v>1450</v>
      </c>
      <c r="F908" s="117" t="s">
        <v>601</v>
      </c>
      <c r="G908" s="81">
        <f>E908/F908</f>
        <v>96.666666666666671</v>
      </c>
      <c r="H908" s="82" t="s">
        <v>554</v>
      </c>
      <c r="I908" s="83"/>
      <c r="J908" s="83" t="s">
        <v>555</v>
      </c>
      <c r="K908" s="83" t="s">
        <v>556</v>
      </c>
      <c r="L908" s="84" t="s">
        <v>557</v>
      </c>
      <c r="M908" s="85">
        <v>70</v>
      </c>
      <c r="N908" s="85">
        <v>65</v>
      </c>
      <c r="O908" s="86" t="s">
        <v>598</v>
      </c>
      <c r="P908" s="87">
        <f t="shared" si="1513"/>
        <v>2600</v>
      </c>
      <c r="Q908" s="87" t="s">
        <v>636</v>
      </c>
      <c r="R908" s="89"/>
      <c r="S908" s="89"/>
      <c r="T908" s="89"/>
      <c r="V908" s="72">
        <v>270</v>
      </c>
      <c r="Y908" s="72">
        <v>46</v>
      </c>
      <c r="AD908" s="72">
        <v>1933</v>
      </c>
      <c r="AG908" s="92">
        <v>0.75</v>
      </c>
      <c r="AO908" s="73"/>
      <c r="AP908" s="118"/>
    </row>
    <row r="909" spans="1:42">
      <c r="A909" s="4" t="str">
        <f t="shared" si="1511"/>
        <v>MCR02M1 830</v>
      </c>
      <c r="C909" s="115" t="s">
        <v>957</v>
      </c>
      <c r="D909" s="79" t="s">
        <v>434</v>
      </c>
      <c r="E909" s="116">
        <f t="shared" si="1512"/>
        <v>1750</v>
      </c>
      <c r="F909" s="117" t="s">
        <v>602</v>
      </c>
      <c r="G909" s="81">
        <f>E909/F909</f>
        <v>97.222222222222229</v>
      </c>
      <c r="H909" s="82" t="s">
        <v>554</v>
      </c>
      <c r="I909" s="83"/>
      <c r="J909" s="83" t="s">
        <v>555</v>
      </c>
      <c r="K909" s="83" t="s">
        <v>556</v>
      </c>
      <c r="L909" s="84" t="s">
        <v>557</v>
      </c>
      <c r="M909" s="85">
        <v>70</v>
      </c>
      <c r="N909" s="85">
        <v>65</v>
      </c>
      <c r="O909" s="86" t="s">
        <v>598</v>
      </c>
      <c r="P909" s="87">
        <f t="shared" si="1513"/>
        <v>3100</v>
      </c>
      <c r="Q909" s="87" t="s">
        <v>637</v>
      </c>
      <c r="R909" s="89"/>
      <c r="S909" s="89"/>
      <c r="T909" s="89"/>
      <c r="V909" s="72">
        <v>330</v>
      </c>
      <c r="Y909" s="72">
        <v>46.9</v>
      </c>
      <c r="AD909" s="72">
        <v>2328</v>
      </c>
      <c r="AG909" s="92">
        <v>0.75</v>
      </c>
      <c r="AO909" s="73"/>
      <c r="AP909" s="118"/>
    </row>
    <row r="910" spans="1:42">
      <c r="A910" s="4" t="str">
        <f t="shared" si="1511"/>
        <v>MCR02M1 8304</v>
      </c>
      <c r="B910" s="4">
        <v>4</v>
      </c>
      <c r="C910" s="115" t="s">
        <v>957</v>
      </c>
      <c r="D910" s="79" t="s">
        <v>435</v>
      </c>
      <c r="E910" s="116">
        <f t="shared" si="1512"/>
        <v>2000</v>
      </c>
      <c r="F910" s="117" t="s">
        <v>603</v>
      </c>
      <c r="G910" s="81">
        <f t="shared" ref="G910:G915" si="1514">ROUND(E910/F910,0)</f>
        <v>105</v>
      </c>
      <c r="H910" s="82" t="s">
        <v>554</v>
      </c>
      <c r="I910" s="83"/>
      <c r="J910" s="83" t="s">
        <v>555</v>
      </c>
      <c r="K910" s="83" t="s">
        <v>556</v>
      </c>
      <c r="L910" s="84" t="s">
        <v>557</v>
      </c>
      <c r="M910" s="85">
        <v>70</v>
      </c>
      <c r="N910" s="85">
        <v>65</v>
      </c>
      <c r="O910" s="86" t="s">
        <v>558</v>
      </c>
      <c r="P910" s="87">
        <f t="shared" si="1513"/>
        <v>3600</v>
      </c>
      <c r="Q910" s="87" t="s">
        <v>419</v>
      </c>
      <c r="R910" s="89"/>
      <c r="S910" s="89"/>
      <c r="T910" s="89"/>
      <c r="V910" s="72">
        <v>270</v>
      </c>
      <c r="Y910" s="72">
        <f>Y921/2</f>
        <v>59.5</v>
      </c>
      <c r="AD910" s="72">
        <v>2693</v>
      </c>
      <c r="AG910" s="92">
        <v>0.75</v>
      </c>
      <c r="AO910" s="119"/>
      <c r="AP910" s="118"/>
    </row>
    <row r="911" spans="1:42">
      <c r="A911" s="4" t="str">
        <f t="shared" si="1511"/>
        <v>MCR02M1 830</v>
      </c>
      <c r="C911" s="115" t="s">
        <v>957</v>
      </c>
      <c r="D911" s="79" t="s">
        <v>435</v>
      </c>
      <c r="E911" s="116">
        <f t="shared" si="1512"/>
        <v>2300</v>
      </c>
      <c r="F911" s="117" t="s">
        <v>605</v>
      </c>
      <c r="G911" s="81">
        <f t="shared" si="1514"/>
        <v>105</v>
      </c>
      <c r="H911" s="82" t="s">
        <v>554</v>
      </c>
      <c r="I911" s="83"/>
      <c r="J911" s="83" t="s">
        <v>555</v>
      </c>
      <c r="K911" s="83" t="s">
        <v>556</v>
      </c>
      <c r="L911" s="84" t="s">
        <v>557</v>
      </c>
      <c r="M911" s="85">
        <v>70</v>
      </c>
      <c r="N911" s="85">
        <v>65</v>
      </c>
      <c r="O911" s="86" t="s">
        <v>558</v>
      </c>
      <c r="P911" s="87">
        <f t="shared" si="1513"/>
        <v>4100</v>
      </c>
      <c r="Q911" s="87" t="s">
        <v>629</v>
      </c>
      <c r="R911" s="89"/>
      <c r="S911" s="89"/>
      <c r="T911" s="89"/>
      <c r="V911" s="72">
        <v>310</v>
      </c>
      <c r="Y911" s="72">
        <f>Y922/2</f>
        <v>60.35</v>
      </c>
      <c r="AD911" s="72">
        <v>3062</v>
      </c>
      <c r="AG911" s="92">
        <v>0.75</v>
      </c>
      <c r="AO911" s="119"/>
      <c r="AP911" s="118"/>
    </row>
    <row r="912" spans="1:42">
      <c r="A912" s="4" t="str">
        <f t="shared" si="1511"/>
        <v>MCR02M1 8305</v>
      </c>
      <c r="B912" s="4">
        <v>5</v>
      </c>
      <c r="C912" s="115" t="s">
        <v>957</v>
      </c>
      <c r="D912" s="79" t="s">
        <v>435</v>
      </c>
      <c r="E912" s="116">
        <f t="shared" si="1512"/>
        <v>2500</v>
      </c>
      <c r="F912" s="117" t="s">
        <v>606</v>
      </c>
      <c r="G912" s="81">
        <f t="shared" si="1514"/>
        <v>104</v>
      </c>
      <c r="H912" s="82" t="s">
        <v>554</v>
      </c>
      <c r="I912" s="83"/>
      <c r="J912" s="83" t="s">
        <v>555</v>
      </c>
      <c r="K912" s="83" t="s">
        <v>556</v>
      </c>
      <c r="L912" s="84" t="s">
        <v>557</v>
      </c>
      <c r="M912" s="85">
        <v>70</v>
      </c>
      <c r="N912" s="85">
        <v>65</v>
      </c>
      <c r="O912" s="86" t="s">
        <v>558</v>
      </c>
      <c r="P912" s="87">
        <f t="shared" si="1513"/>
        <v>4500</v>
      </c>
      <c r="Q912" s="87" t="s">
        <v>420</v>
      </c>
      <c r="R912" s="89"/>
      <c r="S912" s="89"/>
      <c r="T912" s="89"/>
      <c r="V912" s="72">
        <v>340</v>
      </c>
      <c r="Y912" s="72">
        <f>Y923/2</f>
        <v>60.95</v>
      </c>
      <c r="AD912" s="72">
        <v>3336</v>
      </c>
      <c r="AG912" s="92">
        <v>0.75</v>
      </c>
      <c r="AO912" s="120"/>
      <c r="AP912" s="118"/>
    </row>
    <row r="913" spans="1:42">
      <c r="A913" s="4" t="str">
        <f t="shared" si="1511"/>
        <v>MCR02M1 830</v>
      </c>
      <c r="C913" s="115" t="s">
        <v>957</v>
      </c>
      <c r="D913" s="79" t="s">
        <v>436</v>
      </c>
      <c r="E913" s="116">
        <f t="shared" si="1512"/>
        <v>2800</v>
      </c>
      <c r="F913" s="117" t="s">
        <v>608</v>
      </c>
      <c r="G913" s="81">
        <f t="shared" si="1514"/>
        <v>104</v>
      </c>
      <c r="H913" s="82" t="s">
        <v>554</v>
      </c>
      <c r="I913" s="83"/>
      <c r="J913" s="83" t="s">
        <v>555</v>
      </c>
      <c r="K913" s="83" t="s">
        <v>556</v>
      </c>
      <c r="L913" s="84" t="s">
        <v>557</v>
      </c>
      <c r="M913" s="85">
        <v>70</v>
      </c>
      <c r="N913" s="85">
        <v>65</v>
      </c>
      <c r="O913" s="86" t="s">
        <v>558</v>
      </c>
      <c r="P913" s="87">
        <f t="shared" si="1513"/>
        <v>5000</v>
      </c>
      <c r="Q913" s="87" t="s">
        <v>430</v>
      </c>
      <c r="R913" s="89"/>
      <c r="S913" s="89"/>
      <c r="T913" s="89"/>
      <c r="V913" s="72">
        <v>380</v>
      </c>
      <c r="Y913" s="72">
        <f>Y924/2</f>
        <v>61.65</v>
      </c>
      <c r="AD913" s="72">
        <v>3700</v>
      </c>
      <c r="AG913" s="92">
        <v>0.75</v>
      </c>
      <c r="AO913" s="120"/>
      <c r="AP913" s="118"/>
    </row>
    <row r="914" spans="1:42">
      <c r="A914" s="4" t="str">
        <f t="shared" si="1511"/>
        <v>MCR02M1 8306</v>
      </c>
      <c r="B914" s="4">
        <v>6</v>
      </c>
      <c r="C914" s="115" t="s">
        <v>957</v>
      </c>
      <c r="D914" s="79" t="s">
        <v>436</v>
      </c>
      <c r="E914" s="116">
        <f t="shared" si="1512"/>
        <v>3000</v>
      </c>
      <c r="F914" s="82">
        <v>29</v>
      </c>
      <c r="G914" s="81">
        <f t="shared" si="1514"/>
        <v>103</v>
      </c>
      <c r="H914" s="82" t="s">
        <v>554</v>
      </c>
      <c r="I914" s="83"/>
      <c r="J914" s="83" t="s">
        <v>555</v>
      </c>
      <c r="K914" s="83" t="s">
        <v>556</v>
      </c>
      <c r="L914" s="84" t="s">
        <v>557</v>
      </c>
      <c r="M914" s="85">
        <v>70</v>
      </c>
      <c r="N914" s="85">
        <v>65</v>
      </c>
      <c r="O914" s="86" t="s">
        <v>558</v>
      </c>
      <c r="P914" s="87">
        <f t="shared" si="1513"/>
        <v>5400</v>
      </c>
      <c r="Q914" s="87" t="s">
        <v>609</v>
      </c>
      <c r="R914" s="89"/>
      <c r="S914" s="89"/>
      <c r="T914" s="89"/>
      <c r="V914" s="72">
        <v>410</v>
      </c>
      <c r="Y914" s="72">
        <f>Y925/2</f>
        <v>62.1</v>
      </c>
      <c r="AD914" s="72">
        <v>3970</v>
      </c>
      <c r="AG914" s="92">
        <v>0.75</v>
      </c>
      <c r="AO914" s="121"/>
      <c r="AP914" s="118"/>
    </row>
    <row r="915" spans="1:42">
      <c r="A915" s="4" t="str">
        <f t="shared" si="1511"/>
        <v>MCR02M1 8307</v>
      </c>
      <c r="B915" s="4">
        <v>7</v>
      </c>
      <c r="C915" s="115" t="s">
        <v>957</v>
      </c>
      <c r="D915" s="79" t="s">
        <v>436</v>
      </c>
      <c r="E915" s="116">
        <f t="shared" si="1512"/>
        <v>3250</v>
      </c>
      <c r="F915" s="82">
        <v>32</v>
      </c>
      <c r="G915" s="81">
        <f t="shared" si="1514"/>
        <v>102</v>
      </c>
      <c r="H915" s="82" t="s">
        <v>554</v>
      </c>
      <c r="I915" s="83"/>
      <c r="J915" s="83" t="s">
        <v>565</v>
      </c>
      <c r="K915" s="83" t="s">
        <v>556</v>
      </c>
      <c r="L915" s="84" t="s">
        <v>557</v>
      </c>
      <c r="M915" s="85">
        <v>70</v>
      </c>
      <c r="N915" s="85">
        <v>65</v>
      </c>
      <c r="O915" s="86" t="s">
        <v>558</v>
      </c>
      <c r="P915" s="87">
        <f t="shared" si="1513"/>
        <v>5800</v>
      </c>
      <c r="Q915" s="87" t="s">
        <v>421</v>
      </c>
      <c r="R915" s="89"/>
      <c r="S915" s="89"/>
      <c r="T915" s="89"/>
      <c r="V915" s="72">
        <v>450</v>
      </c>
      <c r="Y915" s="72">
        <v>62.7</v>
      </c>
      <c r="AD915" s="72">
        <v>4329</v>
      </c>
      <c r="AG915" s="92">
        <v>0.75</v>
      </c>
      <c r="AO915" s="121"/>
      <c r="AP915" s="118"/>
    </row>
    <row r="916" spans="1:42">
      <c r="A916" s="4" t="str">
        <f t="shared" si="1511"/>
        <v/>
      </c>
      <c r="C916" s="115"/>
      <c r="D916" s="79" t="s">
        <v>646</v>
      </c>
      <c r="E916" s="116"/>
      <c r="F916" s="82"/>
      <c r="G916" s="81"/>
      <c r="H916" s="82" t="s">
        <v>554</v>
      </c>
      <c r="I916" s="83"/>
      <c r="J916" s="83"/>
      <c r="K916" s="83"/>
      <c r="L916" s="84"/>
      <c r="M916" s="85"/>
      <c r="N916" s="85"/>
      <c r="O916" s="86"/>
      <c r="P916" s="87"/>
      <c r="Q916" s="87"/>
      <c r="R916" s="89"/>
      <c r="S916" s="89"/>
      <c r="T916" s="89"/>
      <c r="AG916" s="92">
        <v>0.75</v>
      </c>
      <c r="AO916" s="121"/>
      <c r="AP916" s="118"/>
    </row>
    <row r="917" spans="1:42">
      <c r="A917" s="4" t="str">
        <f t="shared" si="1511"/>
        <v>MCR04M1 8301</v>
      </c>
      <c r="B917" s="4">
        <v>1</v>
      </c>
      <c r="C917" s="115" t="s">
        <v>958</v>
      </c>
      <c r="D917" s="79" t="s">
        <v>434</v>
      </c>
      <c r="E917" s="116">
        <f t="shared" si="1512"/>
        <v>1350</v>
      </c>
      <c r="F917" s="117" t="s">
        <v>611</v>
      </c>
      <c r="G917" s="81">
        <f>E917/F917</f>
        <v>112.5</v>
      </c>
      <c r="H917" s="82" t="s">
        <v>554</v>
      </c>
      <c r="I917" s="83"/>
      <c r="J917" s="83" t="s">
        <v>555</v>
      </c>
      <c r="K917" s="83" t="s">
        <v>556</v>
      </c>
      <c r="L917" s="84" t="s">
        <v>567</v>
      </c>
      <c r="M917" s="85">
        <v>70</v>
      </c>
      <c r="N917" s="85">
        <v>65</v>
      </c>
      <c r="O917" s="86" t="s">
        <v>568</v>
      </c>
      <c r="P917" s="87">
        <f>MROUND(E917/(4*0.28),100)</f>
        <v>1200</v>
      </c>
      <c r="Q917" s="87" t="s">
        <v>634</v>
      </c>
      <c r="R917" s="89"/>
      <c r="S917" s="89"/>
      <c r="T917" s="89"/>
      <c r="V917" s="72">
        <v>120</v>
      </c>
      <c r="Y917" s="72">
        <v>84.2</v>
      </c>
      <c r="AD917" s="72">
        <v>1820</v>
      </c>
      <c r="AG917" s="92">
        <v>0.75</v>
      </c>
      <c r="AO917" s="73"/>
      <c r="AP917" s="118"/>
    </row>
    <row r="918" spans="1:42">
      <c r="A918" s="4" t="str">
        <f t="shared" si="1511"/>
        <v>MCR04M1 8302</v>
      </c>
      <c r="B918" s="4">
        <v>2</v>
      </c>
      <c r="C918" s="115" t="s">
        <v>958</v>
      </c>
      <c r="D918" s="79" t="s">
        <v>434</v>
      </c>
      <c r="E918" s="116">
        <f t="shared" si="1512"/>
        <v>2000</v>
      </c>
      <c r="F918" s="117" t="s">
        <v>602</v>
      </c>
      <c r="G918" s="81">
        <f>E918/F918</f>
        <v>111.11111111111111</v>
      </c>
      <c r="H918" s="82" t="s">
        <v>554</v>
      </c>
      <c r="I918" s="83"/>
      <c r="J918" s="83" t="s">
        <v>555</v>
      </c>
      <c r="K918" s="83" t="s">
        <v>556</v>
      </c>
      <c r="L918" s="84" t="s">
        <v>567</v>
      </c>
      <c r="M918" s="85">
        <v>70</v>
      </c>
      <c r="N918" s="85">
        <v>65</v>
      </c>
      <c r="O918" s="86" t="s">
        <v>568</v>
      </c>
      <c r="P918" s="87">
        <f t="shared" ref="P918:P926" si="1515">MROUND(E918/(4*0.28),100)</f>
        <v>1800</v>
      </c>
      <c r="Q918" s="87" t="s">
        <v>635</v>
      </c>
      <c r="R918" s="89"/>
      <c r="S918" s="89"/>
      <c r="T918" s="89"/>
      <c r="V918" s="72">
        <v>180</v>
      </c>
      <c r="Y918" s="72">
        <v>88</v>
      </c>
      <c r="AD918" s="72">
        <v>2652</v>
      </c>
      <c r="AG918" s="92">
        <v>0.75</v>
      </c>
      <c r="AO918" s="73"/>
      <c r="AP918" s="118"/>
    </row>
    <row r="919" spans="1:42">
      <c r="A919" s="4" t="str">
        <f t="shared" si="1511"/>
        <v>MCR04M1 8303</v>
      </c>
      <c r="B919" s="4">
        <v>3</v>
      </c>
      <c r="C919" s="115" t="s">
        <v>958</v>
      </c>
      <c r="D919" s="79" t="s">
        <v>434</v>
      </c>
      <c r="E919" s="116">
        <f t="shared" si="1512"/>
        <v>2900</v>
      </c>
      <c r="F919" s="117" t="s">
        <v>612</v>
      </c>
      <c r="G919" s="81">
        <f>E919/F919</f>
        <v>103.57142857142857</v>
      </c>
      <c r="H919" s="82" t="s">
        <v>554</v>
      </c>
      <c r="I919" s="83"/>
      <c r="J919" s="83" t="s">
        <v>555</v>
      </c>
      <c r="K919" s="83" t="s">
        <v>556</v>
      </c>
      <c r="L919" s="84" t="s">
        <v>567</v>
      </c>
      <c r="M919" s="85">
        <v>70</v>
      </c>
      <c r="N919" s="85">
        <v>65</v>
      </c>
      <c r="O919" s="86" t="s">
        <v>568</v>
      </c>
      <c r="P919" s="87">
        <f t="shared" si="1515"/>
        <v>2600</v>
      </c>
      <c r="Q919" s="87" t="s">
        <v>636</v>
      </c>
      <c r="R919" s="89"/>
      <c r="S919" s="89"/>
      <c r="T919" s="89"/>
      <c r="V919" s="72">
        <v>270</v>
      </c>
      <c r="Y919" s="72">
        <v>92</v>
      </c>
      <c r="AD919" s="72">
        <v>3865</v>
      </c>
      <c r="AG919" s="92">
        <v>0.75</v>
      </c>
      <c r="AO919" s="73"/>
      <c r="AP919" s="118"/>
    </row>
    <row r="920" spans="1:42">
      <c r="A920" s="4" t="str">
        <f t="shared" si="1511"/>
        <v>MCR04M1 830</v>
      </c>
      <c r="C920" s="115" t="s">
        <v>958</v>
      </c>
      <c r="D920" s="79" t="s">
        <v>434</v>
      </c>
      <c r="E920" s="116">
        <f t="shared" si="1512"/>
        <v>3500</v>
      </c>
      <c r="F920" s="117" t="s">
        <v>613</v>
      </c>
      <c r="G920" s="81">
        <f>E920/F920</f>
        <v>102.94117647058823</v>
      </c>
      <c r="H920" s="82" t="s">
        <v>554</v>
      </c>
      <c r="I920" s="83"/>
      <c r="J920" s="83" t="s">
        <v>555</v>
      </c>
      <c r="K920" s="83" t="s">
        <v>556</v>
      </c>
      <c r="L920" s="84" t="s">
        <v>567</v>
      </c>
      <c r="M920" s="85">
        <v>70</v>
      </c>
      <c r="N920" s="85">
        <v>65</v>
      </c>
      <c r="O920" s="86" t="s">
        <v>568</v>
      </c>
      <c r="P920" s="87">
        <f t="shared" si="1515"/>
        <v>3100</v>
      </c>
      <c r="Q920" s="87" t="s">
        <v>637</v>
      </c>
      <c r="R920" s="89"/>
      <c r="S920" s="89"/>
      <c r="T920" s="89"/>
      <c r="V920" s="72">
        <v>330</v>
      </c>
      <c r="Y920" s="72">
        <v>93.8</v>
      </c>
      <c r="AD920" s="72">
        <v>4657</v>
      </c>
      <c r="AG920" s="92">
        <v>0.75</v>
      </c>
      <c r="AO920" s="73"/>
      <c r="AP920" s="118"/>
    </row>
    <row r="921" spans="1:42">
      <c r="A921" s="4" t="str">
        <f t="shared" si="1511"/>
        <v>MCR04M1 8304</v>
      </c>
      <c r="B921" s="4">
        <v>4</v>
      </c>
      <c r="C921" s="115" t="s">
        <v>958</v>
      </c>
      <c r="D921" s="79" t="s">
        <v>435</v>
      </c>
      <c r="E921" s="116">
        <f t="shared" si="1512"/>
        <v>4050</v>
      </c>
      <c r="F921" s="117">
        <v>35</v>
      </c>
      <c r="G921" s="81">
        <f t="shared" ref="G921:G926" si="1516">E921/F921</f>
        <v>115.71428571428571</v>
      </c>
      <c r="H921" s="82" t="s">
        <v>554</v>
      </c>
      <c r="I921" s="83"/>
      <c r="J921" s="83" t="s">
        <v>555</v>
      </c>
      <c r="K921" s="83" t="s">
        <v>556</v>
      </c>
      <c r="L921" s="84" t="s">
        <v>567</v>
      </c>
      <c r="M921" s="85">
        <v>70</v>
      </c>
      <c r="N921" s="85">
        <v>65</v>
      </c>
      <c r="O921" s="86" t="s">
        <v>568</v>
      </c>
      <c r="P921" s="87">
        <f t="shared" si="1515"/>
        <v>3600</v>
      </c>
      <c r="Q921" s="87" t="s">
        <v>419</v>
      </c>
      <c r="R921" s="89"/>
      <c r="S921" s="89"/>
      <c r="T921" s="89"/>
      <c r="V921" s="72">
        <v>270</v>
      </c>
      <c r="Y921" s="72">
        <v>119</v>
      </c>
      <c r="AD921" s="72">
        <f>2*AD910</f>
        <v>5386</v>
      </c>
      <c r="AG921" s="92">
        <v>0.75</v>
      </c>
      <c r="AO921" s="119"/>
      <c r="AP921" s="118"/>
    </row>
    <row r="922" spans="1:42">
      <c r="A922" s="4" t="str">
        <f t="shared" si="1511"/>
        <v>MCR04M1 830</v>
      </c>
      <c r="C922" s="115" t="s">
        <v>958</v>
      </c>
      <c r="D922" s="79" t="s">
        <v>435</v>
      </c>
      <c r="E922" s="116">
        <f t="shared" si="1512"/>
        <v>4600</v>
      </c>
      <c r="F922" s="117">
        <v>40</v>
      </c>
      <c r="G922" s="81">
        <f t="shared" si="1516"/>
        <v>115</v>
      </c>
      <c r="H922" s="82" t="s">
        <v>554</v>
      </c>
      <c r="I922" s="83"/>
      <c r="J922" s="83" t="s">
        <v>555</v>
      </c>
      <c r="K922" s="83" t="s">
        <v>556</v>
      </c>
      <c r="L922" s="84" t="s">
        <v>567</v>
      </c>
      <c r="M922" s="85">
        <v>70</v>
      </c>
      <c r="N922" s="85">
        <v>65</v>
      </c>
      <c r="O922" s="86" t="s">
        <v>568</v>
      </c>
      <c r="P922" s="87">
        <f t="shared" si="1515"/>
        <v>4100</v>
      </c>
      <c r="Q922" s="87" t="s">
        <v>629</v>
      </c>
      <c r="R922" s="89"/>
      <c r="S922" s="89"/>
      <c r="T922" s="89"/>
      <c r="V922" s="72">
        <v>310</v>
      </c>
      <c r="Y922" s="72">
        <v>120.7</v>
      </c>
      <c r="AD922" s="72">
        <f t="shared" ref="AD922:AD926" si="1517">2*AD911</f>
        <v>6124</v>
      </c>
      <c r="AG922" s="92">
        <v>0.75</v>
      </c>
      <c r="AO922" s="119"/>
      <c r="AP922" s="118"/>
    </row>
    <row r="923" spans="1:42">
      <c r="A923" s="4" t="str">
        <f t="shared" si="1511"/>
        <v>MCR04M1 8305</v>
      </c>
      <c r="B923" s="4">
        <v>5</v>
      </c>
      <c r="C923" s="115" t="s">
        <v>958</v>
      </c>
      <c r="D923" s="79" t="s">
        <v>435</v>
      </c>
      <c r="E923" s="116">
        <f t="shared" si="1512"/>
        <v>5000</v>
      </c>
      <c r="F923" s="117">
        <v>45</v>
      </c>
      <c r="G923" s="81">
        <f t="shared" si="1516"/>
        <v>111.11111111111111</v>
      </c>
      <c r="H923" s="82" t="s">
        <v>554</v>
      </c>
      <c r="I923" s="83"/>
      <c r="J923" s="83" t="s">
        <v>555</v>
      </c>
      <c r="K923" s="83" t="s">
        <v>556</v>
      </c>
      <c r="L923" s="84" t="s">
        <v>567</v>
      </c>
      <c r="M923" s="85">
        <v>70</v>
      </c>
      <c r="N923" s="85">
        <v>65</v>
      </c>
      <c r="O923" s="86" t="s">
        <v>568</v>
      </c>
      <c r="P923" s="87">
        <f t="shared" si="1515"/>
        <v>4500</v>
      </c>
      <c r="Q923" s="87" t="s">
        <v>420</v>
      </c>
      <c r="R923" s="89"/>
      <c r="S923" s="89"/>
      <c r="T923" s="89"/>
      <c r="V923" s="72">
        <v>340</v>
      </c>
      <c r="Y923" s="72">
        <v>121.9</v>
      </c>
      <c r="AD923" s="72">
        <f t="shared" si="1517"/>
        <v>6672</v>
      </c>
      <c r="AG923" s="92">
        <v>0.75</v>
      </c>
      <c r="AO923" s="120"/>
      <c r="AP923" s="118"/>
    </row>
    <row r="924" spans="1:42">
      <c r="A924" s="4" t="str">
        <f t="shared" si="1511"/>
        <v>MCR04M1 830</v>
      </c>
      <c r="C924" s="115" t="s">
        <v>958</v>
      </c>
      <c r="D924" s="79" t="s">
        <v>436</v>
      </c>
      <c r="E924" s="116">
        <f t="shared" si="1512"/>
        <v>5550</v>
      </c>
      <c r="F924" s="117">
        <v>50</v>
      </c>
      <c r="G924" s="81">
        <f t="shared" si="1516"/>
        <v>111</v>
      </c>
      <c r="H924" s="82" t="s">
        <v>554</v>
      </c>
      <c r="I924" s="83"/>
      <c r="J924" s="83" t="s">
        <v>555</v>
      </c>
      <c r="K924" s="83" t="s">
        <v>556</v>
      </c>
      <c r="L924" s="84" t="s">
        <v>567</v>
      </c>
      <c r="M924" s="85">
        <v>70</v>
      </c>
      <c r="N924" s="85">
        <v>65</v>
      </c>
      <c r="O924" s="86" t="s">
        <v>568</v>
      </c>
      <c r="P924" s="87">
        <f t="shared" si="1515"/>
        <v>5000</v>
      </c>
      <c r="Q924" s="87" t="s">
        <v>430</v>
      </c>
      <c r="R924" s="89"/>
      <c r="S924" s="89"/>
      <c r="T924" s="89"/>
      <c r="V924" s="72">
        <v>380</v>
      </c>
      <c r="Y924" s="72">
        <v>123.3</v>
      </c>
      <c r="AD924" s="72">
        <f t="shared" si="1517"/>
        <v>7400</v>
      </c>
      <c r="AG924" s="92">
        <v>0.75</v>
      </c>
      <c r="AO924" s="120"/>
      <c r="AP924" s="118"/>
    </row>
    <row r="925" spans="1:42">
      <c r="A925" s="4" t="str">
        <f t="shared" si="1511"/>
        <v>MCR04M1 8306</v>
      </c>
      <c r="B925" s="4">
        <v>6</v>
      </c>
      <c r="C925" s="115" t="s">
        <v>958</v>
      </c>
      <c r="D925" s="79" t="s">
        <v>436</v>
      </c>
      <c r="E925" s="116">
        <f t="shared" si="1512"/>
        <v>5950</v>
      </c>
      <c r="F925" s="82">
        <v>55</v>
      </c>
      <c r="G925" s="81">
        <f t="shared" si="1516"/>
        <v>108.18181818181819</v>
      </c>
      <c r="H925" s="82" t="s">
        <v>554</v>
      </c>
      <c r="I925" s="83"/>
      <c r="J925" s="83" t="s">
        <v>555</v>
      </c>
      <c r="K925" s="83" t="s">
        <v>556</v>
      </c>
      <c r="L925" s="84" t="s">
        <v>567</v>
      </c>
      <c r="M925" s="85">
        <v>70</v>
      </c>
      <c r="N925" s="85">
        <v>65</v>
      </c>
      <c r="O925" s="86" t="s">
        <v>568</v>
      </c>
      <c r="P925" s="87">
        <f t="shared" si="1515"/>
        <v>5300</v>
      </c>
      <c r="Q925" s="87" t="s">
        <v>609</v>
      </c>
      <c r="R925" s="89"/>
      <c r="S925" s="89"/>
      <c r="T925" s="89"/>
      <c r="V925" s="72">
        <v>410</v>
      </c>
      <c r="Y925" s="72">
        <v>124.2</v>
      </c>
      <c r="AD925" s="72">
        <f t="shared" si="1517"/>
        <v>7940</v>
      </c>
      <c r="AG925" s="92">
        <v>0.75</v>
      </c>
      <c r="AO925" s="121"/>
      <c r="AP925" s="118"/>
    </row>
    <row r="926" spans="1:42">
      <c r="A926" s="4" t="str">
        <f t="shared" si="1511"/>
        <v>MCR04M1 8307</v>
      </c>
      <c r="B926" s="4">
        <v>7</v>
      </c>
      <c r="C926" s="115" t="s">
        <v>958</v>
      </c>
      <c r="D926" s="79" t="s">
        <v>436</v>
      </c>
      <c r="E926" s="116">
        <f t="shared" si="1512"/>
        <v>6500</v>
      </c>
      <c r="F926" s="82">
        <v>60</v>
      </c>
      <c r="G926" s="81">
        <f t="shared" si="1516"/>
        <v>108.33333333333333</v>
      </c>
      <c r="H926" s="82" t="s">
        <v>554</v>
      </c>
      <c r="I926" s="83"/>
      <c r="J926" s="83" t="s">
        <v>565</v>
      </c>
      <c r="K926" s="83" t="s">
        <v>556</v>
      </c>
      <c r="L926" s="84" t="s">
        <v>567</v>
      </c>
      <c r="M926" s="85">
        <v>70</v>
      </c>
      <c r="N926" s="85">
        <v>65</v>
      </c>
      <c r="O926" s="86" t="s">
        <v>568</v>
      </c>
      <c r="P926" s="87">
        <f t="shared" si="1515"/>
        <v>5800</v>
      </c>
      <c r="Q926" s="87" t="s">
        <v>421</v>
      </c>
      <c r="R926" s="89"/>
      <c r="S926" s="89"/>
      <c r="T926" s="89"/>
      <c r="V926" s="72">
        <v>450</v>
      </c>
      <c r="Y926" s="72">
        <f>2*Y915</f>
        <v>125.4</v>
      </c>
      <c r="AD926" s="72">
        <f t="shared" si="1517"/>
        <v>8658</v>
      </c>
      <c r="AG926" s="92">
        <v>0.75</v>
      </c>
      <c r="AO926" s="121"/>
      <c r="AP926" s="118"/>
    </row>
    <row r="927" spans="1:42">
      <c r="A927" s="4" t="str">
        <f t="shared" si="1511"/>
        <v/>
      </c>
      <c r="C927" s="115"/>
      <c r="D927" s="79" t="s">
        <v>646</v>
      </c>
      <c r="E927" s="116"/>
      <c r="F927" s="82"/>
      <c r="G927" s="81"/>
      <c r="H927" s="82" t="s">
        <v>554</v>
      </c>
      <c r="I927" s="83"/>
      <c r="J927" s="83"/>
      <c r="K927" s="83"/>
      <c r="L927" s="84"/>
      <c r="M927" s="85"/>
      <c r="N927" s="85"/>
      <c r="O927" s="86"/>
      <c r="P927" s="87"/>
      <c r="Q927" s="87"/>
      <c r="R927" s="89"/>
      <c r="S927" s="89"/>
      <c r="T927" s="89"/>
      <c r="AG927" s="92">
        <v>0.75</v>
      </c>
      <c r="AO927" s="121"/>
      <c r="AP927" s="118"/>
    </row>
    <row r="928" spans="1:42">
      <c r="A928" s="4" t="str">
        <f t="shared" si="1511"/>
        <v>MCR05M1 8301</v>
      </c>
      <c r="B928" s="4">
        <v>1</v>
      </c>
      <c r="C928" s="115" t="s">
        <v>959</v>
      </c>
      <c r="D928" s="79" t="s">
        <v>434</v>
      </c>
      <c r="E928" s="116">
        <f t="shared" si="1512"/>
        <v>1700</v>
      </c>
      <c r="F928" s="117" t="s">
        <v>601</v>
      </c>
      <c r="G928" s="81">
        <f t="shared" ref="G928:G937" si="1518">E928/F928</f>
        <v>113.33333333333333</v>
      </c>
      <c r="H928" s="82" t="s">
        <v>554</v>
      </c>
      <c r="I928" s="83"/>
      <c r="J928" s="83" t="s">
        <v>555</v>
      </c>
      <c r="K928" s="83" t="s">
        <v>556</v>
      </c>
      <c r="L928" s="84" t="s">
        <v>571</v>
      </c>
      <c r="M928" s="85">
        <v>70</v>
      </c>
      <c r="N928" s="85">
        <v>65</v>
      </c>
      <c r="O928" s="86" t="s">
        <v>614</v>
      </c>
      <c r="P928" s="87">
        <f>MROUND(E928/(5*0.28),100)</f>
        <v>1200</v>
      </c>
      <c r="Q928" s="87" t="s">
        <v>634</v>
      </c>
      <c r="R928" s="89"/>
      <c r="S928" s="89"/>
      <c r="T928" s="89"/>
      <c r="V928" s="72">
        <v>120</v>
      </c>
      <c r="Y928" s="72">
        <v>105.25</v>
      </c>
      <c r="AD928" s="72">
        <v>2275</v>
      </c>
      <c r="AG928" s="92">
        <v>0.75</v>
      </c>
      <c r="AO928" s="73"/>
      <c r="AP928" s="118"/>
    </row>
    <row r="929" spans="1:42">
      <c r="A929" s="4" t="str">
        <f t="shared" si="1511"/>
        <v>MCR05M1 8302</v>
      </c>
      <c r="B929" s="4">
        <v>2</v>
      </c>
      <c r="C929" s="115" t="s">
        <v>959</v>
      </c>
      <c r="D929" s="79" t="s">
        <v>434</v>
      </c>
      <c r="E929" s="116">
        <f t="shared" si="1512"/>
        <v>2500</v>
      </c>
      <c r="F929" s="117" t="s">
        <v>605</v>
      </c>
      <c r="G929" s="81">
        <f t="shared" si="1518"/>
        <v>113.63636363636364</v>
      </c>
      <c r="H929" s="82" t="s">
        <v>554</v>
      </c>
      <c r="I929" s="83"/>
      <c r="J929" s="83" t="s">
        <v>555</v>
      </c>
      <c r="K929" s="83" t="s">
        <v>556</v>
      </c>
      <c r="L929" s="84" t="s">
        <v>571</v>
      </c>
      <c r="M929" s="85">
        <v>70</v>
      </c>
      <c r="N929" s="85">
        <v>65</v>
      </c>
      <c r="O929" s="86" t="s">
        <v>614</v>
      </c>
      <c r="P929" s="87">
        <f t="shared" ref="P929:P937" si="1519">MROUND(E929/(5*0.28),100)</f>
        <v>1800</v>
      </c>
      <c r="Q929" s="87" t="s">
        <v>635</v>
      </c>
      <c r="R929" s="89"/>
      <c r="S929" s="89"/>
      <c r="T929" s="89"/>
      <c r="V929" s="72">
        <v>180</v>
      </c>
      <c r="Y929" s="72">
        <v>110</v>
      </c>
      <c r="AD929" s="72">
        <v>3315</v>
      </c>
      <c r="AG929" s="92">
        <v>0.75</v>
      </c>
      <c r="AO929" s="73"/>
      <c r="AP929" s="118"/>
    </row>
    <row r="930" spans="1:42">
      <c r="A930" s="4" t="str">
        <f t="shared" si="1511"/>
        <v>MCR05M1 8303</v>
      </c>
      <c r="B930" s="4">
        <v>3</v>
      </c>
      <c r="C930" s="115" t="s">
        <v>959</v>
      </c>
      <c r="D930" s="79" t="s">
        <v>434</v>
      </c>
      <c r="E930" s="116">
        <f t="shared" si="1512"/>
        <v>3600</v>
      </c>
      <c r="F930" s="117" t="s">
        <v>613</v>
      </c>
      <c r="G930" s="81">
        <f t="shared" si="1518"/>
        <v>105.88235294117646</v>
      </c>
      <c r="H930" s="82" t="s">
        <v>554</v>
      </c>
      <c r="I930" s="83"/>
      <c r="J930" s="83" t="s">
        <v>555</v>
      </c>
      <c r="K930" s="83" t="s">
        <v>556</v>
      </c>
      <c r="L930" s="84" t="s">
        <v>571</v>
      </c>
      <c r="M930" s="85">
        <v>70</v>
      </c>
      <c r="N930" s="85">
        <v>65</v>
      </c>
      <c r="O930" s="86" t="s">
        <v>614</v>
      </c>
      <c r="P930" s="87">
        <f t="shared" si="1519"/>
        <v>2600</v>
      </c>
      <c r="Q930" s="87" t="s">
        <v>636</v>
      </c>
      <c r="R930" s="89"/>
      <c r="S930" s="89"/>
      <c r="T930" s="89"/>
      <c r="V930" s="72">
        <v>270</v>
      </c>
      <c r="Y930" s="72">
        <v>115</v>
      </c>
      <c r="AD930" s="72">
        <v>4831</v>
      </c>
      <c r="AG930" s="92">
        <v>0.75</v>
      </c>
      <c r="AO930" s="73"/>
      <c r="AP930" s="118"/>
    </row>
    <row r="931" spans="1:42">
      <c r="A931" s="4" t="str">
        <f t="shared" si="1511"/>
        <v>MCR05M1 830</v>
      </c>
      <c r="C931" s="115" t="s">
        <v>959</v>
      </c>
      <c r="D931" s="79" t="s">
        <v>434</v>
      </c>
      <c r="E931" s="116">
        <f t="shared" si="1512"/>
        <v>4350</v>
      </c>
      <c r="F931" s="117" t="s">
        <v>615</v>
      </c>
      <c r="G931" s="81">
        <f t="shared" si="1518"/>
        <v>103.57142857142857</v>
      </c>
      <c r="H931" s="82" t="s">
        <v>554</v>
      </c>
      <c r="I931" s="83"/>
      <c r="J931" s="83" t="s">
        <v>555</v>
      </c>
      <c r="K931" s="83" t="s">
        <v>556</v>
      </c>
      <c r="L931" s="84" t="s">
        <v>571</v>
      </c>
      <c r="M931" s="85">
        <v>70</v>
      </c>
      <c r="N931" s="85">
        <v>65</v>
      </c>
      <c r="O931" s="86" t="s">
        <v>614</v>
      </c>
      <c r="P931" s="87">
        <f t="shared" si="1519"/>
        <v>3100</v>
      </c>
      <c r="Q931" s="87" t="s">
        <v>637</v>
      </c>
      <c r="R931" s="89"/>
      <c r="S931" s="89"/>
      <c r="T931" s="89"/>
      <c r="V931" s="72">
        <v>330</v>
      </c>
      <c r="Y931" s="72">
        <v>117.25</v>
      </c>
      <c r="AD931" s="72">
        <v>5821</v>
      </c>
      <c r="AG931" s="92">
        <v>0.75</v>
      </c>
      <c r="AO931" s="73"/>
      <c r="AP931" s="118"/>
    </row>
    <row r="932" spans="1:42">
      <c r="A932" s="4" t="str">
        <f t="shared" si="1511"/>
        <v>MCR05M1 8304</v>
      </c>
      <c r="B932" s="4">
        <v>4</v>
      </c>
      <c r="C932" s="115" t="s">
        <v>959</v>
      </c>
      <c r="D932" s="79" t="s">
        <v>435</v>
      </c>
      <c r="E932" s="116">
        <f t="shared" si="1512"/>
        <v>5050</v>
      </c>
      <c r="F932" s="117" t="s">
        <v>616</v>
      </c>
      <c r="G932" s="81">
        <f t="shared" si="1518"/>
        <v>117.44186046511628</v>
      </c>
      <c r="H932" s="82" t="s">
        <v>554</v>
      </c>
      <c r="I932" s="83"/>
      <c r="J932" s="83" t="s">
        <v>555</v>
      </c>
      <c r="K932" s="83" t="s">
        <v>556</v>
      </c>
      <c r="L932" s="84" t="s">
        <v>571</v>
      </c>
      <c r="M932" s="85">
        <v>70</v>
      </c>
      <c r="N932" s="85">
        <v>65</v>
      </c>
      <c r="O932" s="86" t="s">
        <v>614</v>
      </c>
      <c r="P932" s="87">
        <f t="shared" si="1519"/>
        <v>3600</v>
      </c>
      <c r="Q932" s="87" t="s">
        <v>419</v>
      </c>
      <c r="R932" s="89"/>
      <c r="S932" s="89"/>
      <c r="T932" s="89"/>
      <c r="V932" s="72">
        <v>270</v>
      </c>
      <c r="Y932" s="72">
        <v>148.69999999999999</v>
      </c>
      <c r="AD932" s="72">
        <v>6731</v>
      </c>
      <c r="AG932" s="92">
        <v>0.75</v>
      </c>
      <c r="AO932" s="119"/>
      <c r="AP932" s="118"/>
    </row>
    <row r="933" spans="1:42">
      <c r="A933" s="4" t="str">
        <f t="shared" si="1511"/>
        <v>MCR05M1 830</v>
      </c>
      <c r="C933" s="115" t="s">
        <v>959</v>
      </c>
      <c r="D933" s="79" t="s">
        <v>435</v>
      </c>
      <c r="E933" s="116">
        <f t="shared" si="1512"/>
        <v>5750</v>
      </c>
      <c r="F933" s="117" t="s">
        <v>617</v>
      </c>
      <c r="G933" s="81">
        <f t="shared" si="1518"/>
        <v>115</v>
      </c>
      <c r="H933" s="82" t="s">
        <v>554</v>
      </c>
      <c r="I933" s="83"/>
      <c r="J933" s="83" t="s">
        <v>555</v>
      </c>
      <c r="K933" s="83" t="s">
        <v>556</v>
      </c>
      <c r="L933" s="84" t="s">
        <v>571</v>
      </c>
      <c r="M933" s="85">
        <v>70</v>
      </c>
      <c r="N933" s="85">
        <v>65</v>
      </c>
      <c r="O933" s="86" t="s">
        <v>614</v>
      </c>
      <c r="P933" s="87">
        <f t="shared" si="1519"/>
        <v>4100</v>
      </c>
      <c r="Q933" s="87" t="s">
        <v>629</v>
      </c>
      <c r="R933" s="89"/>
      <c r="S933" s="89"/>
      <c r="T933" s="89"/>
      <c r="V933" s="72">
        <v>310</v>
      </c>
      <c r="Y933" s="72">
        <v>150.9</v>
      </c>
      <c r="AD933" s="72">
        <v>7652</v>
      </c>
      <c r="AG933" s="92">
        <v>0.75</v>
      </c>
      <c r="AO933" s="119"/>
      <c r="AP933" s="118"/>
    </row>
    <row r="934" spans="1:42">
      <c r="A934" s="4" t="str">
        <f t="shared" si="1511"/>
        <v>MCR05M1 8305</v>
      </c>
      <c r="B934" s="4">
        <v>5</v>
      </c>
      <c r="C934" s="115" t="s">
        <v>959</v>
      </c>
      <c r="D934" s="79" t="s">
        <v>435</v>
      </c>
      <c r="E934" s="116">
        <f t="shared" si="1512"/>
        <v>6400</v>
      </c>
      <c r="F934" s="117" t="s">
        <v>618</v>
      </c>
      <c r="G934" s="81">
        <f t="shared" si="1518"/>
        <v>110.34482758620689</v>
      </c>
      <c r="H934" s="82" t="s">
        <v>554</v>
      </c>
      <c r="I934" s="83"/>
      <c r="J934" s="83" t="s">
        <v>555</v>
      </c>
      <c r="K934" s="83" t="s">
        <v>556</v>
      </c>
      <c r="L934" s="84" t="s">
        <v>571</v>
      </c>
      <c r="M934" s="85">
        <v>70</v>
      </c>
      <c r="N934" s="85">
        <v>65</v>
      </c>
      <c r="O934" s="86" t="s">
        <v>614</v>
      </c>
      <c r="P934" s="87">
        <f t="shared" si="1519"/>
        <v>4600</v>
      </c>
      <c r="Q934" s="87" t="s">
        <v>420</v>
      </c>
      <c r="R934" s="89"/>
      <c r="S934" s="89"/>
      <c r="T934" s="89"/>
      <c r="V934" s="72">
        <v>350</v>
      </c>
      <c r="Y934" s="72">
        <v>152.80000000000001</v>
      </c>
      <c r="AD934" s="72">
        <v>8565</v>
      </c>
      <c r="AG934" s="92">
        <v>0.75</v>
      </c>
      <c r="AO934" s="120"/>
      <c r="AP934" s="118"/>
    </row>
    <row r="935" spans="1:42">
      <c r="A935" s="4" t="str">
        <f t="shared" si="1511"/>
        <v>MCR05M1 830</v>
      </c>
      <c r="C935" s="115" t="s">
        <v>959</v>
      </c>
      <c r="D935" s="79" t="s">
        <v>436</v>
      </c>
      <c r="E935" s="116">
        <f t="shared" si="1512"/>
        <v>6950</v>
      </c>
      <c r="F935" s="117" t="s">
        <v>619</v>
      </c>
      <c r="G935" s="81">
        <f t="shared" si="1518"/>
        <v>110.31746031746032</v>
      </c>
      <c r="H935" s="82" t="s">
        <v>554</v>
      </c>
      <c r="I935" s="83"/>
      <c r="J935" s="83" t="s">
        <v>555</v>
      </c>
      <c r="K935" s="83" t="s">
        <v>556</v>
      </c>
      <c r="L935" s="84" t="s">
        <v>571</v>
      </c>
      <c r="M935" s="85">
        <v>70</v>
      </c>
      <c r="N935" s="85">
        <v>65</v>
      </c>
      <c r="O935" s="86" t="s">
        <v>614</v>
      </c>
      <c r="P935" s="87">
        <f t="shared" si="1519"/>
        <v>5000</v>
      </c>
      <c r="Q935" s="87" t="s">
        <v>430</v>
      </c>
      <c r="R935" s="89"/>
      <c r="S935" s="89"/>
      <c r="T935" s="89"/>
      <c r="V935" s="72">
        <v>380</v>
      </c>
      <c r="Y935" s="72">
        <v>154.1</v>
      </c>
      <c r="AD935" s="72">
        <v>9245</v>
      </c>
      <c r="AG935" s="92">
        <v>0.75</v>
      </c>
      <c r="AO935" s="120"/>
      <c r="AP935" s="118"/>
    </row>
    <row r="936" spans="1:42">
      <c r="A936" s="4" t="str">
        <f t="shared" si="1511"/>
        <v>MCR05M1 8306</v>
      </c>
      <c r="B936" s="4">
        <v>6</v>
      </c>
      <c r="C936" s="115" t="s">
        <v>959</v>
      </c>
      <c r="D936" s="79" t="s">
        <v>436</v>
      </c>
      <c r="E936" s="116">
        <f t="shared" si="1512"/>
        <v>7450</v>
      </c>
      <c r="F936" s="82">
        <v>68</v>
      </c>
      <c r="G936" s="81">
        <f t="shared" si="1518"/>
        <v>109.55882352941177</v>
      </c>
      <c r="H936" s="82" t="s">
        <v>554</v>
      </c>
      <c r="I936" s="83"/>
      <c r="J936" s="83" t="s">
        <v>555</v>
      </c>
      <c r="K936" s="83" t="s">
        <v>556</v>
      </c>
      <c r="L936" s="84" t="s">
        <v>571</v>
      </c>
      <c r="M936" s="85">
        <v>70</v>
      </c>
      <c r="N936" s="85">
        <v>65</v>
      </c>
      <c r="O936" s="86" t="s">
        <v>614</v>
      </c>
      <c r="P936" s="87">
        <f t="shared" si="1519"/>
        <v>5300</v>
      </c>
      <c r="Q936" s="87" t="s">
        <v>609</v>
      </c>
      <c r="R936" s="89"/>
      <c r="S936" s="89"/>
      <c r="T936" s="89"/>
      <c r="V936" s="72">
        <v>410</v>
      </c>
      <c r="Y936" s="72">
        <v>155.19999999999999</v>
      </c>
      <c r="AD936" s="72">
        <v>9921</v>
      </c>
      <c r="AG936" s="92">
        <v>0.75</v>
      </c>
      <c r="AO936" s="121"/>
      <c r="AP936" s="118"/>
    </row>
    <row r="937" spans="1:42">
      <c r="A937" s="4" t="str">
        <f t="shared" si="1511"/>
        <v>MCR05M1 8307</v>
      </c>
      <c r="B937" s="4">
        <v>7</v>
      </c>
      <c r="C937" s="115" t="s">
        <v>959</v>
      </c>
      <c r="D937" s="79" t="s">
        <v>436</v>
      </c>
      <c r="E937" s="116">
        <f t="shared" si="1512"/>
        <v>8100</v>
      </c>
      <c r="F937" s="82">
        <v>75</v>
      </c>
      <c r="G937" s="81">
        <f t="shared" si="1518"/>
        <v>108</v>
      </c>
      <c r="H937" s="82" t="s">
        <v>554</v>
      </c>
      <c r="I937" s="83"/>
      <c r="J937" s="83" t="s">
        <v>565</v>
      </c>
      <c r="K937" s="83" t="s">
        <v>556</v>
      </c>
      <c r="L937" s="84" t="s">
        <v>571</v>
      </c>
      <c r="M937" s="85">
        <v>70</v>
      </c>
      <c r="N937" s="85">
        <v>65</v>
      </c>
      <c r="O937" s="86" t="s">
        <v>614</v>
      </c>
      <c r="P937" s="87">
        <f t="shared" si="1519"/>
        <v>5800</v>
      </c>
      <c r="Q937" s="87" t="s">
        <v>421</v>
      </c>
      <c r="R937" s="89"/>
      <c r="S937" s="89"/>
      <c r="T937" s="89"/>
      <c r="V937" s="72">
        <v>450</v>
      </c>
      <c r="Y937" s="72">
        <v>156.69999999999999</v>
      </c>
      <c r="AD937" s="72">
        <v>10816</v>
      </c>
      <c r="AG937" s="92">
        <v>0.75</v>
      </c>
      <c r="AO937" s="121"/>
      <c r="AP937" s="118"/>
    </row>
    <row r="938" spans="1:42">
      <c r="A938" s="4" t="str">
        <f t="shared" si="1511"/>
        <v/>
      </c>
      <c r="C938" s="115"/>
      <c r="D938" s="79" t="s">
        <v>646</v>
      </c>
      <c r="E938" s="116"/>
      <c r="F938" s="82"/>
      <c r="G938" s="81"/>
      <c r="H938" s="82" t="s">
        <v>554</v>
      </c>
      <c r="I938" s="83"/>
      <c r="J938" s="83"/>
      <c r="K938" s="83"/>
      <c r="L938" s="84"/>
      <c r="M938" s="85"/>
      <c r="N938" s="85"/>
      <c r="O938" s="86"/>
      <c r="P938" s="87"/>
      <c r="Q938" s="87"/>
      <c r="R938" s="89"/>
      <c r="S938" s="89"/>
      <c r="T938" s="89"/>
      <c r="AG938" s="92">
        <v>0.75</v>
      </c>
      <c r="AO938" s="121"/>
      <c r="AP938" s="118"/>
    </row>
    <row r="939" spans="1:42">
      <c r="A939" s="4" t="str">
        <f t="shared" si="1511"/>
        <v>MCR06M1 8301</v>
      </c>
      <c r="B939" s="4">
        <v>1</v>
      </c>
      <c r="C939" s="115" t="s">
        <v>960</v>
      </c>
      <c r="D939" s="79" t="s">
        <v>649</v>
      </c>
      <c r="E939" s="116">
        <f t="shared" si="1512"/>
        <v>2050</v>
      </c>
      <c r="F939" s="117" t="s">
        <v>602</v>
      </c>
      <c r="G939" s="81">
        <f t="shared" ref="G939:G948" si="1520">E939/F939</f>
        <v>113.88888888888889</v>
      </c>
      <c r="H939" s="82" t="s">
        <v>554</v>
      </c>
      <c r="I939" s="83"/>
      <c r="J939" s="83" t="s">
        <v>555</v>
      </c>
      <c r="K939" s="83" t="s">
        <v>556</v>
      </c>
      <c r="L939" s="84" t="s">
        <v>575</v>
      </c>
      <c r="M939" s="85">
        <v>70</v>
      </c>
      <c r="N939" s="85">
        <v>65</v>
      </c>
      <c r="O939" s="86" t="s">
        <v>576</v>
      </c>
      <c r="P939" s="87">
        <f>MROUND(E939/(6*0.28),100)</f>
        <v>1200</v>
      </c>
      <c r="Q939" s="87" t="s">
        <v>634</v>
      </c>
      <c r="R939" s="89"/>
      <c r="S939" s="89"/>
      <c r="T939" s="89"/>
      <c r="V939" s="72">
        <v>120</v>
      </c>
      <c r="Y939" s="72">
        <v>126.4</v>
      </c>
      <c r="AD939" s="72">
        <v>2730</v>
      </c>
      <c r="AG939" s="92">
        <v>0.75</v>
      </c>
      <c r="AO939" s="73"/>
      <c r="AP939" s="118"/>
    </row>
    <row r="940" spans="1:42">
      <c r="A940" s="4" t="str">
        <f t="shared" si="1511"/>
        <v>MCR06M1 8302</v>
      </c>
      <c r="B940" s="4">
        <v>2</v>
      </c>
      <c r="C940" s="115" t="s">
        <v>960</v>
      </c>
      <c r="D940" s="79" t="s">
        <v>649</v>
      </c>
      <c r="E940" s="116">
        <f t="shared" si="1512"/>
        <v>3000</v>
      </c>
      <c r="F940" s="117" t="s">
        <v>620</v>
      </c>
      <c r="G940" s="81">
        <f t="shared" si="1520"/>
        <v>115.38461538461539</v>
      </c>
      <c r="H940" s="82" t="s">
        <v>554</v>
      </c>
      <c r="I940" s="83"/>
      <c r="J940" s="83" t="s">
        <v>555</v>
      </c>
      <c r="K940" s="83" t="s">
        <v>556</v>
      </c>
      <c r="L940" s="84" t="s">
        <v>575</v>
      </c>
      <c r="M940" s="85">
        <v>70</v>
      </c>
      <c r="N940" s="85">
        <v>65</v>
      </c>
      <c r="O940" s="86" t="s">
        <v>576</v>
      </c>
      <c r="P940" s="87">
        <f t="shared" ref="P940:P948" si="1521">MROUND(E940/(6*0.28),100)</f>
        <v>1800</v>
      </c>
      <c r="Q940" s="87" t="s">
        <v>635</v>
      </c>
      <c r="R940" s="89"/>
      <c r="S940" s="89"/>
      <c r="T940" s="89"/>
      <c r="V940" s="72">
        <v>180</v>
      </c>
      <c r="Y940" s="72">
        <v>132.19999999999999</v>
      </c>
      <c r="AD940" s="72">
        <v>3978</v>
      </c>
      <c r="AG940" s="92">
        <v>0.75</v>
      </c>
      <c r="AO940" s="73"/>
      <c r="AP940" s="118"/>
    </row>
    <row r="941" spans="1:42">
      <c r="A941" s="4" t="str">
        <f t="shared" si="1511"/>
        <v>MCR06M1 8303</v>
      </c>
      <c r="B941" s="4">
        <v>3</v>
      </c>
      <c r="C941" s="115" t="s">
        <v>960</v>
      </c>
      <c r="D941" s="79" t="s">
        <v>649</v>
      </c>
      <c r="E941" s="116">
        <f t="shared" si="1512"/>
        <v>4350</v>
      </c>
      <c r="F941" s="117" t="s">
        <v>621</v>
      </c>
      <c r="G941" s="81">
        <f t="shared" si="1520"/>
        <v>108.75</v>
      </c>
      <c r="H941" s="82" t="s">
        <v>554</v>
      </c>
      <c r="I941" s="83"/>
      <c r="J941" s="83" t="s">
        <v>555</v>
      </c>
      <c r="K941" s="83" t="s">
        <v>556</v>
      </c>
      <c r="L941" s="84" t="s">
        <v>575</v>
      </c>
      <c r="M941" s="85">
        <v>70</v>
      </c>
      <c r="N941" s="85">
        <v>65</v>
      </c>
      <c r="O941" s="86" t="s">
        <v>576</v>
      </c>
      <c r="P941" s="87">
        <f t="shared" si="1521"/>
        <v>2600</v>
      </c>
      <c r="Q941" s="87" t="s">
        <v>636</v>
      </c>
      <c r="R941" s="89"/>
      <c r="S941" s="89"/>
      <c r="T941" s="89"/>
      <c r="V941" s="72">
        <v>270</v>
      </c>
      <c r="Y941" s="72">
        <v>137.9</v>
      </c>
      <c r="AD941" s="72">
        <v>5798</v>
      </c>
      <c r="AG941" s="92">
        <v>0.75</v>
      </c>
      <c r="AO941" s="73"/>
      <c r="AP941" s="118"/>
    </row>
    <row r="942" spans="1:42">
      <c r="A942" s="4" t="str">
        <f t="shared" si="1511"/>
        <v>MCR06M1 830</v>
      </c>
      <c r="C942" s="115" t="s">
        <v>960</v>
      </c>
      <c r="D942" s="79" t="s">
        <v>650</v>
      </c>
      <c r="E942" s="116">
        <f t="shared" si="1512"/>
        <v>5250</v>
      </c>
      <c r="F942" s="117" t="s">
        <v>617</v>
      </c>
      <c r="G942" s="81">
        <f t="shared" si="1520"/>
        <v>105</v>
      </c>
      <c r="H942" s="82" t="s">
        <v>554</v>
      </c>
      <c r="I942" s="83"/>
      <c r="J942" s="83" t="s">
        <v>555</v>
      </c>
      <c r="K942" s="83" t="s">
        <v>556</v>
      </c>
      <c r="L942" s="84" t="s">
        <v>575</v>
      </c>
      <c r="M942" s="85">
        <v>70</v>
      </c>
      <c r="N942" s="85">
        <v>65</v>
      </c>
      <c r="O942" s="86" t="s">
        <v>576</v>
      </c>
      <c r="P942" s="87">
        <f t="shared" si="1521"/>
        <v>3100</v>
      </c>
      <c r="Q942" s="87" t="s">
        <v>637</v>
      </c>
      <c r="R942" s="89"/>
      <c r="S942" s="89"/>
      <c r="T942" s="89"/>
      <c r="V942" s="72">
        <v>330</v>
      </c>
      <c r="Y942" s="72">
        <v>140.80000000000001</v>
      </c>
      <c r="AD942" s="72">
        <v>6985</v>
      </c>
      <c r="AG942" s="92">
        <v>0.75</v>
      </c>
      <c r="AO942" s="73"/>
      <c r="AP942" s="118"/>
    </row>
    <row r="943" spans="1:42">
      <c r="A943" s="4" t="str">
        <f t="shared" si="1511"/>
        <v>MCR06M1 8304</v>
      </c>
      <c r="B943" s="4">
        <v>4</v>
      </c>
      <c r="C943" s="115" t="s">
        <v>960</v>
      </c>
      <c r="D943" s="79" t="s">
        <v>435</v>
      </c>
      <c r="E943" s="116">
        <f t="shared" si="1512"/>
        <v>6050</v>
      </c>
      <c r="F943" s="117">
        <v>52</v>
      </c>
      <c r="G943" s="81">
        <f t="shared" si="1520"/>
        <v>116.34615384615384</v>
      </c>
      <c r="H943" s="82" t="s">
        <v>554</v>
      </c>
      <c r="I943" s="83"/>
      <c r="J943" s="83" t="s">
        <v>555</v>
      </c>
      <c r="K943" s="83" t="s">
        <v>556</v>
      </c>
      <c r="L943" s="84" t="s">
        <v>575</v>
      </c>
      <c r="M943" s="85">
        <v>70</v>
      </c>
      <c r="N943" s="85">
        <v>65</v>
      </c>
      <c r="O943" s="86" t="s">
        <v>576</v>
      </c>
      <c r="P943" s="87">
        <f t="shared" si="1521"/>
        <v>3600</v>
      </c>
      <c r="Q943" s="87" t="s">
        <v>419</v>
      </c>
      <c r="R943" s="89"/>
      <c r="S943" s="89"/>
      <c r="T943" s="89"/>
      <c r="V943" s="72">
        <v>270</v>
      </c>
      <c r="Y943" s="72">
        <v>178.5</v>
      </c>
      <c r="AD943" s="72">
        <f>3*AD910</f>
        <v>8079</v>
      </c>
      <c r="AG943" s="92">
        <v>0.75</v>
      </c>
      <c r="AO943" s="73"/>
      <c r="AP943" s="118"/>
    </row>
    <row r="944" spans="1:42">
      <c r="A944" s="4" t="str">
        <f t="shared" si="1511"/>
        <v>MCR06M1 830</v>
      </c>
      <c r="C944" s="115" t="s">
        <v>960</v>
      </c>
      <c r="D944" s="79" t="s">
        <v>435</v>
      </c>
      <c r="E944" s="116">
        <f t="shared" si="1512"/>
        <v>6900</v>
      </c>
      <c r="F944" s="117">
        <v>59</v>
      </c>
      <c r="G944" s="81">
        <f t="shared" si="1520"/>
        <v>116.94915254237289</v>
      </c>
      <c r="H944" s="82" t="s">
        <v>554</v>
      </c>
      <c r="I944" s="83"/>
      <c r="J944" s="83" t="s">
        <v>555</v>
      </c>
      <c r="K944" s="83" t="s">
        <v>556</v>
      </c>
      <c r="L944" s="84" t="s">
        <v>575</v>
      </c>
      <c r="M944" s="85">
        <v>70</v>
      </c>
      <c r="N944" s="85">
        <v>65</v>
      </c>
      <c r="O944" s="86" t="s">
        <v>576</v>
      </c>
      <c r="P944" s="87">
        <f t="shared" si="1521"/>
        <v>4100</v>
      </c>
      <c r="Q944" s="87" t="s">
        <v>629</v>
      </c>
      <c r="R944" s="89"/>
      <c r="S944" s="89"/>
      <c r="T944" s="89"/>
      <c r="V944" s="72">
        <v>310</v>
      </c>
      <c r="Y944" s="72">
        <v>181.1</v>
      </c>
      <c r="AD944" s="72">
        <f t="shared" ref="AD944:AD948" si="1522">3*AD911</f>
        <v>9186</v>
      </c>
      <c r="AG944" s="92">
        <v>0.75</v>
      </c>
      <c r="AO944" s="73"/>
      <c r="AP944" s="118"/>
    </row>
    <row r="945" spans="1:42">
      <c r="A945" s="4" t="str">
        <f t="shared" si="1511"/>
        <v>MCR06M1 8305</v>
      </c>
      <c r="B945" s="4">
        <v>5</v>
      </c>
      <c r="C945" s="115" t="s">
        <v>960</v>
      </c>
      <c r="D945" s="79" t="s">
        <v>436</v>
      </c>
      <c r="E945" s="116">
        <f t="shared" si="1512"/>
        <v>7500</v>
      </c>
      <c r="F945" s="117">
        <v>67</v>
      </c>
      <c r="G945" s="81">
        <f t="shared" si="1520"/>
        <v>111.94029850746269</v>
      </c>
      <c r="H945" s="82" t="s">
        <v>554</v>
      </c>
      <c r="I945" s="83"/>
      <c r="J945" s="83" t="s">
        <v>555</v>
      </c>
      <c r="K945" s="83" t="s">
        <v>556</v>
      </c>
      <c r="L945" s="84" t="s">
        <v>575</v>
      </c>
      <c r="M945" s="85">
        <v>70</v>
      </c>
      <c r="N945" s="85">
        <v>65</v>
      </c>
      <c r="O945" s="86" t="s">
        <v>576</v>
      </c>
      <c r="P945" s="87">
        <f t="shared" si="1521"/>
        <v>4500</v>
      </c>
      <c r="Q945" s="87" t="s">
        <v>420</v>
      </c>
      <c r="R945" s="89"/>
      <c r="S945" s="89"/>
      <c r="T945" s="89"/>
      <c r="V945" s="72">
        <v>350</v>
      </c>
      <c r="Y945" s="72">
        <v>183.4</v>
      </c>
      <c r="AD945" s="72">
        <f t="shared" si="1522"/>
        <v>10008</v>
      </c>
      <c r="AG945" s="92">
        <v>0.75</v>
      </c>
      <c r="AO945" s="73"/>
      <c r="AP945" s="118"/>
    </row>
    <row r="946" spans="1:42">
      <c r="A946" s="4" t="str">
        <f t="shared" si="1511"/>
        <v>MCR06M1 830</v>
      </c>
      <c r="C946" s="115" t="s">
        <v>960</v>
      </c>
      <c r="D946" s="79" t="s">
        <v>436</v>
      </c>
      <c r="E946" s="116">
        <f t="shared" si="1512"/>
        <v>8350</v>
      </c>
      <c r="F946" s="117">
        <v>74</v>
      </c>
      <c r="G946" s="81">
        <f t="shared" si="1520"/>
        <v>112.83783783783784</v>
      </c>
      <c r="H946" s="82" t="s">
        <v>554</v>
      </c>
      <c r="I946" s="83"/>
      <c r="J946" s="83" t="s">
        <v>555</v>
      </c>
      <c r="K946" s="83" t="s">
        <v>556</v>
      </c>
      <c r="L946" s="84" t="s">
        <v>575</v>
      </c>
      <c r="M946" s="85">
        <v>70</v>
      </c>
      <c r="N946" s="85">
        <v>65</v>
      </c>
      <c r="O946" s="86" t="s">
        <v>576</v>
      </c>
      <c r="P946" s="87">
        <f t="shared" si="1521"/>
        <v>5000</v>
      </c>
      <c r="Q946" s="87" t="s">
        <v>430</v>
      </c>
      <c r="R946" s="89"/>
      <c r="S946" s="89"/>
      <c r="T946" s="89"/>
      <c r="V946" s="72">
        <v>380</v>
      </c>
      <c r="Y946" s="72">
        <v>184.9</v>
      </c>
      <c r="AD946" s="72">
        <f t="shared" si="1522"/>
        <v>11100</v>
      </c>
      <c r="AG946" s="92">
        <v>0.75</v>
      </c>
      <c r="AO946" s="73"/>
      <c r="AP946" s="118"/>
    </row>
    <row r="947" spans="1:42">
      <c r="A947" s="4" t="str">
        <f t="shared" si="1511"/>
        <v>MCR06M1 8306</v>
      </c>
      <c r="B947" s="4">
        <v>6</v>
      </c>
      <c r="C947" s="115" t="s">
        <v>960</v>
      </c>
      <c r="D947" s="79" t="s">
        <v>436</v>
      </c>
      <c r="E947" s="116">
        <f t="shared" si="1512"/>
        <v>8950</v>
      </c>
      <c r="F947" s="117">
        <v>82</v>
      </c>
      <c r="G947" s="81">
        <f t="shared" si="1520"/>
        <v>109.14634146341463</v>
      </c>
      <c r="H947" s="82" t="s">
        <v>554</v>
      </c>
      <c r="I947" s="83"/>
      <c r="J947" s="83" t="s">
        <v>555</v>
      </c>
      <c r="K947" s="83" t="s">
        <v>556</v>
      </c>
      <c r="L947" s="84" t="s">
        <v>575</v>
      </c>
      <c r="M947" s="85">
        <v>70</v>
      </c>
      <c r="N947" s="85">
        <v>65</v>
      </c>
      <c r="O947" s="86" t="s">
        <v>576</v>
      </c>
      <c r="P947" s="87">
        <f t="shared" si="1521"/>
        <v>5300</v>
      </c>
      <c r="Q947" s="87" t="s">
        <v>609</v>
      </c>
      <c r="R947" s="89"/>
      <c r="S947" s="89"/>
      <c r="T947" s="89"/>
      <c r="V947" s="72">
        <v>410</v>
      </c>
      <c r="Y947" s="72">
        <v>186.3</v>
      </c>
      <c r="AD947" s="72">
        <f t="shared" si="1522"/>
        <v>11910</v>
      </c>
      <c r="AG947" s="92">
        <v>0.75</v>
      </c>
      <c r="AO947" s="73"/>
      <c r="AP947" s="118"/>
    </row>
    <row r="948" spans="1:42">
      <c r="A948" s="4" t="str">
        <f t="shared" si="1511"/>
        <v>MCR06M1 8307</v>
      </c>
      <c r="B948" s="4">
        <v>7</v>
      </c>
      <c r="C948" s="115" t="s">
        <v>960</v>
      </c>
      <c r="D948" s="79" t="s">
        <v>436</v>
      </c>
      <c r="E948" s="116">
        <f t="shared" si="1512"/>
        <v>9750</v>
      </c>
      <c r="F948" s="82">
        <v>89</v>
      </c>
      <c r="G948" s="81">
        <f t="shared" si="1520"/>
        <v>109.55056179775281</v>
      </c>
      <c r="H948" s="82" t="s">
        <v>554</v>
      </c>
      <c r="I948" s="83"/>
      <c r="J948" s="83" t="s">
        <v>555</v>
      </c>
      <c r="K948" s="83" t="s">
        <v>556</v>
      </c>
      <c r="L948" s="84" t="s">
        <v>575</v>
      </c>
      <c r="M948" s="85">
        <v>70</v>
      </c>
      <c r="N948" s="85">
        <v>65</v>
      </c>
      <c r="O948" s="86" t="s">
        <v>576</v>
      </c>
      <c r="P948" s="87">
        <f t="shared" si="1521"/>
        <v>5800</v>
      </c>
      <c r="Q948" s="87" t="s">
        <v>421</v>
      </c>
      <c r="R948" s="89"/>
      <c r="S948" s="89"/>
      <c r="T948" s="89"/>
      <c r="V948" s="72">
        <v>450</v>
      </c>
      <c r="Y948" s="72">
        <v>188.1</v>
      </c>
      <c r="AD948" s="72">
        <f t="shared" si="1522"/>
        <v>12987</v>
      </c>
      <c r="AG948" s="92">
        <v>0.75</v>
      </c>
      <c r="AO948" s="73"/>
      <c r="AP948" s="118"/>
    </row>
    <row r="949" spans="1:42">
      <c r="A949" s="4" t="str">
        <f t="shared" si="1511"/>
        <v/>
      </c>
      <c r="C949" s="115"/>
      <c r="D949" s="79" t="s">
        <v>646</v>
      </c>
      <c r="E949" s="116"/>
      <c r="F949" s="82"/>
      <c r="G949" s="81"/>
      <c r="H949" s="82" t="s">
        <v>554</v>
      </c>
      <c r="I949" s="83"/>
      <c r="J949" s="83"/>
      <c r="K949" s="83"/>
      <c r="L949" s="84"/>
      <c r="M949" s="85"/>
      <c r="N949" s="85"/>
      <c r="O949" s="86"/>
      <c r="P949" s="87"/>
      <c r="Q949" s="87"/>
      <c r="R949" s="89"/>
      <c r="S949" s="89"/>
      <c r="T949" s="89"/>
      <c r="AG949" s="92">
        <v>0.75</v>
      </c>
      <c r="AO949" s="73"/>
      <c r="AP949" s="118"/>
    </row>
    <row r="950" spans="1:42">
      <c r="A950" s="4" t="str">
        <f t="shared" si="1511"/>
        <v>MCR08M1 8301</v>
      </c>
      <c r="B950" s="4">
        <v>1</v>
      </c>
      <c r="C950" s="115" t="s">
        <v>961</v>
      </c>
      <c r="D950" s="79" t="s">
        <v>649</v>
      </c>
      <c r="E950" s="116">
        <f t="shared" ref="E950:E970" si="1523">MROUND(AG950*AD950, 50)</f>
        <v>2750</v>
      </c>
      <c r="F950" s="117" t="s">
        <v>622</v>
      </c>
      <c r="G950" s="81">
        <f t="shared" ref="G950:G959" si="1524">E950/F950</f>
        <v>119.56521739130434</v>
      </c>
      <c r="H950" s="82" t="s">
        <v>554</v>
      </c>
      <c r="I950" s="83"/>
      <c r="J950" s="83" t="s">
        <v>555</v>
      </c>
      <c r="K950" s="83" t="s">
        <v>556</v>
      </c>
      <c r="L950" s="84" t="s">
        <v>579</v>
      </c>
      <c r="M950" s="85">
        <v>70</v>
      </c>
      <c r="N950" s="85">
        <v>65</v>
      </c>
      <c r="O950" s="86" t="s">
        <v>580</v>
      </c>
      <c r="P950" s="87">
        <f>MROUND(E950/(8*0.28),100)</f>
        <v>1200</v>
      </c>
      <c r="Q950" s="87" t="s">
        <v>634</v>
      </c>
      <c r="R950" s="89"/>
      <c r="S950" s="89"/>
      <c r="T950" s="89"/>
      <c r="V950" s="72">
        <v>120</v>
      </c>
      <c r="Y950" s="72">
        <v>168.6</v>
      </c>
      <c r="AD950" s="72">
        <v>3640</v>
      </c>
      <c r="AG950" s="92">
        <v>0.75</v>
      </c>
      <c r="AO950" s="73"/>
      <c r="AP950" s="118"/>
    </row>
    <row r="951" spans="1:42">
      <c r="A951" s="4" t="str">
        <f t="shared" si="1511"/>
        <v>MCR08M1 8302</v>
      </c>
      <c r="B951" s="4">
        <v>2</v>
      </c>
      <c r="C951" s="115" t="s">
        <v>961</v>
      </c>
      <c r="D951" s="79" t="s">
        <v>649</v>
      </c>
      <c r="E951" s="116">
        <f t="shared" si="1523"/>
        <v>4000</v>
      </c>
      <c r="F951" s="117" t="s">
        <v>623</v>
      </c>
      <c r="G951" s="81">
        <f t="shared" si="1524"/>
        <v>114.28571428571429</v>
      </c>
      <c r="H951" s="82" t="s">
        <v>554</v>
      </c>
      <c r="I951" s="83"/>
      <c r="J951" s="83" t="s">
        <v>555</v>
      </c>
      <c r="K951" s="83" t="s">
        <v>556</v>
      </c>
      <c r="L951" s="84" t="s">
        <v>579</v>
      </c>
      <c r="M951" s="85">
        <v>70</v>
      </c>
      <c r="N951" s="85">
        <v>65</v>
      </c>
      <c r="O951" s="86" t="s">
        <v>580</v>
      </c>
      <c r="P951" s="87">
        <f t="shared" ref="P951:P959" si="1525">MROUND(E951/(8*0.28),100)</f>
        <v>1800</v>
      </c>
      <c r="Q951" s="87" t="s">
        <v>635</v>
      </c>
      <c r="R951" s="89"/>
      <c r="S951" s="89"/>
      <c r="T951" s="89"/>
      <c r="V951" s="72">
        <v>180</v>
      </c>
      <c r="Y951" s="72">
        <v>176.2</v>
      </c>
      <c r="AD951" s="72">
        <v>5305</v>
      </c>
      <c r="AG951" s="92">
        <v>0.75</v>
      </c>
      <c r="AO951" s="73"/>
      <c r="AP951" s="118"/>
    </row>
    <row r="952" spans="1:42">
      <c r="A952" s="4" t="str">
        <f t="shared" si="1511"/>
        <v>MCR08M1 8303</v>
      </c>
      <c r="B952" s="4">
        <v>3</v>
      </c>
      <c r="C952" s="115" t="s">
        <v>961</v>
      </c>
      <c r="D952" s="79" t="s">
        <v>650</v>
      </c>
      <c r="E952" s="116">
        <f t="shared" si="1523"/>
        <v>5800</v>
      </c>
      <c r="F952" s="117" t="s">
        <v>624</v>
      </c>
      <c r="G952" s="81">
        <f t="shared" si="1524"/>
        <v>109.43396226415095</v>
      </c>
      <c r="H952" s="82" t="s">
        <v>554</v>
      </c>
      <c r="I952" s="83"/>
      <c r="J952" s="83" t="s">
        <v>555</v>
      </c>
      <c r="K952" s="83" t="s">
        <v>556</v>
      </c>
      <c r="L952" s="84" t="s">
        <v>579</v>
      </c>
      <c r="M952" s="85">
        <v>70</v>
      </c>
      <c r="N952" s="85">
        <v>65</v>
      </c>
      <c r="O952" s="86" t="s">
        <v>580</v>
      </c>
      <c r="P952" s="87">
        <f t="shared" si="1525"/>
        <v>2600</v>
      </c>
      <c r="Q952" s="87" t="s">
        <v>636</v>
      </c>
      <c r="R952" s="89"/>
      <c r="S952" s="89"/>
      <c r="T952" s="89"/>
      <c r="V952" s="72">
        <v>270</v>
      </c>
      <c r="Y952" s="72">
        <v>183.9</v>
      </c>
      <c r="AD952" s="72">
        <v>7730</v>
      </c>
      <c r="AG952" s="92">
        <v>0.75</v>
      </c>
      <c r="AO952" s="73"/>
      <c r="AP952" s="118"/>
    </row>
    <row r="953" spans="1:42">
      <c r="A953" s="4" t="str">
        <f t="shared" si="1511"/>
        <v>MCR08M1 830</v>
      </c>
      <c r="C953" s="115" t="s">
        <v>961</v>
      </c>
      <c r="D953" s="79" t="s">
        <v>650</v>
      </c>
      <c r="E953" s="116">
        <f t="shared" si="1523"/>
        <v>7000</v>
      </c>
      <c r="F953" s="117" t="s">
        <v>625</v>
      </c>
      <c r="G953" s="81">
        <f t="shared" si="1524"/>
        <v>106.06060606060606</v>
      </c>
      <c r="H953" s="82" t="s">
        <v>554</v>
      </c>
      <c r="I953" s="83"/>
      <c r="J953" s="83" t="s">
        <v>555</v>
      </c>
      <c r="K953" s="83" t="s">
        <v>556</v>
      </c>
      <c r="L953" s="84" t="s">
        <v>579</v>
      </c>
      <c r="M953" s="85">
        <v>70</v>
      </c>
      <c r="N953" s="85">
        <v>65</v>
      </c>
      <c r="O953" s="86" t="s">
        <v>580</v>
      </c>
      <c r="P953" s="87">
        <f t="shared" si="1525"/>
        <v>3100</v>
      </c>
      <c r="Q953" s="87" t="s">
        <v>637</v>
      </c>
      <c r="R953" s="89"/>
      <c r="S953" s="89"/>
      <c r="T953" s="89"/>
      <c r="V953" s="72">
        <v>330</v>
      </c>
      <c r="Y953" s="72">
        <v>187.7</v>
      </c>
      <c r="AD953" s="72">
        <v>9314</v>
      </c>
      <c r="AG953" s="92">
        <v>0.75</v>
      </c>
      <c r="AO953" s="73"/>
      <c r="AP953" s="118"/>
    </row>
    <row r="954" spans="1:42">
      <c r="A954" s="4" t="str">
        <f t="shared" si="1511"/>
        <v>MCR08M1 8304</v>
      </c>
      <c r="B954" s="4">
        <v>4</v>
      </c>
      <c r="C954" s="115" t="s">
        <v>961</v>
      </c>
      <c r="D954" s="79" t="s">
        <v>435</v>
      </c>
      <c r="E954" s="116">
        <f t="shared" si="1523"/>
        <v>8100</v>
      </c>
      <c r="F954" s="117">
        <v>68</v>
      </c>
      <c r="G954" s="81">
        <f t="shared" si="1524"/>
        <v>119.11764705882354</v>
      </c>
      <c r="H954" s="82" t="s">
        <v>554</v>
      </c>
      <c r="I954" s="83"/>
      <c r="J954" s="83" t="s">
        <v>555</v>
      </c>
      <c r="K954" s="83" t="s">
        <v>556</v>
      </c>
      <c r="L954" s="84" t="s">
        <v>579</v>
      </c>
      <c r="M954" s="85">
        <v>70</v>
      </c>
      <c r="N954" s="85">
        <v>65</v>
      </c>
      <c r="O954" s="86" t="s">
        <v>580</v>
      </c>
      <c r="P954" s="87">
        <f t="shared" si="1525"/>
        <v>3600</v>
      </c>
      <c r="Q954" s="87" t="s">
        <v>419</v>
      </c>
      <c r="R954" s="89"/>
      <c r="S954" s="89"/>
      <c r="T954" s="89"/>
      <c r="V954" s="72">
        <v>270</v>
      </c>
      <c r="Y954" s="72">
        <v>238</v>
      </c>
      <c r="AD954" s="72">
        <f>4*AD910</f>
        <v>10772</v>
      </c>
      <c r="AG954" s="92">
        <v>0.75</v>
      </c>
      <c r="AO954" s="73"/>
      <c r="AP954" s="118"/>
    </row>
    <row r="955" spans="1:42">
      <c r="A955" s="4" t="str">
        <f t="shared" si="1511"/>
        <v>MCR08M1 830</v>
      </c>
      <c r="C955" s="115" t="s">
        <v>961</v>
      </c>
      <c r="D955" s="79" t="s">
        <v>647</v>
      </c>
      <c r="E955" s="116">
        <f t="shared" si="1523"/>
        <v>9200</v>
      </c>
      <c r="F955" s="117">
        <v>78</v>
      </c>
      <c r="G955" s="81">
        <f t="shared" si="1524"/>
        <v>117.94871794871794</v>
      </c>
      <c r="H955" s="82" t="s">
        <v>554</v>
      </c>
      <c r="I955" s="83"/>
      <c r="J955" s="83" t="s">
        <v>555</v>
      </c>
      <c r="K955" s="83" t="s">
        <v>556</v>
      </c>
      <c r="L955" s="84" t="s">
        <v>579</v>
      </c>
      <c r="M955" s="85">
        <v>70</v>
      </c>
      <c r="N955" s="85">
        <v>65</v>
      </c>
      <c r="O955" s="86" t="s">
        <v>580</v>
      </c>
      <c r="P955" s="87">
        <f t="shared" si="1525"/>
        <v>4100</v>
      </c>
      <c r="Q955" s="87" t="s">
        <v>629</v>
      </c>
      <c r="R955" s="89"/>
      <c r="S955" s="89"/>
      <c r="T955" s="89"/>
      <c r="V955" s="72">
        <v>310</v>
      </c>
      <c r="Y955" s="72">
        <v>241.5</v>
      </c>
      <c r="AD955" s="72">
        <f t="shared" ref="AD955:AD959" si="1526">4*AD911</f>
        <v>12248</v>
      </c>
      <c r="AG955" s="92">
        <v>0.75</v>
      </c>
      <c r="AO955" s="73"/>
      <c r="AP955" s="118"/>
    </row>
    <row r="956" spans="1:42">
      <c r="A956" s="4" t="str">
        <f t="shared" si="1511"/>
        <v>MCR08M1 8305</v>
      </c>
      <c r="B956" s="4">
        <v>5</v>
      </c>
      <c r="C956" s="115" t="s">
        <v>961</v>
      </c>
      <c r="D956" s="79" t="s">
        <v>647</v>
      </c>
      <c r="E956" s="116">
        <f t="shared" si="1523"/>
        <v>10000</v>
      </c>
      <c r="F956" s="117">
        <v>88</v>
      </c>
      <c r="G956" s="81">
        <f t="shared" si="1524"/>
        <v>113.63636363636364</v>
      </c>
      <c r="H956" s="82" t="s">
        <v>554</v>
      </c>
      <c r="I956" s="83"/>
      <c r="J956" s="83" t="s">
        <v>555</v>
      </c>
      <c r="K956" s="83" t="s">
        <v>556</v>
      </c>
      <c r="L956" s="84" t="s">
        <v>579</v>
      </c>
      <c r="M956" s="85">
        <v>70</v>
      </c>
      <c r="N956" s="85">
        <v>65</v>
      </c>
      <c r="O956" s="86" t="s">
        <v>580</v>
      </c>
      <c r="P956" s="87">
        <f t="shared" si="1525"/>
        <v>4500</v>
      </c>
      <c r="Q956" s="87" t="s">
        <v>420</v>
      </c>
      <c r="R956" s="89"/>
      <c r="S956" s="89"/>
      <c r="T956" s="89"/>
      <c r="V956" s="72">
        <v>340</v>
      </c>
      <c r="Y956" s="72">
        <v>243.8</v>
      </c>
      <c r="AD956" s="72">
        <f t="shared" si="1526"/>
        <v>13344</v>
      </c>
      <c r="AG956" s="92">
        <v>0.75</v>
      </c>
      <c r="AO956" s="73"/>
      <c r="AP956" s="118"/>
    </row>
    <row r="957" spans="1:42">
      <c r="A957" s="4" t="str">
        <f t="shared" si="1511"/>
        <v>MCR08M1 830</v>
      </c>
      <c r="C957" s="115" t="s">
        <v>961</v>
      </c>
      <c r="D957" s="79" t="s">
        <v>647</v>
      </c>
      <c r="E957" s="116">
        <f t="shared" si="1523"/>
        <v>11100</v>
      </c>
      <c r="F957" s="117">
        <v>98</v>
      </c>
      <c r="G957" s="81">
        <f t="shared" si="1524"/>
        <v>113.26530612244898</v>
      </c>
      <c r="H957" s="82" t="s">
        <v>554</v>
      </c>
      <c r="I957" s="83"/>
      <c r="J957" s="83" t="s">
        <v>555</v>
      </c>
      <c r="K957" s="83" t="s">
        <v>556</v>
      </c>
      <c r="L957" s="84" t="s">
        <v>579</v>
      </c>
      <c r="M957" s="85">
        <v>70</v>
      </c>
      <c r="N957" s="85">
        <v>65</v>
      </c>
      <c r="O957" s="86" t="s">
        <v>580</v>
      </c>
      <c r="P957" s="87">
        <f t="shared" si="1525"/>
        <v>5000</v>
      </c>
      <c r="Q957" s="87" t="s">
        <v>430</v>
      </c>
      <c r="R957" s="89"/>
      <c r="S957" s="89"/>
      <c r="T957" s="89"/>
      <c r="V957" s="72">
        <v>380</v>
      </c>
      <c r="Y957" s="72">
        <v>246.6</v>
      </c>
      <c r="AD957" s="72">
        <f t="shared" si="1526"/>
        <v>14800</v>
      </c>
      <c r="AG957" s="92">
        <v>0.75</v>
      </c>
      <c r="AO957" s="73"/>
      <c r="AP957" s="118"/>
    </row>
    <row r="958" spans="1:42">
      <c r="A958" s="4" t="str">
        <f t="shared" si="1511"/>
        <v>MCR08M1 8306</v>
      </c>
      <c r="B958" s="4">
        <v>6</v>
      </c>
      <c r="C958" s="115" t="s">
        <v>961</v>
      </c>
      <c r="D958" s="79" t="s">
        <v>648</v>
      </c>
      <c r="E958" s="116">
        <f t="shared" si="1523"/>
        <v>11900</v>
      </c>
      <c r="F958" s="117">
        <v>108</v>
      </c>
      <c r="G958" s="81">
        <f t="shared" si="1524"/>
        <v>110.18518518518519</v>
      </c>
      <c r="H958" s="82" t="s">
        <v>554</v>
      </c>
      <c r="I958" s="83"/>
      <c r="J958" s="83" t="s">
        <v>555</v>
      </c>
      <c r="K958" s="83" t="s">
        <v>556</v>
      </c>
      <c r="L958" s="84" t="s">
        <v>579</v>
      </c>
      <c r="M958" s="85">
        <v>70</v>
      </c>
      <c r="N958" s="85">
        <v>65</v>
      </c>
      <c r="O958" s="86" t="s">
        <v>580</v>
      </c>
      <c r="P958" s="87">
        <f t="shared" si="1525"/>
        <v>5300</v>
      </c>
      <c r="Q958" s="87" t="s">
        <v>609</v>
      </c>
      <c r="R958" s="89"/>
      <c r="S958" s="89"/>
      <c r="T958" s="89"/>
      <c r="V958" s="72">
        <v>410</v>
      </c>
      <c r="Y958" s="72">
        <v>248.5</v>
      </c>
      <c r="AD958" s="72">
        <f t="shared" si="1526"/>
        <v>15880</v>
      </c>
      <c r="AG958" s="92">
        <v>0.75</v>
      </c>
      <c r="AO958" s="73"/>
      <c r="AP958" s="118"/>
    </row>
    <row r="959" spans="1:42">
      <c r="A959" s="4" t="str">
        <f t="shared" si="1511"/>
        <v>MCR08M1 8307</v>
      </c>
      <c r="B959" s="4">
        <v>7</v>
      </c>
      <c r="C959" s="115" t="s">
        <v>961</v>
      </c>
      <c r="D959" s="79" t="s">
        <v>648</v>
      </c>
      <c r="E959" s="116">
        <f t="shared" si="1523"/>
        <v>13000</v>
      </c>
      <c r="F959" s="117">
        <v>118</v>
      </c>
      <c r="G959" s="81">
        <f t="shared" si="1524"/>
        <v>110.16949152542372</v>
      </c>
      <c r="H959" s="82" t="s">
        <v>554</v>
      </c>
      <c r="I959" s="83"/>
      <c r="J959" s="83" t="s">
        <v>565</v>
      </c>
      <c r="K959" s="83" t="s">
        <v>556</v>
      </c>
      <c r="L959" s="84" t="s">
        <v>579</v>
      </c>
      <c r="M959" s="85">
        <v>70</v>
      </c>
      <c r="N959" s="85">
        <v>65</v>
      </c>
      <c r="O959" s="86" t="s">
        <v>580</v>
      </c>
      <c r="P959" s="87">
        <f t="shared" si="1525"/>
        <v>5800</v>
      </c>
      <c r="Q959" s="87" t="s">
        <v>421</v>
      </c>
      <c r="R959" s="89"/>
      <c r="S959" s="89"/>
      <c r="T959" s="89"/>
      <c r="V959" s="72">
        <v>450</v>
      </c>
      <c r="Y959" s="72">
        <v>250.8</v>
      </c>
      <c r="AD959" s="72">
        <f t="shared" si="1526"/>
        <v>17316</v>
      </c>
      <c r="AG959" s="92">
        <v>0.75</v>
      </c>
      <c r="AO959" s="73"/>
      <c r="AP959" s="118"/>
    </row>
    <row r="960" spans="1:42">
      <c r="A960" s="4" t="str">
        <f t="shared" si="1511"/>
        <v/>
      </c>
      <c r="C960" s="115"/>
      <c r="D960" s="79" t="s">
        <v>646</v>
      </c>
      <c r="E960" s="116"/>
      <c r="F960" s="117"/>
      <c r="G960" s="81"/>
      <c r="H960" s="82" t="s">
        <v>554</v>
      </c>
      <c r="I960" s="83"/>
      <c r="J960" s="83"/>
      <c r="K960" s="83"/>
      <c r="L960" s="84"/>
      <c r="M960" s="85"/>
      <c r="N960" s="85"/>
      <c r="O960" s="86"/>
      <c r="P960" s="87"/>
      <c r="Q960" s="87"/>
      <c r="R960" s="89"/>
      <c r="S960" s="89"/>
      <c r="T960" s="89"/>
      <c r="AG960" s="92">
        <v>0.75</v>
      </c>
      <c r="AO960" s="73"/>
      <c r="AP960" s="118"/>
    </row>
    <row r="961" spans="1:42">
      <c r="A961" s="4" t="str">
        <f t="shared" si="1511"/>
        <v>MCR10M1 8301</v>
      </c>
      <c r="B961" s="4">
        <v>1</v>
      </c>
      <c r="C961" s="115" t="s">
        <v>962</v>
      </c>
      <c r="D961" s="79" t="s">
        <v>649</v>
      </c>
      <c r="E961" s="116">
        <f t="shared" si="1523"/>
        <v>3400</v>
      </c>
      <c r="F961" s="117" t="s">
        <v>612</v>
      </c>
      <c r="G961" s="81">
        <f t="shared" ref="G961:G970" si="1527">E961/F961</f>
        <v>121.42857142857143</v>
      </c>
      <c r="H961" s="82" t="s">
        <v>554</v>
      </c>
      <c r="I961" s="83"/>
      <c r="J961" s="83" t="s">
        <v>555</v>
      </c>
      <c r="K961" s="83" t="s">
        <v>556</v>
      </c>
      <c r="L961" s="84" t="s">
        <v>626</v>
      </c>
      <c r="M961" s="85">
        <v>70</v>
      </c>
      <c r="N961" s="85">
        <v>65</v>
      </c>
      <c r="O961" s="86" t="s">
        <v>627</v>
      </c>
      <c r="P961" s="87">
        <f>MROUND(E961/(10*0.28),100)</f>
        <v>1200</v>
      </c>
      <c r="Q961" s="87" t="s">
        <v>634</v>
      </c>
      <c r="R961" s="89"/>
      <c r="S961" s="89"/>
      <c r="T961" s="89"/>
      <c r="V961" s="72">
        <v>120</v>
      </c>
      <c r="Y961" s="72">
        <v>211</v>
      </c>
      <c r="AD961" s="72">
        <v>4550</v>
      </c>
      <c r="AG961" s="92">
        <v>0.75</v>
      </c>
      <c r="AO961" s="73"/>
      <c r="AP961" s="118"/>
    </row>
    <row r="962" spans="1:42">
      <c r="A962" s="4" t="str">
        <f t="shared" si="1511"/>
        <v>MCR10M1 8302</v>
      </c>
      <c r="B962" s="4">
        <v>2</v>
      </c>
      <c r="C962" s="115" t="s">
        <v>962</v>
      </c>
      <c r="D962" s="79" t="s">
        <v>649</v>
      </c>
      <c r="E962" s="116">
        <f t="shared" si="1523"/>
        <v>4950</v>
      </c>
      <c r="F962" s="117" t="s">
        <v>616</v>
      </c>
      <c r="G962" s="81">
        <f t="shared" si="1527"/>
        <v>115.11627906976744</v>
      </c>
      <c r="H962" s="82" t="s">
        <v>554</v>
      </c>
      <c r="I962" s="83"/>
      <c r="J962" s="83" t="s">
        <v>555</v>
      </c>
      <c r="K962" s="83" t="s">
        <v>556</v>
      </c>
      <c r="L962" s="84" t="s">
        <v>626</v>
      </c>
      <c r="M962" s="85">
        <v>70</v>
      </c>
      <c r="N962" s="85">
        <v>65</v>
      </c>
      <c r="O962" s="86" t="s">
        <v>627</v>
      </c>
      <c r="P962" s="87">
        <f t="shared" ref="P962:P970" si="1528">MROUND(E962/(10*0.28),100)</f>
        <v>1800</v>
      </c>
      <c r="Q962" s="87" t="s">
        <v>635</v>
      </c>
      <c r="R962" s="89"/>
      <c r="S962" s="89"/>
      <c r="T962" s="89"/>
      <c r="V962" s="72">
        <v>180</v>
      </c>
      <c r="Y962" s="72">
        <v>220</v>
      </c>
      <c r="AD962" s="72">
        <v>6631</v>
      </c>
      <c r="AG962" s="92">
        <v>0.75</v>
      </c>
      <c r="AO962" s="73"/>
      <c r="AP962" s="118"/>
    </row>
    <row r="963" spans="1:42">
      <c r="A963" s="4" t="str">
        <f t="shared" si="1511"/>
        <v>MCR10M1 8303</v>
      </c>
      <c r="B963" s="4">
        <v>3</v>
      </c>
      <c r="C963" s="115" t="s">
        <v>962</v>
      </c>
      <c r="D963" s="79" t="s">
        <v>650</v>
      </c>
      <c r="E963" s="116">
        <f t="shared" si="1523"/>
        <v>7250</v>
      </c>
      <c r="F963" s="117" t="s">
        <v>625</v>
      </c>
      <c r="G963" s="81">
        <f t="shared" si="1527"/>
        <v>109.84848484848484</v>
      </c>
      <c r="H963" s="82" t="s">
        <v>554</v>
      </c>
      <c r="I963" s="83"/>
      <c r="J963" s="83" t="s">
        <v>555</v>
      </c>
      <c r="K963" s="83" t="s">
        <v>556</v>
      </c>
      <c r="L963" s="84" t="s">
        <v>626</v>
      </c>
      <c r="M963" s="85">
        <v>70</v>
      </c>
      <c r="N963" s="85">
        <v>65</v>
      </c>
      <c r="O963" s="86" t="s">
        <v>627</v>
      </c>
      <c r="P963" s="87">
        <f t="shared" si="1528"/>
        <v>2600</v>
      </c>
      <c r="Q963" s="87" t="s">
        <v>636</v>
      </c>
      <c r="R963" s="89"/>
      <c r="S963" s="89"/>
      <c r="T963" s="89"/>
      <c r="V963" s="72">
        <v>270</v>
      </c>
      <c r="Y963" s="72">
        <v>230</v>
      </c>
      <c r="AD963" s="72">
        <v>9663</v>
      </c>
      <c r="AG963" s="92">
        <v>0.75</v>
      </c>
      <c r="AO963" s="73"/>
      <c r="AP963" s="118"/>
    </row>
    <row r="964" spans="1:42">
      <c r="A964" s="4" t="str">
        <f t="shared" si="1511"/>
        <v>MCR10M1 830</v>
      </c>
      <c r="C964" s="115" t="s">
        <v>962</v>
      </c>
      <c r="D964" s="79" t="s">
        <v>650</v>
      </c>
      <c r="E964" s="116">
        <f t="shared" si="1523"/>
        <v>8750</v>
      </c>
      <c r="F964" s="117" t="s">
        <v>628</v>
      </c>
      <c r="G964" s="81">
        <f t="shared" si="1527"/>
        <v>106.70731707317073</v>
      </c>
      <c r="H964" s="82" t="s">
        <v>554</v>
      </c>
      <c r="I964" s="83"/>
      <c r="J964" s="83" t="s">
        <v>555</v>
      </c>
      <c r="K964" s="83" t="s">
        <v>556</v>
      </c>
      <c r="L964" s="84" t="s">
        <v>626</v>
      </c>
      <c r="M964" s="85">
        <v>70</v>
      </c>
      <c r="N964" s="85">
        <v>65</v>
      </c>
      <c r="O964" s="122" t="s">
        <v>627</v>
      </c>
      <c r="P964" s="87">
        <f t="shared" si="1528"/>
        <v>3100</v>
      </c>
      <c r="Q964" s="87" t="s">
        <v>637</v>
      </c>
      <c r="R964" s="89"/>
      <c r="S964" s="89"/>
      <c r="T964" s="89"/>
      <c r="V964" s="72">
        <v>330</v>
      </c>
      <c r="Y964" s="72">
        <v>235</v>
      </c>
      <c r="AD964" s="72">
        <v>11642</v>
      </c>
      <c r="AG964" s="92">
        <v>0.75</v>
      </c>
      <c r="AO964" s="73"/>
      <c r="AP964" s="118"/>
    </row>
    <row r="965" spans="1:42">
      <c r="A965" s="4" t="str">
        <f t="shared" si="1511"/>
        <v>MCR10M1 8304</v>
      </c>
      <c r="B965" s="4">
        <v>4</v>
      </c>
      <c r="C965" s="115" t="s">
        <v>962</v>
      </c>
      <c r="D965" s="79" t="s">
        <v>435</v>
      </c>
      <c r="E965" s="116">
        <f t="shared" si="1523"/>
        <v>10100</v>
      </c>
      <c r="F965" s="117">
        <v>85</v>
      </c>
      <c r="G965" s="81">
        <f t="shared" si="1527"/>
        <v>118.82352941176471</v>
      </c>
      <c r="H965" s="82" t="s">
        <v>554</v>
      </c>
      <c r="I965" s="83"/>
      <c r="J965" s="83" t="s">
        <v>555</v>
      </c>
      <c r="K965" s="83" t="s">
        <v>556</v>
      </c>
      <c r="L965" s="84" t="s">
        <v>626</v>
      </c>
      <c r="M965" s="85">
        <v>70</v>
      </c>
      <c r="N965" s="85">
        <v>65</v>
      </c>
      <c r="O965" s="86" t="s">
        <v>627</v>
      </c>
      <c r="P965" s="87">
        <f t="shared" si="1528"/>
        <v>3600</v>
      </c>
      <c r="Q965" s="87" t="s">
        <v>419</v>
      </c>
      <c r="R965" s="89"/>
      <c r="S965" s="89"/>
      <c r="T965" s="89"/>
      <c r="V965" s="72">
        <v>270</v>
      </c>
      <c r="Y965" s="72">
        <v>297.5</v>
      </c>
      <c r="AD965" s="72">
        <f>5*AD910</f>
        <v>13465</v>
      </c>
      <c r="AG965" s="92">
        <v>0.75</v>
      </c>
      <c r="AO965" s="73"/>
      <c r="AP965" s="118"/>
    </row>
    <row r="966" spans="1:42">
      <c r="A966" s="4" t="str">
        <f t="shared" si="1511"/>
        <v>MCR10M1 830</v>
      </c>
      <c r="C966" s="115" t="s">
        <v>962</v>
      </c>
      <c r="D966" s="79" t="s">
        <v>436</v>
      </c>
      <c r="E966" s="116">
        <f t="shared" si="1523"/>
        <v>11500</v>
      </c>
      <c r="F966" s="117">
        <v>97</v>
      </c>
      <c r="G966" s="81">
        <f t="shared" si="1527"/>
        <v>118.55670103092784</v>
      </c>
      <c r="H966" s="82" t="s">
        <v>554</v>
      </c>
      <c r="I966" s="83"/>
      <c r="J966" s="83" t="s">
        <v>555</v>
      </c>
      <c r="K966" s="83" t="s">
        <v>556</v>
      </c>
      <c r="L966" s="84" t="s">
        <v>626</v>
      </c>
      <c r="M966" s="85">
        <v>70</v>
      </c>
      <c r="N966" s="85">
        <v>65</v>
      </c>
      <c r="O966" s="86" t="s">
        <v>627</v>
      </c>
      <c r="P966" s="87">
        <f t="shared" si="1528"/>
        <v>4100</v>
      </c>
      <c r="Q966" s="87" t="s">
        <v>629</v>
      </c>
      <c r="R966" s="89"/>
      <c r="S966" s="89"/>
      <c r="T966" s="89"/>
      <c r="V966" s="72">
        <v>310</v>
      </c>
      <c r="Y966" s="72">
        <v>301.8</v>
      </c>
      <c r="AD966" s="72">
        <f t="shared" ref="AD966:AD970" si="1529">5*AD911</f>
        <v>15310</v>
      </c>
      <c r="AG966" s="92">
        <v>0.75</v>
      </c>
      <c r="AO966" s="73"/>
      <c r="AP966" s="118"/>
    </row>
    <row r="967" spans="1:42">
      <c r="A967" s="4" t="str">
        <f t="shared" si="1511"/>
        <v>MCR10M1 8305</v>
      </c>
      <c r="B967" s="4">
        <v>5</v>
      </c>
      <c r="C967" s="115" t="s">
        <v>962</v>
      </c>
      <c r="D967" s="79" t="s">
        <v>436</v>
      </c>
      <c r="E967" s="116">
        <f t="shared" si="1523"/>
        <v>12500</v>
      </c>
      <c r="F967" s="117">
        <v>110</v>
      </c>
      <c r="G967" s="81">
        <f t="shared" si="1527"/>
        <v>113.63636363636364</v>
      </c>
      <c r="H967" s="82" t="s">
        <v>554</v>
      </c>
      <c r="I967" s="83"/>
      <c r="J967" s="83" t="s">
        <v>555</v>
      </c>
      <c r="K967" s="83" t="s">
        <v>556</v>
      </c>
      <c r="L967" s="84" t="s">
        <v>626</v>
      </c>
      <c r="M967" s="85">
        <v>70</v>
      </c>
      <c r="N967" s="85">
        <v>65</v>
      </c>
      <c r="O967" s="86" t="s">
        <v>627</v>
      </c>
      <c r="P967" s="87">
        <f t="shared" si="1528"/>
        <v>4500</v>
      </c>
      <c r="Q967" s="87" t="s">
        <v>420</v>
      </c>
      <c r="R967" s="89"/>
      <c r="S967" s="89"/>
      <c r="T967" s="89"/>
      <c r="V967" s="72">
        <v>350</v>
      </c>
      <c r="Y967" s="72">
        <v>305.60000000000002</v>
      </c>
      <c r="AD967" s="72">
        <f t="shared" si="1529"/>
        <v>16680</v>
      </c>
      <c r="AG967" s="92">
        <v>0.75</v>
      </c>
      <c r="AO967" s="73"/>
      <c r="AP967" s="118"/>
    </row>
    <row r="968" spans="1:42">
      <c r="A968" s="4" t="str">
        <f t="shared" si="1511"/>
        <v>MCR10M1 830</v>
      </c>
      <c r="C968" s="115" t="s">
        <v>962</v>
      </c>
      <c r="D968" s="79" t="s">
        <v>436</v>
      </c>
      <c r="E968" s="116">
        <f t="shared" si="1523"/>
        <v>13900</v>
      </c>
      <c r="F968" s="82">
        <v>122</v>
      </c>
      <c r="G968" s="81">
        <f t="shared" si="1527"/>
        <v>113.93442622950819</v>
      </c>
      <c r="H968" s="82" t="s">
        <v>554</v>
      </c>
      <c r="I968" s="83"/>
      <c r="J968" s="83" t="s">
        <v>555</v>
      </c>
      <c r="K968" s="83" t="s">
        <v>556</v>
      </c>
      <c r="L968" s="84" t="s">
        <v>626</v>
      </c>
      <c r="M968" s="85">
        <v>70</v>
      </c>
      <c r="N968" s="85">
        <v>65</v>
      </c>
      <c r="O968" s="86" t="s">
        <v>627</v>
      </c>
      <c r="P968" s="87">
        <f t="shared" si="1528"/>
        <v>5000</v>
      </c>
      <c r="Q968" s="87" t="s">
        <v>430</v>
      </c>
      <c r="R968" s="89"/>
      <c r="S968" s="89"/>
      <c r="T968" s="89"/>
      <c r="V968" s="72">
        <v>390</v>
      </c>
      <c r="Y968" s="72">
        <v>309</v>
      </c>
      <c r="AD968" s="72">
        <f t="shared" si="1529"/>
        <v>18500</v>
      </c>
      <c r="AG968" s="92">
        <v>0.75</v>
      </c>
      <c r="AO968" s="73"/>
      <c r="AP968" s="118"/>
    </row>
    <row r="969" spans="1:42">
      <c r="A969" s="4" t="str">
        <f t="shared" ref="A969:A1032" si="1530">C969&amp;B969</f>
        <v>MCR10M1 8306</v>
      </c>
      <c r="B969" s="4">
        <v>6</v>
      </c>
      <c r="C969" s="115" t="s">
        <v>962</v>
      </c>
      <c r="D969" s="79" t="s">
        <v>436</v>
      </c>
      <c r="E969" s="116">
        <f t="shared" si="1523"/>
        <v>14900</v>
      </c>
      <c r="F969" s="82">
        <v>135</v>
      </c>
      <c r="G969" s="81">
        <f t="shared" si="1527"/>
        <v>110.37037037037037</v>
      </c>
      <c r="H969" s="82" t="s">
        <v>554</v>
      </c>
      <c r="I969" s="83"/>
      <c r="J969" s="83" t="s">
        <v>555</v>
      </c>
      <c r="K969" s="83" t="s">
        <v>556</v>
      </c>
      <c r="L969" s="84" t="s">
        <v>626</v>
      </c>
      <c r="M969" s="85">
        <v>70</v>
      </c>
      <c r="N969" s="85">
        <v>65</v>
      </c>
      <c r="O969" s="86" t="s">
        <v>627</v>
      </c>
      <c r="P969" s="87">
        <f t="shared" si="1528"/>
        <v>5300</v>
      </c>
      <c r="Q969" s="87" t="s">
        <v>609</v>
      </c>
      <c r="R969" s="89"/>
      <c r="S969" s="89"/>
      <c r="T969" s="89"/>
      <c r="V969" s="72">
        <v>420</v>
      </c>
      <c r="Y969" s="72">
        <v>311.3</v>
      </c>
      <c r="AD969" s="72">
        <f t="shared" si="1529"/>
        <v>19850</v>
      </c>
      <c r="AG969" s="92">
        <v>0.75</v>
      </c>
      <c r="AO969" s="73"/>
      <c r="AP969" s="118"/>
    </row>
    <row r="970" spans="1:42">
      <c r="A970" s="4" t="str">
        <f t="shared" si="1530"/>
        <v>MCR10M1 8307</v>
      </c>
      <c r="B970" s="4">
        <v>7</v>
      </c>
      <c r="C970" s="115" t="s">
        <v>962</v>
      </c>
      <c r="D970" s="79" t="s">
        <v>436</v>
      </c>
      <c r="E970" s="116">
        <f t="shared" si="1523"/>
        <v>16250</v>
      </c>
      <c r="F970" s="82">
        <v>147</v>
      </c>
      <c r="G970" s="81">
        <f t="shared" si="1527"/>
        <v>110.54421768707483</v>
      </c>
      <c r="H970" s="82" t="s">
        <v>554</v>
      </c>
      <c r="I970" s="83"/>
      <c r="J970" s="83" t="s">
        <v>555</v>
      </c>
      <c r="K970" s="83" t="s">
        <v>556</v>
      </c>
      <c r="L970" s="84" t="s">
        <v>626</v>
      </c>
      <c r="M970" s="85">
        <v>70</v>
      </c>
      <c r="N970" s="85">
        <v>65</v>
      </c>
      <c r="O970" s="86" t="s">
        <v>627</v>
      </c>
      <c r="P970" s="87">
        <f t="shared" si="1528"/>
        <v>5800</v>
      </c>
      <c r="Q970" s="87" t="s">
        <v>421</v>
      </c>
      <c r="R970" s="89"/>
      <c r="S970" s="89"/>
      <c r="T970" s="89"/>
      <c r="V970" s="72">
        <v>450</v>
      </c>
      <c r="Y970" s="72">
        <v>313.5</v>
      </c>
      <c r="AD970" s="72">
        <f t="shared" si="1529"/>
        <v>21645</v>
      </c>
      <c r="AG970" s="92">
        <v>0.75</v>
      </c>
      <c r="AO970" s="73"/>
      <c r="AP970" s="118"/>
    </row>
    <row r="971" spans="1:42" ht="15" thickBot="1">
      <c r="A971" s="4" t="str">
        <f t="shared" si="1530"/>
        <v/>
      </c>
      <c r="C971" s="115"/>
      <c r="D971" s="79" t="s">
        <v>646</v>
      </c>
      <c r="E971" s="116"/>
      <c r="F971" s="82"/>
      <c r="G971" s="81"/>
      <c r="H971" s="82" t="s">
        <v>554</v>
      </c>
      <c r="I971" s="83"/>
      <c r="J971" s="83"/>
      <c r="K971" s="83"/>
      <c r="L971" s="84"/>
      <c r="M971" s="85"/>
      <c r="N971" s="85"/>
      <c r="O971" s="86"/>
      <c r="P971" s="87"/>
      <c r="Q971" s="87"/>
      <c r="R971" s="89"/>
      <c r="S971" s="89"/>
      <c r="T971" s="89"/>
      <c r="AG971" s="92">
        <v>0.75</v>
      </c>
      <c r="AO971" s="73"/>
      <c r="AP971" s="118"/>
    </row>
    <row r="972" spans="1:42">
      <c r="A972" s="4" t="str">
        <f t="shared" si="1530"/>
        <v>MCR02M1 8401</v>
      </c>
      <c r="B972" s="4">
        <v>1</v>
      </c>
      <c r="C972" s="115" t="s">
        <v>963</v>
      </c>
      <c r="D972" s="79" t="s">
        <v>434</v>
      </c>
      <c r="E972" s="116">
        <f>MROUND(AG972*AD972, 50)</f>
        <v>700</v>
      </c>
      <c r="F972" s="117" t="s">
        <v>597</v>
      </c>
      <c r="G972" s="81">
        <f t="shared" ref="G972:G975" si="1531">E972/F972</f>
        <v>100</v>
      </c>
      <c r="H972" s="82" t="s">
        <v>554</v>
      </c>
      <c r="I972" s="83"/>
      <c r="J972" s="83" t="s">
        <v>555</v>
      </c>
      <c r="K972" s="83" t="s">
        <v>556</v>
      </c>
      <c r="L972" s="84" t="s">
        <v>557</v>
      </c>
      <c r="M972" s="85">
        <v>70</v>
      </c>
      <c r="N972" s="85">
        <v>65</v>
      </c>
      <c r="O972" s="86" t="s">
        <v>598</v>
      </c>
      <c r="P972" s="87">
        <f t="shared" ref="P972:P981" si="1532">MROUND(E972/(2*0.28),100)</f>
        <v>1300</v>
      </c>
      <c r="Q972" s="87" t="s">
        <v>599</v>
      </c>
      <c r="R972" s="89"/>
      <c r="S972" s="89"/>
      <c r="T972" s="89"/>
      <c r="V972" s="72">
        <v>120</v>
      </c>
      <c r="Y972" s="72">
        <v>42.1</v>
      </c>
      <c r="AD972" s="123">
        <v>954</v>
      </c>
      <c r="AG972" s="92">
        <v>0.75</v>
      </c>
      <c r="AO972" s="73"/>
      <c r="AP972" s="118"/>
    </row>
    <row r="973" spans="1:42">
      <c r="A973" s="4" t="str">
        <f t="shared" si="1530"/>
        <v>MCR02M1 8402</v>
      </c>
      <c r="B973" s="4">
        <v>2</v>
      </c>
      <c r="C973" s="115" t="s">
        <v>963</v>
      </c>
      <c r="D973" s="79" t="s">
        <v>434</v>
      </c>
      <c r="E973" s="116">
        <f t="shared" ref="E973:E981" si="1533">MROUND(AG973*AD973, 50)</f>
        <v>1050</v>
      </c>
      <c r="F973" s="117" t="s">
        <v>600</v>
      </c>
      <c r="G973" s="81">
        <f t="shared" si="1531"/>
        <v>105</v>
      </c>
      <c r="H973" s="82" t="s">
        <v>554</v>
      </c>
      <c r="I973" s="83"/>
      <c r="J973" s="83" t="s">
        <v>555</v>
      </c>
      <c r="K973" s="83" t="s">
        <v>556</v>
      </c>
      <c r="L973" s="84" t="s">
        <v>557</v>
      </c>
      <c r="M973" s="85">
        <v>70</v>
      </c>
      <c r="N973" s="85">
        <v>65</v>
      </c>
      <c r="O973" s="86" t="s">
        <v>598</v>
      </c>
      <c r="P973" s="87">
        <f t="shared" si="1532"/>
        <v>1900</v>
      </c>
      <c r="Q973" s="87" t="s">
        <v>584</v>
      </c>
      <c r="R973" s="89"/>
      <c r="S973" s="89"/>
      <c r="T973" s="89"/>
      <c r="V973" s="72">
        <v>180</v>
      </c>
      <c r="Y973" s="72">
        <v>44</v>
      </c>
      <c r="AD973" s="124">
        <v>1391</v>
      </c>
      <c r="AG973" s="92">
        <v>0.75</v>
      </c>
      <c r="AO973" s="73"/>
      <c r="AP973" s="118"/>
    </row>
    <row r="974" spans="1:42">
      <c r="A974" s="4" t="str">
        <f t="shared" si="1530"/>
        <v>MCR02M1 8403</v>
      </c>
      <c r="B974" s="4">
        <v>3</v>
      </c>
      <c r="C974" s="115" t="s">
        <v>963</v>
      </c>
      <c r="D974" s="79" t="s">
        <v>434</v>
      </c>
      <c r="E974" s="116">
        <f t="shared" si="1533"/>
        <v>1500</v>
      </c>
      <c r="F974" s="117" t="s">
        <v>601</v>
      </c>
      <c r="G974" s="81">
        <f t="shared" si="1531"/>
        <v>100</v>
      </c>
      <c r="H974" s="82" t="s">
        <v>554</v>
      </c>
      <c r="I974" s="83"/>
      <c r="J974" s="83" t="s">
        <v>555</v>
      </c>
      <c r="K974" s="83" t="s">
        <v>556</v>
      </c>
      <c r="L974" s="84" t="s">
        <v>557</v>
      </c>
      <c r="M974" s="85">
        <v>70</v>
      </c>
      <c r="N974" s="85">
        <v>65</v>
      </c>
      <c r="O974" s="86" t="s">
        <v>598</v>
      </c>
      <c r="P974" s="87">
        <f t="shared" si="1532"/>
        <v>2700</v>
      </c>
      <c r="Q974" s="87" t="s">
        <v>438</v>
      </c>
      <c r="R974" s="89"/>
      <c r="S974" s="89"/>
      <c r="T974" s="89"/>
      <c r="V974" s="72">
        <v>270</v>
      </c>
      <c r="Y974" s="72">
        <v>46</v>
      </c>
      <c r="AD974" s="124">
        <v>2027</v>
      </c>
      <c r="AG974" s="92">
        <v>0.75</v>
      </c>
      <c r="AO974" s="73"/>
      <c r="AP974" s="118"/>
    </row>
    <row r="975" spans="1:42">
      <c r="A975" s="4" t="str">
        <f t="shared" si="1530"/>
        <v>MCR02M1 840</v>
      </c>
      <c r="C975" s="115" t="s">
        <v>963</v>
      </c>
      <c r="D975" s="79" t="s">
        <v>434</v>
      </c>
      <c r="E975" s="116">
        <f t="shared" si="1533"/>
        <v>1850</v>
      </c>
      <c r="F975" s="117" t="s">
        <v>602</v>
      </c>
      <c r="G975" s="81">
        <f t="shared" si="1531"/>
        <v>102.77777777777777</v>
      </c>
      <c r="H975" s="82" t="s">
        <v>554</v>
      </c>
      <c r="I975" s="83"/>
      <c r="J975" s="83" t="s">
        <v>555</v>
      </c>
      <c r="K975" s="83" t="s">
        <v>556</v>
      </c>
      <c r="L975" s="84" t="s">
        <v>557</v>
      </c>
      <c r="M975" s="85">
        <v>70</v>
      </c>
      <c r="N975" s="85">
        <v>65</v>
      </c>
      <c r="O975" s="86" t="s">
        <v>598</v>
      </c>
      <c r="P975" s="87">
        <f t="shared" si="1532"/>
        <v>3300</v>
      </c>
      <c r="Q975" s="87" t="s">
        <v>592</v>
      </c>
      <c r="R975" s="89"/>
      <c r="S975" s="89"/>
      <c r="T975" s="89"/>
      <c r="V975" s="72">
        <v>330</v>
      </c>
      <c r="Y975" s="72">
        <v>46.9</v>
      </c>
      <c r="AD975" s="124">
        <v>2442</v>
      </c>
      <c r="AG975" s="92">
        <v>0.75</v>
      </c>
      <c r="AO975" s="73"/>
      <c r="AP975" s="118"/>
    </row>
    <row r="976" spans="1:42">
      <c r="A976" s="4" t="str">
        <f t="shared" si="1530"/>
        <v>MCR02M1 8404</v>
      </c>
      <c r="B976" s="4">
        <v>4</v>
      </c>
      <c r="C976" s="115" t="s">
        <v>963</v>
      </c>
      <c r="D976" s="79" t="s">
        <v>435</v>
      </c>
      <c r="E976" s="116">
        <f t="shared" si="1533"/>
        <v>2100</v>
      </c>
      <c r="F976" s="117" t="s">
        <v>603</v>
      </c>
      <c r="G976" s="81">
        <f t="shared" ref="G976:G981" si="1534">ROUND(E976/F976,0)</f>
        <v>111</v>
      </c>
      <c r="H976" s="82" t="s">
        <v>554</v>
      </c>
      <c r="I976" s="83"/>
      <c r="J976" s="83" t="s">
        <v>555</v>
      </c>
      <c r="K976" s="83" t="s">
        <v>556</v>
      </c>
      <c r="L976" s="84" t="s">
        <v>557</v>
      </c>
      <c r="M976" s="85">
        <v>70</v>
      </c>
      <c r="N976" s="85">
        <v>65</v>
      </c>
      <c r="O976" s="86" t="s">
        <v>558</v>
      </c>
      <c r="P976" s="87">
        <f t="shared" si="1532"/>
        <v>3700</v>
      </c>
      <c r="Q976" s="87" t="s">
        <v>604</v>
      </c>
      <c r="R976" s="89"/>
      <c r="S976" s="89"/>
      <c r="T976" s="89"/>
      <c r="V976" s="72">
        <v>270</v>
      </c>
      <c r="Y976" s="72">
        <v>119</v>
      </c>
      <c r="AD976" s="72">
        <v>2824</v>
      </c>
      <c r="AG976" s="92">
        <v>0.75</v>
      </c>
      <c r="AN976" s="119"/>
      <c r="AO976" s="118"/>
    </row>
    <row r="977" spans="1:42">
      <c r="A977" s="4" t="str">
        <f t="shared" si="1530"/>
        <v>MCR02M1 840</v>
      </c>
      <c r="C977" s="115" t="s">
        <v>963</v>
      </c>
      <c r="D977" s="79" t="s">
        <v>435</v>
      </c>
      <c r="E977" s="116">
        <f t="shared" si="1533"/>
        <v>2400</v>
      </c>
      <c r="F977" s="117" t="s">
        <v>605</v>
      </c>
      <c r="G977" s="81">
        <f t="shared" si="1534"/>
        <v>109</v>
      </c>
      <c r="H977" s="82" t="s">
        <v>554</v>
      </c>
      <c r="I977" s="83"/>
      <c r="J977" s="83" t="s">
        <v>555</v>
      </c>
      <c r="K977" s="83" t="s">
        <v>556</v>
      </c>
      <c r="L977" s="84" t="s">
        <v>557</v>
      </c>
      <c r="M977" s="85">
        <v>70</v>
      </c>
      <c r="N977" s="85">
        <v>65</v>
      </c>
      <c r="O977" s="86" t="s">
        <v>558</v>
      </c>
      <c r="P977" s="87">
        <f t="shared" si="1532"/>
        <v>4300</v>
      </c>
      <c r="Q977" s="87" t="s">
        <v>562</v>
      </c>
      <c r="R977" s="89"/>
      <c r="S977" s="89"/>
      <c r="T977" s="89"/>
      <c r="V977" s="72">
        <v>310</v>
      </c>
      <c r="Y977" s="72">
        <v>120.7</v>
      </c>
      <c r="AD977" s="72">
        <v>3211</v>
      </c>
      <c r="AG977" s="92">
        <v>0.75</v>
      </c>
      <c r="AN977" s="119"/>
      <c r="AO977" s="118"/>
    </row>
    <row r="978" spans="1:42">
      <c r="A978" s="4" t="str">
        <f t="shared" si="1530"/>
        <v>MCR02M1 8405</v>
      </c>
      <c r="B978" s="4">
        <v>5</v>
      </c>
      <c r="C978" s="115" t="s">
        <v>963</v>
      </c>
      <c r="D978" s="79" t="s">
        <v>435</v>
      </c>
      <c r="E978" s="116">
        <f t="shared" si="1533"/>
        <v>2600</v>
      </c>
      <c r="F978" s="117" t="s">
        <v>606</v>
      </c>
      <c r="G978" s="81">
        <f t="shared" si="1534"/>
        <v>108</v>
      </c>
      <c r="H978" s="82" t="s">
        <v>554</v>
      </c>
      <c r="I978" s="83"/>
      <c r="J978" s="83" t="s">
        <v>555</v>
      </c>
      <c r="K978" s="83" t="s">
        <v>556</v>
      </c>
      <c r="L978" s="84" t="s">
        <v>557</v>
      </c>
      <c r="M978" s="85">
        <v>70</v>
      </c>
      <c r="N978" s="85">
        <v>65</v>
      </c>
      <c r="O978" s="86" t="s">
        <v>558</v>
      </c>
      <c r="P978" s="87">
        <f t="shared" si="1532"/>
        <v>4600</v>
      </c>
      <c r="Q978" s="87" t="s">
        <v>630</v>
      </c>
      <c r="R978" s="89"/>
      <c r="S978" s="89"/>
      <c r="T978" s="89"/>
      <c r="V978" s="72">
        <v>340</v>
      </c>
      <c r="Y978" s="72">
        <v>121.9</v>
      </c>
      <c r="AD978" s="72">
        <v>3498</v>
      </c>
      <c r="AG978" s="92">
        <v>0.75</v>
      </c>
      <c r="AN978" s="120"/>
      <c r="AO978" s="118"/>
    </row>
    <row r="979" spans="1:42">
      <c r="A979" s="4" t="str">
        <f t="shared" si="1530"/>
        <v>MCR02M1 840</v>
      </c>
      <c r="C979" s="115" t="s">
        <v>963</v>
      </c>
      <c r="D979" s="79" t="s">
        <v>436</v>
      </c>
      <c r="E979" s="116">
        <f t="shared" si="1533"/>
        <v>2900</v>
      </c>
      <c r="F979" s="117" t="s">
        <v>608</v>
      </c>
      <c r="G979" s="81">
        <f t="shared" si="1534"/>
        <v>107</v>
      </c>
      <c r="H979" s="82" t="s">
        <v>554</v>
      </c>
      <c r="I979" s="83"/>
      <c r="J979" s="83" t="s">
        <v>555</v>
      </c>
      <c r="K979" s="83" t="s">
        <v>556</v>
      </c>
      <c r="L979" s="84" t="s">
        <v>557</v>
      </c>
      <c r="M979" s="85">
        <v>70</v>
      </c>
      <c r="N979" s="85">
        <v>65</v>
      </c>
      <c r="O979" s="86" t="s">
        <v>558</v>
      </c>
      <c r="P979" s="87">
        <f t="shared" si="1532"/>
        <v>5200</v>
      </c>
      <c r="Q979" s="87" t="s">
        <v>638</v>
      </c>
      <c r="R979" s="89"/>
      <c r="S979" s="89"/>
      <c r="T979" s="89"/>
      <c r="V979" s="72">
        <v>380</v>
      </c>
      <c r="Y979" s="72">
        <v>123.3</v>
      </c>
      <c r="AD979" s="72">
        <v>3879</v>
      </c>
      <c r="AG979" s="92">
        <v>0.75</v>
      </c>
      <c r="AN979" s="120"/>
      <c r="AO979" s="118"/>
    </row>
    <row r="980" spans="1:42">
      <c r="A980" s="4" t="str">
        <f t="shared" si="1530"/>
        <v>MCR02M1 8406</v>
      </c>
      <c r="B980" s="4">
        <v>6</v>
      </c>
      <c r="C980" s="115" t="s">
        <v>963</v>
      </c>
      <c r="D980" s="79" t="s">
        <v>436</v>
      </c>
      <c r="E980" s="116">
        <f t="shared" si="1533"/>
        <v>3100</v>
      </c>
      <c r="F980" s="82">
        <v>29</v>
      </c>
      <c r="G980" s="81">
        <f t="shared" si="1534"/>
        <v>107</v>
      </c>
      <c r="H980" s="82" t="s">
        <v>554</v>
      </c>
      <c r="I980" s="83"/>
      <c r="J980" s="83" t="s">
        <v>555</v>
      </c>
      <c r="K980" s="83" t="s">
        <v>556</v>
      </c>
      <c r="L980" s="84" t="s">
        <v>557</v>
      </c>
      <c r="M980" s="85">
        <v>70</v>
      </c>
      <c r="N980" s="85">
        <v>65</v>
      </c>
      <c r="O980" s="86" t="s">
        <v>558</v>
      </c>
      <c r="P980" s="87">
        <f t="shared" si="1532"/>
        <v>5500</v>
      </c>
      <c r="Q980" s="87" t="s">
        <v>632</v>
      </c>
      <c r="R980" s="89"/>
      <c r="S980" s="89"/>
      <c r="T980" s="89"/>
      <c r="V980" s="72">
        <v>410</v>
      </c>
      <c r="Y980" s="72">
        <v>124.2</v>
      </c>
      <c r="AD980" s="72">
        <v>4163</v>
      </c>
      <c r="AG980" s="92">
        <v>0.75</v>
      </c>
      <c r="AN980" s="121"/>
      <c r="AO980" s="118"/>
    </row>
    <row r="981" spans="1:42">
      <c r="A981" s="4" t="str">
        <f t="shared" si="1530"/>
        <v>MCR02M1 8407</v>
      </c>
      <c r="B981" s="4">
        <v>7</v>
      </c>
      <c r="C981" s="115" t="s">
        <v>963</v>
      </c>
      <c r="D981" s="79" t="s">
        <v>436</v>
      </c>
      <c r="E981" s="116">
        <f t="shared" si="1533"/>
        <v>3400</v>
      </c>
      <c r="F981" s="82">
        <v>32</v>
      </c>
      <c r="G981" s="81">
        <f t="shared" si="1534"/>
        <v>106</v>
      </c>
      <c r="H981" s="82" t="s">
        <v>554</v>
      </c>
      <c r="I981" s="83"/>
      <c r="J981" s="83" t="s">
        <v>555</v>
      </c>
      <c r="K981" s="83" t="s">
        <v>556</v>
      </c>
      <c r="L981" s="84" t="s">
        <v>557</v>
      </c>
      <c r="M981" s="85">
        <v>70</v>
      </c>
      <c r="N981" s="85">
        <v>65</v>
      </c>
      <c r="O981" s="86" t="s">
        <v>558</v>
      </c>
      <c r="P981" s="87">
        <f t="shared" si="1532"/>
        <v>6100</v>
      </c>
      <c r="Q981" s="87" t="s">
        <v>639</v>
      </c>
      <c r="R981" s="89"/>
      <c r="S981" s="89"/>
      <c r="T981" s="89"/>
      <c r="V981" s="72">
        <v>450</v>
      </c>
      <c r="Y981" s="72">
        <v>125.4</v>
      </c>
      <c r="AD981" s="72">
        <v>4539</v>
      </c>
      <c r="AG981" s="92">
        <v>0.75</v>
      </c>
      <c r="AN981" s="121"/>
      <c r="AO981" s="118"/>
    </row>
    <row r="982" spans="1:42" ht="15" thickBot="1">
      <c r="A982" s="4" t="str">
        <f t="shared" si="1530"/>
        <v/>
      </c>
      <c r="C982" s="115"/>
      <c r="D982" s="79" t="s">
        <v>646</v>
      </c>
      <c r="E982" s="80"/>
      <c r="F982" s="82"/>
      <c r="G982" s="81"/>
      <c r="H982" s="82" t="s">
        <v>554</v>
      </c>
      <c r="I982" s="83"/>
      <c r="J982" s="83"/>
      <c r="K982" s="83"/>
      <c r="L982" s="84"/>
      <c r="M982" s="85"/>
      <c r="N982" s="85"/>
      <c r="O982" s="86"/>
      <c r="P982" s="87"/>
      <c r="Q982" s="87"/>
      <c r="R982" s="89"/>
      <c r="S982" s="89"/>
      <c r="T982" s="89"/>
      <c r="AG982" s="92">
        <v>0.75</v>
      </c>
      <c r="AN982" s="121"/>
      <c r="AO982" s="118"/>
    </row>
    <row r="983" spans="1:42">
      <c r="A983" s="4" t="str">
        <f t="shared" si="1530"/>
        <v>MCR04M1 8401</v>
      </c>
      <c r="B983" s="4">
        <v>1</v>
      </c>
      <c r="C983" s="115" t="s">
        <v>964</v>
      </c>
      <c r="D983" s="79" t="s">
        <v>434</v>
      </c>
      <c r="E983" s="116">
        <f>MROUND(AG983*AD983, 50)</f>
        <v>1450</v>
      </c>
      <c r="F983" s="117" t="s">
        <v>611</v>
      </c>
      <c r="G983" s="81">
        <f t="shared" ref="G983:G986" si="1535">E983/F983</f>
        <v>120.83333333333333</v>
      </c>
      <c r="H983" s="82" t="s">
        <v>554</v>
      </c>
      <c r="I983" s="83"/>
      <c r="J983" s="83" t="s">
        <v>555</v>
      </c>
      <c r="K983" s="83" t="s">
        <v>556</v>
      </c>
      <c r="L983" s="84" t="s">
        <v>567</v>
      </c>
      <c r="M983" s="85">
        <v>70</v>
      </c>
      <c r="N983" s="85">
        <v>65</v>
      </c>
      <c r="O983" s="86" t="s">
        <v>568</v>
      </c>
      <c r="P983" s="87">
        <f>MROUND(E983/(4*0.28),100)</f>
        <v>1300</v>
      </c>
      <c r="Q983" s="87" t="s">
        <v>599</v>
      </c>
      <c r="R983" s="89"/>
      <c r="S983" s="89"/>
      <c r="T983" s="89"/>
      <c r="V983" s="72">
        <v>120</v>
      </c>
      <c r="Y983" s="72">
        <v>84.2</v>
      </c>
      <c r="AD983" s="125">
        <v>1909</v>
      </c>
      <c r="AG983" s="92">
        <v>0.75</v>
      </c>
      <c r="AO983" s="73"/>
      <c r="AP983" s="118"/>
    </row>
    <row r="984" spans="1:42">
      <c r="A984" s="4" t="str">
        <f t="shared" si="1530"/>
        <v>MCR04M1 8402</v>
      </c>
      <c r="B984" s="4">
        <v>2</v>
      </c>
      <c r="C984" s="115" t="s">
        <v>964</v>
      </c>
      <c r="D984" s="79" t="s">
        <v>434</v>
      </c>
      <c r="E984" s="116">
        <f t="shared" ref="E984:E992" si="1536">MROUND(AG984*AD984, 50)</f>
        <v>2100</v>
      </c>
      <c r="F984" s="117" t="s">
        <v>602</v>
      </c>
      <c r="G984" s="81">
        <f t="shared" si="1535"/>
        <v>116.66666666666667</v>
      </c>
      <c r="H984" s="82" t="s">
        <v>554</v>
      </c>
      <c r="I984" s="83"/>
      <c r="J984" s="83" t="s">
        <v>555</v>
      </c>
      <c r="K984" s="83" t="s">
        <v>556</v>
      </c>
      <c r="L984" s="84" t="s">
        <v>567</v>
      </c>
      <c r="M984" s="85">
        <v>70</v>
      </c>
      <c r="N984" s="85">
        <v>65</v>
      </c>
      <c r="O984" s="86" t="s">
        <v>568</v>
      </c>
      <c r="P984" s="87">
        <f t="shared" ref="P984:P992" si="1537">MROUND(E984/(4*0.28),100)</f>
        <v>1900</v>
      </c>
      <c r="Q984" s="87" t="s">
        <v>584</v>
      </c>
      <c r="R984" s="89"/>
      <c r="S984" s="89"/>
      <c r="T984" s="89"/>
      <c r="V984" s="72">
        <v>180</v>
      </c>
      <c r="Y984" s="72">
        <v>88</v>
      </c>
      <c r="AD984" s="126">
        <v>2782</v>
      </c>
      <c r="AG984" s="92">
        <v>0.75</v>
      </c>
      <c r="AO984" s="73"/>
      <c r="AP984" s="118"/>
    </row>
    <row r="985" spans="1:42">
      <c r="A985" s="4" t="str">
        <f t="shared" si="1530"/>
        <v>MCR04M1 8403</v>
      </c>
      <c r="B985" s="4">
        <v>3</v>
      </c>
      <c r="C985" s="115" t="s">
        <v>964</v>
      </c>
      <c r="D985" s="79" t="s">
        <v>434</v>
      </c>
      <c r="E985" s="116">
        <f t="shared" si="1536"/>
        <v>3050</v>
      </c>
      <c r="F985" s="117" t="s">
        <v>612</v>
      </c>
      <c r="G985" s="81">
        <f t="shared" si="1535"/>
        <v>108.92857142857143</v>
      </c>
      <c r="H985" s="82" t="s">
        <v>554</v>
      </c>
      <c r="I985" s="83"/>
      <c r="J985" s="83" t="s">
        <v>555</v>
      </c>
      <c r="K985" s="83" t="s">
        <v>556</v>
      </c>
      <c r="L985" s="84" t="s">
        <v>567</v>
      </c>
      <c r="M985" s="85">
        <v>70</v>
      </c>
      <c r="N985" s="85">
        <v>65</v>
      </c>
      <c r="O985" s="86" t="s">
        <v>568</v>
      </c>
      <c r="P985" s="87">
        <f t="shared" si="1537"/>
        <v>2700</v>
      </c>
      <c r="Q985" s="87" t="s">
        <v>438</v>
      </c>
      <c r="R985" s="89"/>
      <c r="S985" s="89"/>
      <c r="T985" s="89"/>
      <c r="V985" s="72">
        <v>270</v>
      </c>
      <c r="Y985" s="72">
        <v>92</v>
      </c>
      <c r="AD985" s="126">
        <v>4054</v>
      </c>
      <c r="AG985" s="92">
        <v>0.75</v>
      </c>
      <c r="AO985" s="73"/>
      <c r="AP985" s="118"/>
    </row>
    <row r="986" spans="1:42">
      <c r="A986" s="4" t="str">
        <f t="shared" si="1530"/>
        <v>MCR04M1 840</v>
      </c>
      <c r="C986" s="115" t="s">
        <v>964</v>
      </c>
      <c r="D986" s="79" t="s">
        <v>434</v>
      </c>
      <c r="E986" s="116">
        <f t="shared" si="1536"/>
        <v>3650</v>
      </c>
      <c r="F986" s="117" t="s">
        <v>613</v>
      </c>
      <c r="G986" s="81">
        <f t="shared" si="1535"/>
        <v>107.35294117647059</v>
      </c>
      <c r="H986" s="82" t="s">
        <v>554</v>
      </c>
      <c r="I986" s="83"/>
      <c r="J986" s="83" t="s">
        <v>555</v>
      </c>
      <c r="K986" s="83" t="s">
        <v>556</v>
      </c>
      <c r="L986" s="84" t="s">
        <v>567</v>
      </c>
      <c r="M986" s="85">
        <v>70</v>
      </c>
      <c r="N986" s="85">
        <v>65</v>
      </c>
      <c r="O986" s="86" t="s">
        <v>568</v>
      </c>
      <c r="P986" s="87">
        <f t="shared" si="1537"/>
        <v>3300</v>
      </c>
      <c r="Q986" s="87" t="s">
        <v>592</v>
      </c>
      <c r="R986" s="89"/>
      <c r="S986" s="89"/>
      <c r="T986" s="89"/>
      <c r="V986" s="72">
        <v>330</v>
      </c>
      <c r="Y986" s="72">
        <v>93.8</v>
      </c>
      <c r="AD986" s="5">
        <v>4884</v>
      </c>
      <c r="AG986" s="92">
        <v>0.75</v>
      </c>
      <c r="AO986" s="73"/>
      <c r="AP986" s="118"/>
    </row>
    <row r="987" spans="1:42">
      <c r="A987" s="4" t="str">
        <f t="shared" si="1530"/>
        <v>MCR04M1 8404</v>
      </c>
      <c r="B987" s="4">
        <v>4</v>
      </c>
      <c r="C987" s="115" t="s">
        <v>964</v>
      </c>
      <c r="D987" s="79" t="s">
        <v>435</v>
      </c>
      <c r="E987" s="116">
        <f t="shared" si="1536"/>
        <v>4250</v>
      </c>
      <c r="F987" s="117">
        <v>35</v>
      </c>
      <c r="G987" s="81">
        <v>128.57142857142858</v>
      </c>
      <c r="H987" s="82" t="s">
        <v>554</v>
      </c>
      <c r="I987" s="83"/>
      <c r="J987" s="83" t="s">
        <v>555</v>
      </c>
      <c r="K987" s="83" t="s">
        <v>556</v>
      </c>
      <c r="L987" s="84" t="s">
        <v>567</v>
      </c>
      <c r="M987" s="85">
        <v>70</v>
      </c>
      <c r="N987" s="85">
        <v>65</v>
      </c>
      <c r="O987" s="86" t="s">
        <v>568</v>
      </c>
      <c r="P987" s="87">
        <f t="shared" si="1537"/>
        <v>3800</v>
      </c>
      <c r="Q987" s="87" t="s">
        <v>604</v>
      </c>
      <c r="R987" s="89"/>
      <c r="S987" s="89"/>
      <c r="T987" s="89"/>
      <c r="V987" s="72">
        <v>270</v>
      </c>
      <c r="Y987" s="72">
        <v>119</v>
      </c>
      <c r="AD987" s="72">
        <f t="shared" ref="AD987:AD992" si="1538">2*AD976</f>
        <v>5648</v>
      </c>
      <c r="AG987" s="92">
        <v>0.75</v>
      </c>
      <c r="AN987" s="119"/>
      <c r="AO987" s="118"/>
    </row>
    <row r="988" spans="1:42">
      <c r="A988" s="4" t="str">
        <f t="shared" si="1530"/>
        <v>MCR04M1 840</v>
      </c>
      <c r="C988" s="115" t="s">
        <v>964</v>
      </c>
      <c r="D988" s="79" t="s">
        <v>435</v>
      </c>
      <c r="E988" s="116">
        <f t="shared" si="1536"/>
        <v>4800</v>
      </c>
      <c r="F988" s="117">
        <v>40</v>
      </c>
      <c r="G988" s="81">
        <v>128.75</v>
      </c>
      <c r="H988" s="82" t="s">
        <v>554</v>
      </c>
      <c r="I988" s="83"/>
      <c r="J988" s="83" t="s">
        <v>555</v>
      </c>
      <c r="K988" s="83" t="s">
        <v>556</v>
      </c>
      <c r="L988" s="84" t="s">
        <v>567</v>
      </c>
      <c r="M988" s="85">
        <v>70</v>
      </c>
      <c r="N988" s="85">
        <v>65</v>
      </c>
      <c r="O988" s="86" t="s">
        <v>568</v>
      </c>
      <c r="P988" s="87">
        <f t="shared" si="1537"/>
        <v>4300</v>
      </c>
      <c r="Q988" s="87" t="s">
        <v>562</v>
      </c>
      <c r="R988" s="89"/>
      <c r="S988" s="89"/>
      <c r="T988" s="89"/>
      <c r="V988" s="72">
        <v>310</v>
      </c>
      <c r="Y988" s="72">
        <v>120.7</v>
      </c>
      <c r="AD988" s="72">
        <f t="shared" si="1538"/>
        <v>6422</v>
      </c>
      <c r="AG988" s="92">
        <v>0.75</v>
      </c>
      <c r="AN988" s="119"/>
      <c r="AO988" s="118"/>
    </row>
    <row r="989" spans="1:42">
      <c r="A989" s="4" t="str">
        <f t="shared" si="1530"/>
        <v>MCR04M1 8405</v>
      </c>
      <c r="B989" s="4">
        <v>5</v>
      </c>
      <c r="C989" s="115" t="s">
        <v>964</v>
      </c>
      <c r="D989" s="79" t="s">
        <v>435</v>
      </c>
      <c r="E989" s="116">
        <f t="shared" si="1536"/>
        <v>5250</v>
      </c>
      <c r="F989" s="117">
        <v>45</v>
      </c>
      <c r="G989" s="81">
        <v>124.44444444444444</v>
      </c>
      <c r="H989" s="82" t="s">
        <v>554</v>
      </c>
      <c r="I989" s="83"/>
      <c r="J989" s="83" t="s">
        <v>555</v>
      </c>
      <c r="K989" s="83" t="s">
        <v>556</v>
      </c>
      <c r="L989" s="84" t="s">
        <v>567</v>
      </c>
      <c r="M989" s="85">
        <v>70</v>
      </c>
      <c r="N989" s="85">
        <v>65</v>
      </c>
      <c r="O989" s="86" t="s">
        <v>568</v>
      </c>
      <c r="P989" s="87">
        <f t="shared" si="1537"/>
        <v>4700</v>
      </c>
      <c r="Q989" s="87" t="s">
        <v>630</v>
      </c>
      <c r="R989" s="89"/>
      <c r="S989" s="89"/>
      <c r="T989" s="89"/>
      <c r="V989" s="72">
        <v>340</v>
      </c>
      <c r="Y989" s="72">
        <v>121.9</v>
      </c>
      <c r="AD989" s="72">
        <f t="shared" si="1538"/>
        <v>6996</v>
      </c>
      <c r="AG989" s="92">
        <v>0.75</v>
      </c>
      <c r="AN989" s="120"/>
      <c r="AO989" s="118"/>
    </row>
    <row r="990" spans="1:42">
      <c r="A990" s="4" t="str">
        <f t="shared" si="1530"/>
        <v>MCR04M1 840</v>
      </c>
      <c r="C990" s="115" t="s">
        <v>964</v>
      </c>
      <c r="D990" s="79" t="s">
        <v>436</v>
      </c>
      <c r="E990" s="116">
        <f t="shared" si="1536"/>
        <v>5800</v>
      </c>
      <c r="F990" s="117">
        <v>50</v>
      </c>
      <c r="G990" s="81">
        <v>124</v>
      </c>
      <c r="H990" s="82" t="s">
        <v>554</v>
      </c>
      <c r="I990" s="83"/>
      <c r="J990" s="83" t="s">
        <v>555</v>
      </c>
      <c r="K990" s="83" t="s">
        <v>556</v>
      </c>
      <c r="L990" s="84" t="s">
        <v>567</v>
      </c>
      <c r="M990" s="85">
        <v>70</v>
      </c>
      <c r="N990" s="85">
        <v>65</v>
      </c>
      <c r="O990" s="86" t="s">
        <v>568</v>
      </c>
      <c r="P990" s="87">
        <f t="shared" si="1537"/>
        <v>5200</v>
      </c>
      <c r="Q990" s="87" t="s">
        <v>638</v>
      </c>
      <c r="R990" s="89"/>
      <c r="S990" s="89"/>
      <c r="T990" s="89"/>
      <c r="V990" s="72">
        <v>380</v>
      </c>
      <c r="Y990" s="72">
        <v>123.3</v>
      </c>
      <c r="AD990" s="72">
        <f t="shared" si="1538"/>
        <v>7758</v>
      </c>
      <c r="AG990" s="92">
        <v>0.75</v>
      </c>
      <c r="AN990" s="120"/>
      <c r="AO990" s="118"/>
    </row>
    <row r="991" spans="1:42">
      <c r="A991" s="4" t="str">
        <f t="shared" si="1530"/>
        <v>MCR04M1 8406</v>
      </c>
      <c r="B991" s="4">
        <v>6</v>
      </c>
      <c r="C991" s="115" t="s">
        <v>964</v>
      </c>
      <c r="D991" s="79" t="s">
        <v>436</v>
      </c>
      <c r="E991" s="116">
        <f t="shared" si="1536"/>
        <v>6250</v>
      </c>
      <c r="F991" s="82">
        <v>55</v>
      </c>
      <c r="G991" s="81">
        <v>120.90909090909091</v>
      </c>
      <c r="H991" s="82" t="s">
        <v>554</v>
      </c>
      <c r="I991" s="83"/>
      <c r="J991" s="83" t="s">
        <v>555</v>
      </c>
      <c r="K991" s="83" t="s">
        <v>556</v>
      </c>
      <c r="L991" s="84" t="s">
        <v>567</v>
      </c>
      <c r="M991" s="85">
        <v>70</v>
      </c>
      <c r="N991" s="85">
        <v>65</v>
      </c>
      <c r="O991" s="86" t="s">
        <v>568</v>
      </c>
      <c r="P991" s="87">
        <f t="shared" si="1537"/>
        <v>5600</v>
      </c>
      <c r="Q991" s="87" t="s">
        <v>632</v>
      </c>
      <c r="R991" s="89"/>
      <c r="S991" s="89"/>
      <c r="T991" s="89"/>
      <c r="V991" s="72">
        <v>410</v>
      </c>
      <c r="Y991" s="72">
        <v>124.2</v>
      </c>
      <c r="AD991" s="72">
        <f t="shared" si="1538"/>
        <v>8326</v>
      </c>
      <c r="AG991" s="92">
        <v>0.75</v>
      </c>
      <c r="AN991" s="121"/>
      <c r="AO991" s="118"/>
    </row>
    <row r="992" spans="1:42">
      <c r="A992" s="4" t="str">
        <f t="shared" si="1530"/>
        <v>MCR04M1 8407</v>
      </c>
      <c r="B992" s="4">
        <v>7</v>
      </c>
      <c r="C992" s="115" t="s">
        <v>964</v>
      </c>
      <c r="D992" s="79" t="s">
        <v>436</v>
      </c>
      <c r="E992" s="116">
        <f t="shared" si="1536"/>
        <v>6800</v>
      </c>
      <c r="F992" s="82">
        <v>60</v>
      </c>
      <c r="G992" s="81">
        <v>120.83333333333333</v>
      </c>
      <c r="H992" s="82" t="s">
        <v>554</v>
      </c>
      <c r="I992" s="83"/>
      <c r="J992" s="83" t="s">
        <v>555</v>
      </c>
      <c r="K992" s="83" t="s">
        <v>556</v>
      </c>
      <c r="L992" s="84" t="s">
        <v>567</v>
      </c>
      <c r="M992" s="85">
        <v>70</v>
      </c>
      <c r="N992" s="85">
        <v>65</v>
      </c>
      <c r="O992" s="86" t="s">
        <v>568</v>
      </c>
      <c r="P992" s="87">
        <f t="shared" si="1537"/>
        <v>6100</v>
      </c>
      <c r="Q992" s="87" t="s">
        <v>639</v>
      </c>
      <c r="R992" s="89"/>
      <c r="S992" s="89"/>
      <c r="T992" s="89"/>
      <c r="V992" s="72">
        <v>450</v>
      </c>
      <c r="Y992" s="72">
        <v>125.4</v>
      </c>
      <c r="AD992" s="72">
        <f t="shared" si="1538"/>
        <v>9078</v>
      </c>
      <c r="AG992" s="92">
        <v>0.75</v>
      </c>
      <c r="AN992" s="121"/>
      <c r="AO992" s="118"/>
    </row>
    <row r="993" spans="1:42" ht="15" thickBot="1">
      <c r="A993" s="4" t="str">
        <f t="shared" si="1530"/>
        <v/>
      </c>
      <c r="C993" s="115"/>
      <c r="D993" s="79" t="s">
        <v>646</v>
      </c>
      <c r="E993" s="80"/>
      <c r="F993" s="82"/>
      <c r="G993" s="81"/>
      <c r="H993" s="82" t="s">
        <v>554</v>
      </c>
      <c r="I993" s="83"/>
      <c r="J993" s="83"/>
      <c r="K993" s="83"/>
      <c r="L993" s="84"/>
      <c r="M993" s="85"/>
      <c r="N993" s="85"/>
      <c r="O993" s="86"/>
      <c r="P993" s="87"/>
      <c r="Q993" s="87"/>
      <c r="R993" s="89"/>
      <c r="S993" s="89"/>
      <c r="T993" s="89"/>
      <c r="AG993" s="92">
        <v>0.75</v>
      </c>
      <c r="AN993" s="121"/>
      <c r="AO993" s="118"/>
    </row>
    <row r="994" spans="1:42">
      <c r="A994" s="4" t="str">
        <f t="shared" si="1530"/>
        <v>MCR05M1 8401</v>
      </c>
      <c r="B994" s="4">
        <v>1</v>
      </c>
      <c r="C994" s="115" t="s">
        <v>965</v>
      </c>
      <c r="D994" s="79" t="s">
        <v>434</v>
      </c>
      <c r="E994" s="116">
        <f>MROUND(AG994*AD994, 50)</f>
        <v>1800</v>
      </c>
      <c r="F994" s="117" t="s">
        <v>601</v>
      </c>
      <c r="G994" s="81">
        <f t="shared" ref="G994:G997" si="1539">E994/F994</f>
        <v>120</v>
      </c>
      <c r="H994" s="82" t="s">
        <v>554</v>
      </c>
      <c r="I994" s="83"/>
      <c r="J994" s="83" t="s">
        <v>555</v>
      </c>
      <c r="K994" s="83" t="s">
        <v>556</v>
      </c>
      <c r="L994" s="84" t="s">
        <v>571</v>
      </c>
      <c r="M994" s="85">
        <v>70</v>
      </c>
      <c r="N994" s="85">
        <v>65</v>
      </c>
      <c r="O994" s="86" t="s">
        <v>614</v>
      </c>
      <c r="P994" s="87">
        <f>MROUND(E994/(5*0.28),100)</f>
        <v>1300</v>
      </c>
      <c r="Q994" s="87" t="s">
        <v>599</v>
      </c>
      <c r="R994" s="89"/>
      <c r="S994" s="89"/>
      <c r="T994" s="89"/>
      <c r="V994" s="72">
        <v>120</v>
      </c>
      <c r="Y994" s="72">
        <v>105.25</v>
      </c>
      <c r="AD994" s="125">
        <v>2386</v>
      </c>
      <c r="AG994" s="92">
        <v>0.75</v>
      </c>
      <c r="AO994" s="73"/>
      <c r="AP994" s="118"/>
    </row>
    <row r="995" spans="1:42">
      <c r="A995" s="4" t="str">
        <f t="shared" si="1530"/>
        <v>MCR05M1 8402</v>
      </c>
      <c r="B995" s="4">
        <v>2</v>
      </c>
      <c r="C995" s="115" t="s">
        <v>965</v>
      </c>
      <c r="D995" s="79" t="s">
        <v>434</v>
      </c>
      <c r="E995" s="116">
        <f t="shared" ref="E995:E1003" si="1540">MROUND(AG995*AD995, 50)</f>
        <v>2600</v>
      </c>
      <c r="F995" s="117" t="s">
        <v>605</v>
      </c>
      <c r="G995" s="81">
        <f t="shared" si="1539"/>
        <v>118.18181818181819</v>
      </c>
      <c r="H995" s="82" t="s">
        <v>554</v>
      </c>
      <c r="I995" s="83"/>
      <c r="J995" s="83" t="s">
        <v>555</v>
      </c>
      <c r="K995" s="83" t="s">
        <v>556</v>
      </c>
      <c r="L995" s="84" t="s">
        <v>571</v>
      </c>
      <c r="M995" s="85">
        <v>70</v>
      </c>
      <c r="N995" s="85">
        <v>65</v>
      </c>
      <c r="O995" s="86" t="s">
        <v>614</v>
      </c>
      <c r="P995" s="87">
        <f t="shared" ref="P995:P1003" si="1541">MROUND(E995/(5*0.28),100)</f>
        <v>1900</v>
      </c>
      <c r="Q995" s="87" t="s">
        <v>584</v>
      </c>
      <c r="R995" s="89"/>
      <c r="S995" s="89"/>
      <c r="T995" s="89"/>
      <c r="V995" s="72">
        <v>180</v>
      </c>
      <c r="Y995" s="72">
        <v>110</v>
      </c>
      <c r="AD995" s="124">
        <v>3477</v>
      </c>
      <c r="AG995" s="92">
        <v>0.75</v>
      </c>
      <c r="AO995" s="73"/>
      <c r="AP995" s="118"/>
    </row>
    <row r="996" spans="1:42">
      <c r="A996" s="4" t="str">
        <f t="shared" si="1530"/>
        <v>MCR05M1 8403</v>
      </c>
      <c r="B996" s="4">
        <v>3</v>
      </c>
      <c r="C996" s="115" t="s">
        <v>965</v>
      </c>
      <c r="D996" s="79" t="s">
        <v>434</v>
      </c>
      <c r="E996" s="116">
        <f t="shared" si="1540"/>
        <v>3800</v>
      </c>
      <c r="F996" s="117" t="s">
        <v>613</v>
      </c>
      <c r="G996" s="81">
        <f t="shared" si="1539"/>
        <v>111.76470588235294</v>
      </c>
      <c r="H996" s="82" t="s">
        <v>554</v>
      </c>
      <c r="I996" s="83"/>
      <c r="J996" s="83" t="s">
        <v>555</v>
      </c>
      <c r="K996" s="83" t="s">
        <v>556</v>
      </c>
      <c r="L996" s="84" t="s">
        <v>571</v>
      </c>
      <c r="M996" s="85">
        <v>70</v>
      </c>
      <c r="N996" s="85">
        <v>65</v>
      </c>
      <c r="O996" s="86" t="s">
        <v>614</v>
      </c>
      <c r="P996" s="87">
        <f t="shared" si="1541"/>
        <v>2700</v>
      </c>
      <c r="Q996" s="87" t="s">
        <v>438</v>
      </c>
      <c r="R996" s="89"/>
      <c r="S996" s="89"/>
      <c r="T996" s="89"/>
      <c r="V996" s="72">
        <v>270</v>
      </c>
      <c r="Y996" s="72">
        <v>115</v>
      </c>
      <c r="AD996" s="127">
        <v>5067</v>
      </c>
      <c r="AG996" s="92">
        <v>0.75</v>
      </c>
      <c r="AO996" s="73"/>
      <c r="AP996" s="118"/>
    </row>
    <row r="997" spans="1:42">
      <c r="A997" s="4" t="str">
        <f t="shared" si="1530"/>
        <v>MCR05M1 840</v>
      </c>
      <c r="C997" s="115" t="s">
        <v>965</v>
      </c>
      <c r="D997" s="79" t="s">
        <v>434</v>
      </c>
      <c r="E997" s="116">
        <f t="shared" si="1540"/>
        <v>4600</v>
      </c>
      <c r="F997" s="117" t="s">
        <v>615</v>
      </c>
      <c r="G997" s="81">
        <f t="shared" si="1539"/>
        <v>109.52380952380952</v>
      </c>
      <c r="H997" s="82" t="s">
        <v>554</v>
      </c>
      <c r="I997" s="83"/>
      <c r="J997" s="83" t="s">
        <v>555</v>
      </c>
      <c r="K997" s="83" t="s">
        <v>556</v>
      </c>
      <c r="L997" s="84" t="s">
        <v>571</v>
      </c>
      <c r="M997" s="85">
        <v>70</v>
      </c>
      <c r="N997" s="85">
        <v>65</v>
      </c>
      <c r="O997" s="86" t="s">
        <v>614</v>
      </c>
      <c r="P997" s="87">
        <f t="shared" si="1541"/>
        <v>3300</v>
      </c>
      <c r="Q997" s="87" t="s">
        <v>592</v>
      </c>
      <c r="R997" s="89"/>
      <c r="S997" s="89"/>
      <c r="T997" s="89"/>
      <c r="V997" s="72">
        <v>330</v>
      </c>
      <c r="Y997" s="72">
        <v>117.25</v>
      </c>
      <c r="AD997" s="124">
        <v>6105</v>
      </c>
      <c r="AG997" s="92">
        <v>0.75</v>
      </c>
      <c r="AO997" s="73"/>
      <c r="AP997" s="118"/>
    </row>
    <row r="998" spans="1:42">
      <c r="A998" s="4" t="str">
        <f t="shared" si="1530"/>
        <v>MCR05M1 8404</v>
      </c>
      <c r="B998" s="4">
        <v>4</v>
      </c>
      <c r="C998" s="115" t="s">
        <v>965</v>
      </c>
      <c r="D998" s="79" t="s">
        <v>435</v>
      </c>
      <c r="E998" s="116">
        <f t="shared" si="1540"/>
        <v>5300</v>
      </c>
      <c r="F998" s="117" t="s">
        <v>616</v>
      </c>
      <c r="G998" s="81">
        <v>128.57142857142858</v>
      </c>
      <c r="H998" s="82" t="s">
        <v>554</v>
      </c>
      <c r="I998" s="83"/>
      <c r="J998" s="83" t="s">
        <v>555</v>
      </c>
      <c r="K998" s="83" t="s">
        <v>556</v>
      </c>
      <c r="L998" s="84" t="s">
        <v>571</v>
      </c>
      <c r="M998" s="85">
        <v>70</v>
      </c>
      <c r="N998" s="85">
        <v>65</v>
      </c>
      <c r="O998" s="86" t="s">
        <v>568</v>
      </c>
      <c r="P998" s="87">
        <f t="shared" si="1541"/>
        <v>3800</v>
      </c>
      <c r="Q998" s="87" t="s">
        <v>604</v>
      </c>
      <c r="R998" s="89"/>
      <c r="S998" s="89"/>
      <c r="T998" s="89"/>
      <c r="V998" s="72">
        <v>270</v>
      </c>
      <c r="Y998" s="72">
        <v>148.69999999999999</v>
      </c>
      <c r="AD998" s="72">
        <v>7060</v>
      </c>
      <c r="AG998" s="92">
        <v>0.75</v>
      </c>
      <c r="AN998" s="119"/>
      <c r="AO998" s="118"/>
    </row>
    <row r="999" spans="1:42">
      <c r="A999" s="4" t="str">
        <f t="shared" si="1530"/>
        <v>MCR05M1 840</v>
      </c>
      <c r="C999" s="115" t="s">
        <v>965</v>
      </c>
      <c r="D999" s="79" t="s">
        <v>435</v>
      </c>
      <c r="E999" s="116">
        <f t="shared" si="1540"/>
        <v>6000</v>
      </c>
      <c r="F999" s="117" t="s">
        <v>617</v>
      </c>
      <c r="G999" s="81">
        <v>128.75</v>
      </c>
      <c r="H999" s="82" t="s">
        <v>554</v>
      </c>
      <c r="I999" s="83"/>
      <c r="J999" s="83" t="s">
        <v>555</v>
      </c>
      <c r="K999" s="83" t="s">
        <v>556</v>
      </c>
      <c r="L999" s="84" t="s">
        <v>571</v>
      </c>
      <c r="M999" s="85">
        <v>70</v>
      </c>
      <c r="N999" s="85">
        <v>65</v>
      </c>
      <c r="O999" s="86" t="s">
        <v>568</v>
      </c>
      <c r="P999" s="87">
        <f t="shared" si="1541"/>
        <v>4300</v>
      </c>
      <c r="Q999" s="87" t="s">
        <v>562</v>
      </c>
      <c r="R999" s="89"/>
      <c r="S999" s="89"/>
      <c r="T999" s="89"/>
      <c r="V999" s="72">
        <v>310</v>
      </c>
      <c r="Y999" s="72">
        <v>150.9</v>
      </c>
      <c r="AD999" s="72">
        <v>8027</v>
      </c>
      <c r="AG999" s="92">
        <v>0.75</v>
      </c>
      <c r="AN999" s="119"/>
      <c r="AO999" s="118"/>
    </row>
    <row r="1000" spans="1:42">
      <c r="A1000" s="4" t="str">
        <f t="shared" si="1530"/>
        <v>MCR05M1 8405</v>
      </c>
      <c r="B1000" s="4">
        <v>5</v>
      </c>
      <c r="C1000" s="115" t="s">
        <v>965</v>
      </c>
      <c r="D1000" s="79" t="s">
        <v>435</v>
      </c>
      <c r="E1000" s="116">
        <f t="shared" si="1540"/>
        <v>6750</v>
      </c>
      <c r="F1000" s="117" t="s">
        <v>618</v>
      </c>
      <c r="G1000" s="81">
        <v>124.44444444444444</v>
      </c>
      <c r="H1000" s="82" t="s">
        <v>554</v>
      </c>
      <c r="I1000" s="83"/>
      <c r="J1000" s="83" t="s">
        <v>555</v>
      </c>
      <c r="K1000" s="83" t="s">
        <v>556</v>
      </c>
      <c r="L1000" s="84" t="s">
        <v>571</v>
      </c>
      <c r="M1000" s="85">
        <v>70</v>
      </c>
      <c r="N1000" s="85">
        <v>65</v>
      </c>
      <c r="O1000" s="86" t="s">
        <v>568</v>
      </c>
      <c r="P1000" s="87">
        <f t="shared" si="1541"/>
        <v>4800</v>
      </c>
      <c r="Q1000" s="87" t="s">
        <v>630</v>
      </c>
      <c r="R1000" s="89"/>
      <c r="S1000" s="89"/>
      <c r="T1000" s="89"/>
      <c r="V1000" s="72">
        <v>350</v>
      </c>
      <c r="Y1000" s="72">
        <v>152.80000000000001</v>
      </c>
      <c r="AD1000" s="72">
        <v>8984</v>
      </c>
      <c r="AG1000" s="92">
        <v>0.75</v>
      </c>
      <c r="AN1000" s="120"/>
      <c r="AO1000" s="118"/>
    </row>
    <row r="1001" spans="1:42">
      <c r="A1001" s="4" t="str">
        <f t="shared" si="1530"/>
        <v>MCR05M1 840</v>
      </c>
      <c r="C1001" s="115" t="s">
        <v>965</v>
      </c>
      <c r="D1001" s="79" t="s">
        <v>436</v>
      </c>
      <c r="E1001" s="116">
        <f t="shared" si="1540"/>
        <v>7250</v>
      </c>
      <c r="F1001" s="117" t="s">
        <v>619</v>
      </c>
      <c r="G1001" s="81">
        <v>124</v>
      </c>
      <c r="H1001" s="82" t="s">
        <v>554</v>
      </c>
      <c r="I1001" s="83"/>
      <c r="J1001" s="83" t="s">
        <v>555</v>
      </c>
      <c r="K1001" s="83" t="s">
        <v>556</v>
      </c>
      <c r="L1001" s="84" t="s">
        <v>571</v>
      </c>
      <c r="M1001" s="85">
        <v>70</v>
      </c>
      <c r="N1001" s="85">
        <v>65</v>
      </c>
      <c r="O1001" s="86" t="s">
        <v>568</v>
      </c>
      <c r="P1001" s="87">
        <f t="shared" si="1541"/>
        <v>5200</v>
      </c>
      <c r="Q1001" s="87" t="s">
        <v>638</v>
      </c>
      <c r="R1001" s="89"/>
      <c r="S1001" s="89"/>
      <c r="T1001" s="89"/>
      <c r="V1001" s="72">
        <v>380</v>
      </c>
      <c r="Y1001" s="72">
        <v>154.1</v>
      </c>
      <c r="AD1001" s="72">
        <v>9697</v>
      </c>
      <c r="AG1001" s="92">
        <v>0.75</v>
      </c>
      <c r="AN1001" s="120"/>
      <c r="AO1001" s="118"/>
    </row>
    <row r="1002" spans="1:42">
      <c r="A1002" s="4" t="str">
        <f t="shared" si="1530"/>
        <v>MCR05M1 8406</v>
      </c>
      <c r="B1002" s="4">
        <v>6</v>
      </c>
      <c r="C1002" s="115" t="s">
        <v>965</v>
      </c>
      <c r="D1002" s="79" t="s">
        <v>436</v>
      </c>
      <c r="E1002" s="116">
        <f t="shared" si="1540"/>
        <v>7800</v>
      </c>
      <c r="F1002" s="82">
        <v>68</v>
      </c>
      <c r="G1002" s="81">
        <v>120.90909090909091</v>
      </c>
      <c r="H1002" s="82" t="s">
        <v>554</v>
      </c>
      <c r="I1002" s="83"/>
      <c r="J1002" s="83" t="s">
        <v>555</v>
      </c>
      <c r="K1002" s="83" t="s">
        <v>556</v>
      </c>
      <c r="L1002" s="84" t="s">
        <v>571</v>
      </c>
      <c r="M1002" s="85">
        <v>70</v>
      </c>
      <c r="N1002" s="85">
        <v>65</v>
      </c>
      <c r="O1002" s="86" t="s">
        <v>568</v>
      </c>
      <c r="P1002" s="87">
        <f t="shared" si="1541"/>
        <v>5600</v>
      </c>
      <c r="Q1002" s="87" t="s">
        <v>632</v>
      </c>
      <c r="R1002" s="89"/>
      <c r="S1002" s="89"/>
      <c r="T1002" s="89"/>
      <c r="V1002" s="72">
        <v>410</v>
      </c>
      <c r="Y1002" s="72">
        <v>155.19999999999999</v>
      </c>
      <c r="AD1002" s="72">
        <v>10407</v>
      </c>
      <c r="AG1002" s="92">
        <v>0.75</v>
      </c>
      <c r="AN1002" s="121"/>
      <c r="AO1002" s="118"/>
    </row>
    <row r="1003" spans="1:42">
      <c r="A1003" s="4" t="str">
        <f t="shared" si="1530"/>
        <v>MCR05M1 8407</v>
      </c>
      <c r="B1003" s="4">
        <v>7</v>
      </c>
      <c r="C1003" s="115" t="s">
        <v>965</v>
      </c>
      <c r="D1003" s="79" t="s">
        <v>436</v>
      </c>
      <c r="E1003" s="116">
        <f t="shared" si="1540"/>
        <v>8500</v>
      </c>
      <c r="F1003" s="82">
        <v>75</v>
      </c>
      <c r="G1003" s="81">
        <v>120.83333333333333</v>
      </c>
      <c r="H1003" s="82" t="s">
        <v>554</v>
      </c>
      <c r="I1003" s="83"/>
      <c r="J1003" s="83" t="s">
        <v>555</v>
      </c>
      <c r="K1003" s="83" t="s">
        <v>556</v>
      </c>
      <c r="L1003" s="84" t="s">
        <v>571</v>
      </c>
      <c r="M1003" s="85">
        <v>70</v>
      </c>
      <c r="N1003" s="85">
        <v>65</v>
      </c>
      <c r="O1003" s="86" t="s">
        <v>568</v>
      </c>
      <c r="P1003" s="87">
        <f t="shared" si="1541"/>
        <v>6100</v>
      </c>
      <c r="Q1003" s="87" t="s">
        <v>639</v>
      </c>
      <c r="R1003" s="89"/>
      <c r="S1003" s="89"/>
      <c r="T1003" s="89"/>
      <c r="V1003" s="72">
        <v>450</v>
      </c>
      <c r="Y1003" s="72">
        <v>156.69999999999999</v>
      </c>
      <c r="AD1003" s="72">
        <v>11346</v>
      </c>
      <c r="AG1003" s="92">
        <v>0.75</v>
      </c>
      <c r="AN1003" s="121"/>
      <c r="AO1003" s="118"/>
    </row>
    <row r="1004" spans="1:42">
      <c r="A1004" s="4" t="str">
        <f t="shared" si="1530"/>
        <v/>
      </c>
      <c r="C1004" s="115"/>
      <c r="D1004" s="79" t="s">
        <v>646</v>
      </c>
      <c r="E1004" s="116"/>
      <c r="F1004" s="82"/>
      <c r="G1004" s="81"/>
      <c r="H1004" s="82" t="s">
        <v>554</v>
      </c>
      <c r="I1004" s="83"/>
      <c r="J1004" s="83"/>
      <c r="K1004" s="83"/>
      <c r="L1004" s="84"/>
      <c r="M1004" s="85"/>
      <c r="N1004" s="85"/>
      <c r="O1004" s="86"/>
      <c r="P1004" s="87"/>
      <c r="Q1004" s="87"/>
      <c r="R1004" s="89"/>
      <c r="S1004" s="89"/>
      <c r="T1004" s="89"/>
      <c r="AG1004" s="92">
        <v>0.75</v>
      </c>
      <c r="AN1004" s="121"/>
      <c r="AO1004" s="118"/>
    </row>
    <row r="1005" spans="1:42">
      <c r="A1005" s="4" t="str">
        <f t="shared" si="1530"/>
        <v>MCR06M1 8401</v>
      </c>
      <c r="B1005" s="4">
        <v>1</v>
      </c>
      <c r="C1005" s="115" t="s">
        <v>966</v>
      </c>
      <c r="D1005" s="79" t="s">
        <v>649</v>
      </c>
      <c r="E1005" s="116">
        <f>MROUND(AG1005*AD1005, 50)</f>
        <v>2150</v>
      </c>
      <c r="F1005" s="117">
        <v>18</v>
      </c>
      <c r="G1005" s="81">
        <f t="shared" ref="G1005:G1008" si="1542">E1005/F1005</f>
        <v>119.44444444444444</v>
      </c>
      <c r="H1005" s="82" t="s">
        <v>554</v>
      </c>
      <c r="I1005" s="83"/>
      <c r="J1005" s="83" t="s">
        <v>555</v>
      </c>
      <c r="K1005" s="83" t="s">
        <v>556</v>
      </c>
      <c r="L1005" s="84" t="s">
        <v>575</v>
      </c>
      <c r="M1005" s="85">
        <v>70</v>
      </c>
      <c r="N1005" s="85">
        <v>65</v>
      </c>
      <c r="O1005" s="86" t="s">
        <v>614</v>
      </c>
      <c r="P1005" s="87">
        <f>MROUND(E1005/(6*0.28),100)</f>
        <v>1300</v>
      </c>
      <c r="Q1005" s="87" t="s">
        <v>599</v>
      </c>
      <c r="R1005" s="89"/>
      <c r="S1005" s="89"/>
      <c r="T1005" s="89"/>
      <c r="V1005" s="72">
        <v>120</v>
      </c>
      <c r="Y1005" s="128">
        <v>126</v>
      </c>
      <c r="AD1005" s="126">
        <v>2863</v>
      </c>
      <c r="AG1005" s="92">
        <v>0.75</v>
      </c>
      <c r="AO1005" s="73"/>
      <c r="AP1005" s="118"/>
    </row>
    <row r="1006" spans="1:42">
      <c r="A1006" s="4" t="str">
        <f t="shared" si="1530"/>
        <v>MCR06M1 8402</v>
      </c>
      <c r="B1006" s="4">
        <v>2</v>
      </c>
      <c r="C1006" s="115" t="s">
        <v>966</v>
      </c>
      <c r="D1006" s="79" t="s">
        <v>649</v>
      </c>
      <c r="E1006" s="116">
        <f t="shared" ref="E1006:E1014" si="1543">MROUND(AG1006*AD1006, 50)</f>
        <v>3150</v>
      </c>
      <c r="F1006" s="117">
        <v>26</v>
      </c>
      <c r="G1006" s="81">
        <f t="shared" si="1542"/>
        <v>121.15384615384616</v>
      </c>
      <c r="H1006" s="82" t="s">
        <v>554</v>
      </c>
      <c r="I1006" s="83"/>
      <c r="J1006" s="83" t="s">
        <v>555</v>
      </c>
      <c r="K1006" s="83" t="s">
        <v>556</v>
      </c>
      <c r="L1006" s="84" t="s">
        <v>575</v>
      </c>
      <c r="M1006" s="85">
        <v>70</v>
      </c>
      <c r="N1006" s="85">
        <v>65</v>
      </c>
      <c r="O1006" s="86" t="s">
        <v>614</v>
      </c>
      <c r="P1006" s="87">
        <f t="shared" ref="P1006:P1014" si="1544">MROUND(E1006/(6*0.28),100)</f>
        <v>1900</v>
      </c>
      <c r="Q1006" s="87" t="s">
        <v>584</v>
      </c>
      <c r="R1006" s="89"/>
      <c r="S1006" s="89"/>
      <c r="T1006" s="89"/>
      <c r="V1006" s="72">
        <v>180</v>
      </c>
      <c r="Y1006" s="128">
        <v>132.19999999999999</v>
      </c>
      <c r="AD1006" s="124">
        <v>4172</v>
      </c>
      <c r="AG1006" s="92">
        <v>0.75</v>
      </c>
      <c r="AO1006" s="73"/>
      <c r="AP1006" s="118"/>
    </row>
    <row r="1007" spans="1:42">
      <c r="A1007" s="4" t="str">
        <f t="shared" si="1530"/>
        <v>MCR06M1 8403</v>
      </c>
      <c r="B1007" s="4">
        <v>3</v>
      </c>
      <c r="C1007" s="115" t="s">
        <v>966</v>
      </c>
      <c r="D1007" s="79" t="s">
        <v>649</v>
      </c>
      <c r="E1007" s="116">
        <f t="shared" si="1543"/>
        <v>4550</v>
      </c>
      <c r="F1007" s="117">
        <v>40</v>
      </c>
      <c r="G1007" s="81">
        <f t="shared" si="1542"/>
        <v>113.75</v>
      </c>
      <c r="H1007" s="82" t="s">
        <v>554</v>
      </c>
      <c r="I1007" s="83"/>
      <c r="J1007" s="83" t="s">
        <v>555</v>
      </c>
      <c r="K1007" s="83" t="s">
        <v>556</v>
      </c>
      <c r="L1007" s="84" t="s">
        <v>575</v>
      </c>
      <c r="M1007" s="85">
        <v>70</v>
      </c>
      <c r="N1007" s="85">
        <v>65</v>
      </c>
      <c r="O1007" s="86" t="s">
        <v>614</v>
      </c>
      <c r="P1007" s="87">
        <f t="shared" si="1544"/>
        <v>2700</v>
      </c>
      <c r="Q1007" s="87" t="s">
        <v>438</v>
      </c>
      <c r="R1007" s="89"/>
      <c r="S1007" s="89"/>
      <c r="T1007" s="89"/>
      <c r="V1007" s="72">
        <v>270</v>
      </c>
      <c r="Y1007" s="128">
        <v>137.9</v>
      </c>
      <c r="AD1007" s="127">
        <v>6080</v>
      </c>
      <c r="AG1007" s="92">
        <v>0.75</v>
      </c>
      <c r="AO1007" s="73"/>
      <c r="AP1007" s="118"/>
    </row>
    <row r="1008" spans="1:42">
      <c r="A1008" s="4" t="str">
        <f t="shared" si="1530"/>
        <v>MCR06M1 840</v>
      </c>
      <c r="C1008" s="115" t="s">
        <v>966</v>
      </c>
      <c r="D1008" s="79" t="s">
        <v>650</v>
      </c>
      <c r="E1008" s="116">
        <f t="shared" si="1543"/>
        <v>5500</v>
      </c>
      <c r="F1008" s="117">
        <v>50</v>
      </c>
      <c r="G1008" s="81">
        <f t="shared" si="1542"/>
        <v>110</v>
      </c>
      <c r="H1008" s="82" t="s">
        <v>554</v>
      </c>
      <c r="I1008" s="83"/>
      <c r="J1008" s="83" t="s">
        <v>555</v>
      </c>
      <c r="K1008" s="83" t="s">
        <v>556</v>
      </c>
      <c r="L1008" s="84" t="s">
        <v>575</v>
      </c>
      <c r="M1008" s="85">
        <v>70</v>
      </c>
      <c r="N1008" s="85">
        <v>65</v>
      </c>
      <c r="O1008" s="86" t="s">
        <v>614</v>
      </c>
      <c r="P1008" s="87">
        <f t="shared" si="1544"/>
        <v>3300</v>
      </c>
      <c r="Q1008" s="87" t="s">
        <v>592</v>
      </c>
      <c r="R1008" s="89"/>
      <c r="S1008" s="89"/>
      <c r="T1008" s="89"/>
      <c r="V1008" s="72">
        <v>330</v>
      </c>
      <c r="Y1008" s="129">
        <v>140.80000000000001</v>
      </c>
      <c r="AD1008" s="127">
        <v>7326</v>
      </c>
      <c r="AG1008" s="92">
        <v>0.75</v>
      </c>
      <c r="AO1008" s="73"/>
      <c r="AP1008" s="118"/>
    </row>
    <row r="1009" spans="1:41">
      <c r="A1009" s="4" t="str">
        <f t="shared" si="1530"/>
        <v>MCR06M1 8404</v>
      </c>
      <c r="B1009" s="4">
        <v>4</v>
      </c>
      <c r="C1009" s="115" t="s">
        <v>966</v>
      </c>
      <c r="D1009" s="79" t="s">
        <v>435</v>
      </c>
      <c r="E1009" s="116">
        <f t="shared" si="1543"/>
        <v>6350</v>
      </c>
      <c r="F1009" s="117">
        <v>52</v>
      </c>
      <c r="G1009" s="81">
        <v>130.76923076923077</v>
      </c>
      <c r="H1009" s="82" t="s">
        <v>554</v>
      </c>
      <c r="I1009" s="83"/>
      <c r="J1009" s="83" t="s">
        <v>555</v>
      </c>
      <c r="K1009" s="83" t="s">
        <v>556</v>
      </c>
      <c r="L1009" s="84" t="s">
        <v>575</v>
      </c>
      <c r="M1009" s="85">
        <v>70</v>
      </c>
      <c r="N1009" s="85">
        <v>65</v>
      </c>
      <c r="O1009" s="86" t="s">
        <v>576</v>
      </c>
      <c r="P1009" s="87">
        <f t="shared" si="1544"/>
        <v>3800</v>
      </c>
      <c r="Q1009" s="87" t="s">
        <v>604</v>
      </c>
      <c r="R1009" s="89"/>
      <c r="S1009" s="89"/>
      <c r="T1009" s="89"/>
      <c r="V1009" s="72">
        <v>270</v>
      </c>
      <c r="Y1009" s="72">
        <v>178.5</v>
      </c>
      <c r="AD1009" s="72">
        <f t="shared" ref="AD1009:AD1014" si="1545">3*AD976</f>
        <v>8472</v>
      </c>
      <c r="AG1009" s="92">
        <v>0.75</v>
      </c>
      <c r="AO1009" s="118"/>
    </row>
    <row r="1010" spans="1:41">
      <c r="A1010" s="4" t="str">
        <f t="shared" si="1530"/>
        <v>MCR06M1 840</v>
      </c>
      <c r="C1010" s="115" t="s">
        <v>966</v>
      </c>
      <c r="D1010" s="79" t="s">
        <v>435</v>
      </c>
      <c r="E1010" s="116">
        <f t="shared" si="1543"/>
        <v>7200</v>
      </c>
      <c r="F1010" s="117">
        <v>59</v>
      </c>
      <c r="G1010" s="81">
        <v>130.5084745762712</v>
      </c>
      <c r="H1010" s="82" t="s">
        <v>554</v>
      </c>
      <c r="I1010" s="83"/>
      <c r="J1010" s="83" t="s">
        <v>555</v>
      </c>
      <c r="K1010" s="83" t="s">
        <v>556</v>
      </c>
      <c r="L1010" s="84" t="s">
        <v>575</v>
      </c>
      <c r="M1010" s="85">
        <v>70</v>
      </c>
      <c r="N1010" s="85">
        <v>65</v>
      </c>
      <c r="O1010" s="86" t="s">
        <v>576</v>
      </c>
      <c r="P1010" s="87">
        <f t="shared" si="1544"/>
        <v>4300</v>
      </c>
      <c r="Q1010" s="87" t="s">
        <v>562</v>
      </c>
      <c r="R1010" s="89"/>
      <c r="S1010" s="89"/>
      <c r="T1010" s="89"/>
      <c r="V1010" s="72">
        <v>310</v>
      </c>
      <c r="Y1010" s="72">
        <v>181.1</v>
      </c>
      <c r="AD1010" s="72">
        <f t="shared" si="1545"/>
        <v>9633</v>
      </c>
      <c r="AG1010" s="92">
        <v>0.75</v>
      </c>
      <c r="AO1010" s="118"/>
    </row>
    <row r="1011" spans="1:41">
      <c r="A1011" s="4" t="str">
        <f t="shared" si="1530"/>
        <v>MCR06M1 8405</v>
      </c>
      <c r="B1011" s="4">
        <v>5</v>
      </c>
      <c r="C1011" s="115" t="s">
        <v>966</v>
      </c>
      <c r="D1011" s="79" t="s">
        <v>436</v>
      </c>
      <c r="E1011" s="116">
        <f t="shared" si="1543"/>
        <v>7850</v>
      </c>
      <c r="F1011" s="117">
        <v>67</v>
      </c>
      <c r="G1011" s="81">
        <v>128.35820895522389</v>
      </c>
      <c r="H1011" s="82" t="s">
        <v>554</v>
      </c>
      <c r="I1011" s="83"/>
      <c r="J1011" s="83" t="s">
        <v>555</v>
      </c>
      <c r="K1011" s="83" t="s">
        <v>556</v>
      </c>
      <c r="L1011" s="84" t="s">
        <v>575</v>
      </c>
      <c r="M1011" s="85">
        <v>70</v>
      </c>
      <c r="N1011" s="85">
        <v>65</v>
      </c>
      <c r="O1011" s="86" t="s">
        <v>576</v>
      </c>
      <c r="P1011" s="87">
        <f t="shared" si="1544"/>
        <v>4700</v>
      </c>
      <c r="Q1011" s="87" t="s">
        <v>630</v>
      </c>
      <c r="R1011" s="89"/>
      <c r="S1011" s="89"/>
      <c r="T1011" s="89"/>
      <c r="V1011" s="72">
        <v>350</v>
      </c>
      <c r="Y1011" s="72">
        <v>183.4</v>
      </c>
      <c r="AD1011" s="72">
        <f t="shared" si="1545"/>
        <v>10494</v>
      </c>
      <c r="AG1011" s="92">
        <v>0.75</v>
      </c>
      <c r="AO1011" s="118"/>
    </row>
    <row r="1012" spans="1:41">
      <c r="A1012" s="4" t="str">
        <f t="shared" si="1530"/>
        <v>MCR06M1 840</v>
      </c>
      <c r="C1012" s="115" t="s">
        <v>966</v>
      </c>
      <c r="D1012" s="79" t="s">
        <v>436</v>
      </c>
      <c r="E1012" s="116">
        <f t="shared" si="1543"/>
        <v>8750</v>
      </c>
      <c r="F1012" s="117">
        <v>74</v>
      </c>
      <c r="G1012" s="81">
        <v>125.67567567567568</v>
      </c>
      <c r="H1012" s="82" t="s">
        <v>554</v>
      </c>
      <c r="I1012" s="83"/>
      <c r="J1012" s="83" t="s">
        <v>555</v>
      </c>
      <c r="K1012" s="83" t="s">
        <v>556</v>
      </c>
      <c r="L1012" s="84" t="s">
        <v>575</v>
      </c>
      <c r="M1012" s="85">
        <v>70</v>
      </c>
      <c r="N1012" s="85">
        <v>65</v>
      </c>
      <c r="O1012" s="86" t="s">
        <v>576</v>
      </c>
      <c r="P1012" s="87">
        <f t="shared" si="1544"/>
        <v>5200</v>
      </c>
      <c r="Q1012" s="87" t="s">
        <v>638</v>
      </c>
      <c r="R1012" s="89"/>
      <c r="S1012" s="89"/>
      <c r="T1012" s="89"/>
      <c r="V1012" s="72">
        <v>380</v>
      </c>
      <c r="Y1012" s="72">
        <v>184.9</v>
      </c>
      <c r="AD1012" s="72">
        <f t="shared" si="1545"/>
        <v>11637</v>
      </c>
      <c r="AG1012" s="92">
        <v>0.75</v>
      </c>
      <c r="AO1012" s="118"/>
    </row>
    <row r="1013" spans="1:41">
      <c r="A1013" s="4" t="str">
        <f t="shared" si="1530"/>
        <v>MCR06M1 8406</v>
      </c>
      <c r="B1013" s="4">
        <v>6</v>
      </c>
      <c r="C1013" s="115" t="s">
        <v>966</v>
      </c>
      <c r="D1013" s="79" t="s">
        <v>436</v>
      </c>
      <c r="E1013" s="116">
        <f t="shared" si="1543"/>
        <v>9350</v>
      </c>
      <c r="F1013" s="117">
        <v>82</v>
      </c>
      <c r="G1013" s="81">
        <v>121.95121951219512</v>
      </c>
      <c r="H1013" s="82" t="s">
        <v>554</v>
      </c>
      <c r="I1013" s="83"/>
      <c r="J1013" s="83" t="s">
        <v>555</v>
      </c>
      <c r="K1013" s="83" t="s">
        <v>556</v>
      </c>
      <c r="L1013" s="84" t="s">
        <v>575</v>
      </c>
      <c r="M1013" s="85">
        <v>70</v>
      </c>
      <c r="N1013" s="85">
        <v>65</v>
      </c>
      <c r="O1013" s="86" t="s">
        <v>576</v>
      </c>
      <c r="P1013" s="87">
        <f t="shared" si="1544"/>
        <v>5600</v>
      </c>
      <c r="Q1013" s="87" t="s">
        <v>632</v>
      </c>
      <c r="R1013" s="89"/>
      <c r="S1013" s="89"/>
      <c r="T1013" s="89"/>
      <c r="V1013" s="72">
        <v>410</v>
      </c>
      <c r="Y1013" s="72">
        <v>186.3</v>
      </c>
      <c r="AD1013" s="72">
        <f t="shared" si="1545"/>
        <v>12489</v>
      </c>
      <c r="AG1013" s="92">
        <v>0.75</v>
      </c>
      <c r="AO1013" s="118"/>
    </row>
    <row r="1014" spans="1:41">
      <c r="A1014" s="4" t="str">
        <f t="shared" si="1530"/>
        <v>MCR06M1 8407</v>
      </c>
      <c r="B1014" s="4">
        <v>7</v>
      </c>
      <c r="C1014" s="115" t="s">
        <v>966</v>
      </c>
      <c r="D1014" s="79" t="s">
        <v>436</v>
      </c>
      <c r="E1014" s="116">
        <f t="shared" si="1543"/>
        <v>10200</v>
      </c>
      <c r="F1014" s="82">
        <v>89</v>
      </c>
      <c r="G1014" s="81">
        <v>122.47191011235955</v>
      </c>
      <c r="H1014" s="82" t="s">
        <v>554</v>
      </c>
      <c r="I1014" s="83"/>
      <c r="J1014" s="83" t="s">
        <v>555</v>
      </c>
      <c r="K1014" s="83" t="s">
        <v>556</v>
      </c>
      <c r="L1014" s="84" t="s">
        <v>575</v>
      </c>
      <c r="M1014" s="85">
        <v>70</v>
      </c>
      <c r="N1014" s="85">
        <v>65</v>
      </c>
      <c r="O1014" s="86" t="s">
        <v>576</v>
      </c>
      <c r="P1014" s="87">
        <f t="shared" si="1544"/>
        <v>6100</v>
      </c>
      <c r="Q1014" s="87" t="s">
        <v>639</v>
      </c>
      <c r="R1014" s="89"/>
      <c r="S1014" s="89"/>
      <c r="T1014" s="89"/>
      <c r="V1014" s="72">
        <v>450</v>
      </c>
      <c r="Y1014" s="72">
        <v>188.1</v>
      </c>
      <c r="AD1014" s="72">
        <f t="shared" si="1545"/>
        <v>13617</v>
      </c>
      <c r="AG1014" s="92">
        <v>0.75</v>
      </c>
      <c r="AO1014" s="118"/>
    </row>
    <row r="1015" spans="1:41">
      <c r="A1015" s="4" t="str">
        <f t="shared" si="1530"/>
        <v/>
      </c>
      <c r="C1015" s="115"/>
      <c r="D1015" s="79" t="s">
        <v>646</v>
      </c>
      <c r="E1015" s="80"/>
      <c r="F1015" s="82"/>
      <c r="G1015" s="81"/>
      <c r="H1015" s="82" t="s">
        <v>554</v>
      </c>
      <c r="I1015" s="83"/>
      <c r="J1015" s="83"/>
      <c r="K1015" s="83"/>
      <c r="L1015" s="84"/>
      <c r="M1015" s="85"/>
      <c r="N1015" s="85"/>
      <c r="O1015" s="86"/>
      <c r="P1015" s="87"/>
      <c r="Q1015" s="87"/>
      <c r="R1015" s="89"/>
      <c r="S1015" s="89"/>
      <c r="T1015" s="89"/>
      <c r="AG1015" s="92">
        <v>0.75</v>
      </c>
      <c r="AO1015" s="118"/>
    </row>
    <row r="1016" spans="1:41">
      <c r="A1016" s="4" t="str">
        <f t="shared" si="1530"/>
        <v>MCR08M1 8401</v>
      </c>
      <c r="B1016" s="4">
        <v>1</v>
      </c>
      <c r="C1016" s="115" t="s">
        <v>967</v>
      </c>
      <c r="D1016" s="79" t="s">
        <v>649</v>
      </c>
      <c r="E1016" s="116">
        <f>MROUND(AG1016*AD1016, 50)</f>
        <v>2850</v>
      </c>
      <c r="F1016" s="117">
        <v>23</v>
      </c>
      <c r="G1016" s="81">
        <f t="shared" ref="G1016:G1025" si="1546">E1016/F1016</f>
        <v>123.91304347826087</v>
      </c>
      <c r="H1016" s="82" t="s">
        <v>554</v>
      </c>
      <c r="I1016" s="83"/>
      <c r="J1016" s="83" t="s">
        <v>555</v>
      </c>
      <c r="K1016" s="83" t="s">
        <v>556</v>
      </c>
      <c r="L1016" s="84" t="s">
        <v>579</v>
      </c>
      <c r="M1016" s="85">
        <v>70</v>
      </c>
      <c r="N1016" s="85">
        <v>65</v>
      </c>
      <c r="O1016" s="86" t="s">
        <v>580</v>
      </c>
      <c r="P1016" s="87">
        <f>MROUND(E1016/(8*0.28),100)</f>
        <v>1300</v>
      </c>
      <c r="Q1016" s="87" t="s">
        <v>599</v>
      </c>
      <c r="R1016" s="89"/>
      <c r="S1016" s="89"/>
      <c r="T1016" s="89"/>
      <c r="V1016" s="72">
        <v>120</v>
      </c>
      <c r="Y1016" s="128">
        <v>168.6</v>
      </c>
      <c r="AD1016" s="126">
        <v>3818</v>
      </c>
      <c r="AG1016" s="92">
        <v>0.75</v>
      </c>
      <c r="AO1016" s="118"/>
    </row>
    <row r="1017" spans="1:41">
      <c r="A1017" s="4" t="str">
        <f t="shared" si="1530"/>
        <v>MCR08M1 8402</v>
      </c>
      <c r="B1017" s="4">
        <v>2</v>
      </c>
      <c r="C1017" s="115" t="s">
        <v>967</v>
      </c>
      <c r="D1017" s="79" t="s">
        <v>649</v>
      </c>
      <c r="E1017" s="116">
        <f t="shared" ref="E1017:E1025" si="1547">MROUND(AG1017*AD1017, 50)</f>
        <v>4400</v>
      </c>
      <c r="F1017" s="117">
        <v>35</v>
      </c>
      <c r="G1017" s="81">
        <f t="shared" si="1546"/>
        <v>125.71428571428571</v>
      </c>
      <c r="H1017" s="82" t="s">
        <v>554</v>
      </c>
      <c r="I1017" s="83"/>
      <c r="J1017" s="83" t="s">
        <v>555</v>
      </c>
      <c r="K1017" s="83" t="s">
        <v>556</v>
      </c>
      <c r="L1017" s="84" t="s">
        <v>579</v>
      </c>
      <c r="M1017" s="85">
        <v>70</v>
      </c>
      <c r="N1017" s="85">
        <v>65</v>
      </c>
      <c r="O1017" s="86" t="s">
        <v>580</v>
      </c>
      <c r="P1017" s="87">
        <f t="shared" ref="P1017:P1025" si="1548">MROUND(E1017/(8*0.28),100)</f>
        <v>2000</v>
      </c>
      <c r="Q1017" s="87" t="s">
        <v>584</v>
      </c>
      <c r="R1017" s="89"/>
      <c r="S1017" s="89"/>
      <c r="T1017" s="89"/>
      <c r="V1017" s="72">
        <v>180</v>
      </c>
      <c r="Y1017" s="128">
        <v>176.2</v>
      </c>
      <c r="AD1017" s="124">
        <v>5850</v>
      </c>
      <c r="AG1017" s="92">
        <v>0.75</v>
      </c>
      <c r="AO1017" s="118"/>
    </row>
    <row r="1018" spans="1:41">
      <c r="A1018" s="4" t="str">
        <f t="shared" si="1530"/>
        <v>MCR08M1 8403</v>
      </c>
      <c r="B1018" s="4">
        <v>3</v>
      </c>
      <c r="C1018" s="115" t="s">
        <v>967</v>
      </c>
      <c r="D1018" s="79" t="s">
        <v>650</v>
      </c>
      <c r="E1018" s="116">
        <f t="shared" si="1547"/>
        <v>6100</v>
      </c>
      <c r="F1018" s="117">
        <v>53</v>
      </c>
      <c r="G1018" s="81">
        <f t="shared" si="1546"/>
        <v>115.09433962264151</v>
      </c>
      <c r="H1018" s="82" t="s">
        <v>554</v>
      </c>
      <c r="I1018" s="83"/>
      <c r="J1018" s="83" t="s">
        <v>555</v>
      </c>
      <c r="K1018" s="83" t="s">
        <v>556</v>
      </c>
      <c r="L1018" s="84" t="s">
        <v>579</v>
      </c>
      <c r="M1018" s="85">
        <v>70</v>
      </c>
      <c r="N1018" s="85">
        <v>65</v>
      </c>
      <c r="O1018" s="86" t="s">
        <v>580</v>
      </c>
      <c r="P1018" s="87">
        <f t="shared" si="1548"/>
        <v>2700</v>
      </c>
      <c r="Q1018" s="87" t="s">
        <v>438</v>
      </c>
      <c r="R1018" s="89"/>
      <c r="S1018" s="89"/>
      <c r="T1018" s="89"/>
      <c r="V1018" s="72">
        <v>270</v>
      </c>
      <c r="Y1018" s="128">
        <v>183.9</v>
      </c>
      <c r="AD1018" s="127">
        <v>8107</v>
      </c>
      <c r="AG1018" s="92">
        <v>0.75</v>
      </c>
      <c r="AO1018" s="118"/>
    </row>
    <row r="1019" spans="1:41">
      <c r="A1019" s="4" t="str">
        <f t="shared" si="1530"/>
        <v>MCR08M1 840</v>
      </c>
      <c r="C1019" s="115" t="s">
        <v>967</v>
      </c>
      <c r="D1019" s="79" t="s">
        <v>650</v>
      </c>
      <c r="E1019" s="116">
        <f t="shared" si="1547"/>
        <v>7350</v>
      </c>
      <c r="F1019" s="117">
        <v>66</v>
      </c>
      <c r="G1019" s="81">
        <f t="shared" si="1546"/>
        <v>111.36363636363636</v>
      </c>
      <c r="H1019" s="82" t="s">
        <v>554</v>
      </c>
      <c r="I1019" s="83"/>
      <c r="J1019" s="83" t="s">
        <v>555</v>
      </c>
      <c r="K1019" s="83" t="s">
        <v>556</v>
      </c>
      <c r="L1019" s="84" t="s">
        <v>579</v>
      </c>
      <c r="M1019" s="85">
        <v>70</v>
      </c>
      <c r="N1019" s="85">
        <v>65</v>
      </c>
      <c r="O1019" s="86" t="s">
        <v>580</v>
      </c>
      <c r="P1019" s="87">
        <f t="shared" si="1548"/>
        <v>3300</v>
      </c>
      <c r="Q1019" s="87" t="s">
        <v>592</v>
      </c>
      <c r="R1019" s="89"/>
      <c r="S1019" s="89"/>
      <c r="T1019" s="89"/>
      <c r="V1019" s="72">
        <v>330</v>
      </c>
      <c r="Y1019" s="130">
        <v>187.7</v>
      </c>
      <c r="AD1019" s="124">
        <v>9768</v>
      </c>
      <c r="AG1019" s="92">
        <v>0.75</v>
      </c>
      <c r="AO1019" s="118"/>
    </row>
    <row r="1020" spans="1:41">
      <c r="A1020" s="4" t="str">
        <f t="shared" si="1530"/>
        <v>MCR08M1 8404</v>
      </c>
      <c r="B1020" s="4">
        <v>4</v>
      </c>
      <c r="C1020" s="115" t="s">
        <v>967</v>
      </c>
      <c r="D1020" s="79" t="s">
        <v>435</v>
      </c>
      <c r="E1020" s="116">
        <f t="shared" si="1547"/>
        <v>8450</v>
      </c>
      <c r="F1020" s="117">
        <v>68</v>
      </c>
      <c r="G1020" s="81">
        <f t="shared" si="1546"/>
        <v>124.26470588235294</v>
      </c>
      <c r="H1020" s="82" t="s">
        <v>554</v>
      </c>
      <c r="I1020" s="83"/>
      <c r="J1020" s="83" t="s">
        <v>555</v>
      </c>
      <c r="K1020" s="83" t="s">
        <v>556</v>
      </c>
      <c r="L1020" s="84" t="s">
        <v>579</v>
      </c>
      <c r="M1020" s="85">
        <v>70</v>
      </c>
      <c r="N1020" s="85">
        <v>65</v>
      </c>
      <c r="O1020" s="86" t="s">
        <v>580</v>
      </c>
      <c r="P1020" s="87">
        <f t="shared" si="1548"/>
        <v>3800</v>
      </c>
      <c r="Q1020" s="87" t="s">
        <v>604</v>
      </c>
      <c r="R1020" s="89"/>
      <c r="S1020" s="89"/>
      <c r="T1020" s="89"/>
      <c r="V1020" s="72">
        <v>270</v>
      </c>
      <c r="Y1020" s="72">
        <v>238</v>
      </c>
      <c r="AD1020" s="72">
        <f t="shared" ref="AD1020:AD1025" si="1549">4*AD976</f>
        <v>11296</v>
      </c>
      <c r="AG1020" s="92">
        <v>0.75</v>
      </c>
      <c r="AO1020" s="118"/>
    </row>
    <row r="1021" spans="1:41">
      <c r="A1021" s="4" t="str">
        <f t="shared" si="1530"/>
        <v>MCR08M1 840</v>
      </c>
      <c r="C1021" s="115" t="s">
        <v>967</v>
      </c>
      <c r="D1021" s="79" t="s">
        <v>647</v>
      </c>
      <c r="E1021" s="116">
        <f t="shared" si="1547"/>
        <v>9650</v>
      </c>
      <c r="F1021" s="117">
        <v>78</v>
      </c>
      <c r="G1021" s="81">
        <f t="shared" si="1546"/>
        <v>123.71794871794872</v>
      </c>
      <c r="H1021" s="82" t="s">
        <v>554</v>
      </c>
      <c r="I1021" s="83"/>
      <c r="J1021" s="83" t="s">
        <v>555</v>
      </c>
      <c r="K1021" s="83" t="s">
        <v>556</v>
      </c>
      <c r="L1021" s="84" t="s">
        <v>579</v>
      </c>
      <c r="M1021" s="85">
        <v>70</v>
      </c>
      <c r="N1021" s="85">
        <v>65</v>
      </c>
      <c r="O1021" s="86" t="s">
        <v>580</v>
      </c>
      <c r="P1021" s="87">
        <f t="shared" si="1548"/>
        <v>4300</v>
      </c>
      <c r="Q1021" s="87" t="s">
        <v>562</v>
      </c>
      <c r="R1021" s="89"/>
      <c r="S1021" s="89"/>
      <c r="T1021" s="89"/>
      <c r="V1021" s="72">
        <v>310</v>
      </c>
      <c r="Y1021" s="72">
        <v>241.5</v>
      </c>
      <c r="AD1021" s="72">
        <f t="shared" si="1549"/>
        <v>12844</v>
      </c>
      <c r="AG1021" s="92">
        <v>0.75</v>
      </c>
      <c r="AO1021" s="118"/>
    </row>
    <row r="1022" spans="1:41">
      <c r="A1022" s="4" t="str">
        <f t="shared" si="1530"/>
        <v>MCR08M1 8405</v>
      </c>
      <c r="B1022" s="4">
        <v>5</v>
      </c>
      <c r="C1022" s="115" t="s">
        <v>967</v>
      </c>
      <c r="D1022" s="79" t="s">
        <v>648</v>
      </c>
      <c r="E1022" s="116">
        <f t="shared" si="1547"/>
        <v>10500</v>
      </c>
      <c r="F1022" s="117">
        <v>88</v>
      </c>
      <c r="G1022" s="81">
        <f t="shared" si="1546"/>
        <v>119.31818181818181</v>
      </c>
      <c r="H1022" s="82" t="s">
        <v>554</v>
      </c>
      <c r="I1022" s="83"/>
      <c r="J1022" s="83" t="s">
        <v>555</v>
      </c>
      <c r="K1022" s="83" t="s">
        <v>556</v>
      </c>
      <c r="L1022" s="84" t="s">
        <v>579</v>
      </c>
      <c r="M1022" s="85">
        <v>70</v>
      </c>
      <c r="N1022" s="85">
        <v>65</v>
      </c>
      <c r="O1022" s="86" t="s">
        <v>580</v>
      </c>
      <c r="P1022" s="87">
        <f t="shared" si="1548"/>
        <v>4700</v>
      </c>
      <c r="Q1022" s="87" t="s">
        <v>630</v>
      </c>
      <c r="R1022" s="89"/>
      <c r="S1022" s="89"/>
      <c r="T1022" s="89"/>
      <c r="V1022" s="72">
        <v>340</v>
      </c>
      <c r="Y1022" s="72">
        <v>243.8</v>
      </c>
      <c r="AD1022" s="72">
        <f t="shared" si="1549"/>
        <v>13992</v>
      </c>
      <c r="AG1022" s="92">
        <v>0.75</v>
      </c>
      <c r="AO1022" s="118"/>
    </row>
    <row r="1023" spans="1:41">
      <c r="A1023" s="4" t="str">
        <f t="shared" si="1530"/>
        <v>MCR08M1 840</v>
      </c>
      <c r="C1023" s="115" t="s">
        <v>967</v>
      </c>
      <c r="D1023" s="79" t="s">
        <v>648</v>
      </c>
      <c r="E1023" s="116">
        <f t="shared" si="1547"/>
        <v>11650</v>
      </c>
      <c r="F1023" s="117">
        <v>98</v>
      </c>
      <c r="G1023" s="81">
        <f t="shared" si="1546"/>
        <v>118.87755102040816</v>
      </c>
      <c r="H1023" s="82" t="s">
        <v>554</v>
      </c>
      <c r="I1023" s="83"/>
      <c r="J1023" s="83" t="s">
        <v>555</v>
      </c>
      <c r="K1023" s="83" t="s">
        <v>556</v>
      </c>
      <c r="L1023" s="84" t="s">
        <v>579</v>
      </c>
      <c r="M1023" s="85">
        <v>70</v>
      </c>
      <c r="N1023" s="85">
        <v>65</v>
      </c>
      <c r="O1023" s="86" t="s">
        <v>580</v>
      </c>
      <c r="P1023" s="87">
        <f t="shared" si="1548"/>
        <v>5200</v>
      </c>
      <c r="Q1023" s="87" t="s">
        <v>638</v>
      </c>
      <c r="R1023" s="89"/>
      <c r="S1023" s="89"/>
      <c r="T1023" s="89"/>
      <c r="V1023" s="72">
        <v>380</v>
      </c>
      <c r="Y1023" s="72">
        <v>246.6</v>
      </c>
      <c r="AD1023" s="72">
        <f t="shared" si="1549"/>
        <v>15516</v>
      </c>
      <c r="AG1023" s="92">
        <v>0.75</v>
      </c>
      <c r="AO1023" s="118"/>
    </row>
    <row r="1024" spans="1:41">
      <c r="A1024" s="4" t="str">
        <f t="shared" si="1530"/>
        <v>MCR08M1 8406</v>
      </c>
      <c r="B1024" s="4">
        <v>6</v>
      </c>
      <c r="C1024" s="115" t="s">
        <v>967</v>
      </c>
      <c r="D1024" s="79" t="s">
        <v>648</v>
      </c>
      <c r="E1024" s="116">
        <f t="shared" si="1547"/>
        <v>12500</v>
      </c>
      <c r="F1024" s="117">
        <v>108</v>
      </c>
      <c r="G1024" s="81">
        <f t="shared" si="1546"/>
        <v>115.74074074074075</v>
      </c>
      <c r="H1024" s="82" t="s">
        <v>554</v>
      </c>
      <c r="I1024" s="83"/>
      <c r="J1024" s="83" t="s">
        <v>555</v>
      </c>
      <c r="K1024" s="83" t="s">
        <v>556</v>
      </c>
      <c r="L1024" s="84" t="s">
        <v>579</v>
      </c>
      <c r="M1024" s="85">
        <v>70</v>
      </c>
      <c r="N1024" s="85">
        <v>65</v>
      </c>
      <c r="O1024" s="86" t="s">
        <v>580</v>
      </c>
      <c r="P1024" s="87">
        <f t="shared" si="1548"/>
        <v>5600</v>
      </c>
      <c r="Q1024" s="87" t="s">
        <v>632</v>
      </c>
      <c r="R1024" s="89"/>
      <c r="S1024" s="89"/>
      <c r="T1024" s="89"/>
      <c r="V1024" s="72">
        <v>410</v>
      </c>
      <c r="Y1024" s="72">
        <v>248.5</v>
      </c>
      <c r="AD1024" s="72">
        <f t="shared" si="1549"/>
        <v>16652</v>
      </c>
      <c r="AG1024" s="92">
        <v>0.75</v>
      </c>
      <c r="AO1024" s="118"/>
    </row>
    <row r="1025" spans="1:42">
      <c r="A1025" s="4" t="str">
        <f t="shared" si="1530"/>
        <v>MCR08M1 8407</v>
      </c>
      <c r="B1025" s="4">
        <v>7</v>
      </c>
      <c r="C1025" s="115" t="s">
        <v>967</v>
      </c>
      <c r="D1025" s="79" t="s">
        <v>648</v>
      </c>
      <c r="E1025" s="116">
        <f t="shared" si="1547"/>
        <v>13600</v>
      </c>
      <c r="F1025" s="117">
        <v>118</v>
      </c>
      <c r="G1025" s="81">
        <f t="shared" si="1546"/>
        <v>115.2542372881356</v>
      </c>
      <c r="H1025" s="82" t="s">
        <v>554</v>
      </c>
      <c r="I1025" s="83"/>
      <c r="J1025" s="83" t="s">
        <v>555</v>
      </c>
      <c r="K1025" s="83" t="s">
        <v>556</v>
      </c>
      <c r="L1025" s="84" t="s">
        <v>579</v>
      </c>
      <c r="M1025" s="85">
        <v>70</v>
      </c>
      <c r="N1025" s="85">
        <v>65</v>
      </c>
      <c r="O1025" s="86" t="s">
        <v>580</v>
      </c>
      <c r="P1025" s="87">
        <f t="shared" si="1548"/>
        <v>6100</v>
      </c>
      <c r="Q1025" s="87" t="s">
        <v>639</v>
      </c>
      <c r="R1025" s="89"/>
      <c r="S1025" s="89"/>
      <c r="T1025" s="89"/>
      <c r="V1025" s="72">
        <v>450</v>
      </c>
      <c r="Y1025" s="72">
        <v>250.8</v>
      </c>
      <c r="AD1025" s="72">
        <f t="shared" si="1549"/>
        <v>18156</v>
      </c>
      <c r="AG1025" s="92">
        <v>0.75</v>
      </c>
      <c r="AO1025" s="118"/>
    </row>
    <row r="1026" spans="1:42">
      <c r="A1026" s="4" t="str">
        <f t="shared" si="1530"/>
        <v/>
      </c>
      <c r="C1026" s="115"/>
      <c r="D1026" s="79" t="s">
        <v>646</v>
      </c>
      <c r="E1026" s="116"/>
      <c r="F1026" s="117"/>
      <c r="G1026" s="81"/>
      <c r="H1026" s="82" t="s">
        <v>554</v>
      </c>
      <c r="I1026" s="83"/>
      <c r="J1026" s="83"/>
      <c r="K1026" s="83"/>
      <c r="L1026" s="84"/>
      <c r="M1026" s="85"/>
      <c r="N1026" s="85"/>
      <c r="O1026" s="86"/>
      <c r="P1026" s="87"/>
      <c r="Q1026" s="87"/>
      <c r="R1026" s="89"/>
      <c r="S1026" s="89"/>
      <c r="T1026" s="89"/>
      <c r="AG1026" s="92">
        <v>0.75</v>
      </c>
      <c r="AO1026" s="118"/>
    </row>
    <row r="1027" spans="1:42">
      <c r="A1027" s="4" t="str">
        <f t="shared" si="1530"/>
        <v>MCR10M1 8401</v>
      </c>
      <c r="B1027" s="4">
        <v>1</v>
      </c>
      <c r="C1027" s="115" t="s">
        <v>968</v>
      </c>
      <c r="D1027" s="79" t="s">
        <v>649</v>
      </c>
      <c r="E1027" s="116">
        <f>MROUND(AG1027*AD1027, 50)</f>
        <v>3600</v>
      </c>
      <c r="F1027" s="117" t="s">
        <v>612</v>
      </c>
      <c r="G1027" s="81">
        <f t="shared" ref="G1027:G1030" si="1550">E1027/F1027</f>
        <v>128.57142857142858</v>
      </c>
      <c r="H1027" s="82" t="s">
        <v>554</v>
      </c>
      <c r="I1027" s="83"/>
      <c r="J1027" s="83" t="s">
        <v>555</v>
      </c>
      <c r="K1027" s="83" t="s">
        <v>556</v>
      </c>
      <c r="L1027" s="84" t="s">
        <v>626</v>
      </c>
      <c r="M1027" s="85">
        <v>70</v>
      </c>
      <c r="N1027" s="85">
        <v>65</v>
      </c>
      <c r="O1027" s="86" t="s">
        <v>627</v>
      </c>
      <c r="P1027" s="87">
        <f>MROUND(E1027/(10*0.28),100)</f>
        <v>1300</v>
      </c>
      <c r="Q1027" s="87" t="s">
        <v>599</v>
      </c>
      <c r="R1027" s="89"/>
      <c r="S1027" s="89"/>
      <c r="T1027" s="89"/>
      <c r="V1027" s="72">
        <v>120</v>
      </c>
      <c r="Y1027" s="72">
        <v>211</v>
      </c>
      <c r="AD1027" s="126">
        <v>4772</v>
      </c>
      <c r="AG1027" s="92">
        <v>0.75</v>
      </c>
      <c r="AO1027" s="73"/>
      <c r="AP1027" s="118"/>
    </row>
    <row r="1028" spans="1:42">
      <c r="A1028" s="4" t="str">
        <f t="shared" si="1530"/>
        <v>MCR10M1 8402</v>
      </c>
      <c r="B1028" s="4">
        <v>2</v>
      </c>
      <c r="C1028" s="115" t="s">
        <v>968</v>
      </c>
      <c r="D1028" s="79" t="s">
        <v>649</v>
      </c>
      <c r="E1028" s="116">
        <f t="shared" ref="E1028:E1064" si="1551">MROUND(AG1028*AD1028, 50)</f>
        <v>5200</v>
      </c>
      <c r="F1028" s="117" t="s">
        <v>616</v>
      </c>
      <c r="G1028" s="81">
        <f t="shared" si="1550"/>
        <v>120.93023255813954</v>
      </c>
      <c r="H1028" s="82" t="s">
        <v>554</v>
      </c>
      <c r="I1028" s="83"/>
      <c r="J1028" s="83" t="s">
        <v>555</v>
      </c>
      <c r="K1028" s="83" t="s">
        <v>556</v>
      </c>
      <c r="L1028" s="84" t="s">
        <v>626</v>
      </c>
      <c r="M1028" s="85">
        <v>70</v>
      </c>
      <c r="N1028" s="85">
        <v>65</v>
      </c>
      <c r="O1028" s="86" t="s">
        <v>627</v>
      </c>
      <c r="P1028" s="87">
        <f t="shared" ref="P1028:P1036" si="1552">MROUND(E1028/(10*0.28),100)</f>
        <v>1900</v>
      </c>
      <c r="Q1028" s="87" t="s">
        <v>584</v>
      </c>
      <c r="R1028" s="89"/>
      <c r="S1028" s="89"/>
      <c r="T1028" s="89"/>
      <c r="V1028" s="72">
        <v>180</v>
      </c>
      <c r="Y1028" s="72">
        <v>220</v>
      </c>
      <c r="AD1028" s="124">
        <v>6954</v>
      </c>
      <c r="AG1028" s="92">
        <v>0.75</v>
      </c>
      <c r="AO1028" s="73"/>
      <c r="AP1028" s="118"/>
    </row>
    <row r="1029" spans="1:42">
      <c r="A1029" s="4" t="str">
        <f t="shared" si="1530"/>
        <v>MCR10M1 8403</v>
      </c>
      <c r="B1029" s="4">
        <v>3</v>
      </c>
      <c r="C1029" s="115" t="s">
        <v>968</v>
      </c>
      <c r="D1029" s="79" t="s">
        <v>650</v>
      </c>
      <c r="E1029" s="116">
        <f t="shared" si="1551"/>
        <v>7600</v>
      </c>
      <c r="F1029" s="117" t="s">
        <v>625</v>
      </c>
      <c r="G1029" s="81">
        <f t="shared" si="1550"/>
        <v>115.15151515151516</v>
      </c>
      <c r="H1029" s="82" t="s">
        <v>554</v>
      </c>
      <c r="I1029" s="83"/>
      <c r="J1029" s="83" t="s">
        <v>555</v>
      </c>
      <c r="K1029" s="83" t="s">
        <v>556</v>
      </c>
      <c r="L1029" s="84" t="s">
        <v>626</v>
      </c>
      <c r="M1029" s="85">
        <v>70</v>
      </c>
      <c r="N1029" s="85">
        <v>65</v>
      </c>
      <c r="O1029" s="86" t="s">
        <v>627</v>
      </c>
      <c r="P1029" s="87">
        <f t="shared" si="1552"/>
        <v>2700</v>
      </c>
      <c r="Q1029" s="87" t="s">
        <v>438</v>
      </c>
      <c r="R1029" s="89"/>
      <c r="S1029" s="89"/>
      <c r="T1029" s="89"/>
      <c r="V1029" s="72">
        <v>270</v>
      </c>
      <c r="Y1029" s="72">
        <v>230</v>
      </c>
      <c r="AD1029" s="127">
        <v>10134</v>
      </c>
      <c r="AG1029" s="92">
        <v>0.75</v>
      </c>
      <c r="AO1029" s="73"/>
      <c r="AP1029" s="118"/>
    </row>
    <row r="1030" spans="1:42">
      <c r="A1030" s="4" t="str">
        <f t="shared" si="1530"/>
        <v>MCR10M1 840</v>
      </c>
      <c r="C1030" s="115" t="s">
        <v>968</v>
      </c>
      <c r="D1030" s="79" t="s">
        <v>650</v>
      </c>
      <c r="E1030" s="116">
        <f t="shared" si="1551"/>
        <v>9150</v>
      </c>
      <c r="F1030" s="117" t="s">
        <v>628</v>
      </c>
      <c r="G1030" s="81">
        <f t="shared" si="1550"/>
        <v>111.58536585365853</v>
      </c>
      <c r="H1030" s="82" t="s">
        <v>554</v>
      </c>
      <c r="I1030" s="83"/>
      <c r="J1030" s="83" t="s">
        <v>555</v>
      </c>
      <c r="K1030" s="83" t="s">
        <v>556</v>
      </c>
      <c r="L1030" s="84" t="s">
        <v>626</v>
      </c>
      <c r="M1030" s="85">
        <v>70</v>
      </c>
      <c r="N1030" s="85">
        <v>65</v>
      </c>
      <c r="O1030" s="122" t="s">
        <v>627</v>
      </c>
      <c r="P1030" s="87">
        <f t="shared" si="1552"/>
        <v>3300</v>
      </c>
      <c r="Q1030" s="87" t="s">
        <v>592</v>
      </c>
      <c r="R1030" s="89"/>
      <c r="S1030" s="89"/>
      <c r="T1030" s="89"/>
      <c r="V1030" s="72">
        <v>330</v>
      </c>
      <c r="Y1030" s="72">
        <v>235</v>
      </c>
      <c r="AD1030" s="124">
        <v>12210</v>
      </c>
      <c r="AG1030" s="92">
        <v>0.75</v>
      </c>
      <c r="AO1030" s="73"/>
      <c r="AP1030" s="118"/>
    </row>
    <row r="1031" spans="1:42">
      <c r="A1031" s="4" t="str">
        <f t="shared" si="1530"/>
        <v>MCR10M1 8404</v>
      </c>
      <c r="B1031" s="4">
        <v>4</v>
      </c>
      <c r="C1031" s="115" t="s">
        <v>968</v>
      </c>
      <c r="D1031" s="79" t="s">
        <v>435</v>
      </c>
      <c r="E1031" s="116">
        <f t="shared" si="1551"/>
        <v>10600</v>
      </c>
      <c r="F1031" s="117">
        <v>85</v>
      </c>
      <c r="G1031" s="81">
        <v>132.94117647058823</v>
      </c>
      <c r="H1031" s="82" t="s">
        <v>554</v>
      </c>
      <c r="I1031" s="83"/>
      <c r="J1031" s="83" t="s">
        <v>555</v>
      </c>
      <c r="K1031" s="83" t="s">
        <v>556</v>
      </c>
      <c r="L1031" s="84" t="s">
        <v>626</v>
      </c>
      <c r="M1031" s="85">
        <v>70</v>
      </c>
      <c r="N1031" s="85">
        <v>65</v>
      </c>
      <c r="O1031" s="86" t="s">
        <v>627</v>
      </c>
      <c r="P1031" s="87">
        <f t="shared" si="1552"/>
        <v>3800</v>
      </c>
      <c r="Q1031" s="87" t="s">
        <v>604</v>
      </c>
      <c r="R1031" s="89"/>
      <c r="S1031" s="89"/>
      <c r="T1031" s="89"/>
      <c r="V1031" s="72">
        <v>270</v>
      </c>
      <c r="Y1031" s="72">
        <v>297.5</v>
      </c>
      <c r="AD1031" s="72">
        <f t="shared" ref="AD1031:AD1036" si="1553">5*AD976</f>
        <v>14120</v>
      </c>
      <c r="AG1031" s="92">
        <v>0.75</v>
      </c>
      <c r="AO1031" s="118"/>
    </row>
    <row r="1032" spans="1:42">
      <c r="A1032" s="4" t="str">
        <f t="shared" si="1530"/>
        <v>MCR10M1 840</v>
      </c>
      <c r="C1032" s="115" t="s">
        <v>968</v>
      </c>
      <c r="D1032" s="79" t="s">
        <v>436</v>
      </c>
      <c r="E1032" s="116">
        <f t="shared" si="1551"/>
        <v>12050</v>
      </c>
      <c r="F1032" s="117">
        <v>97</v>
      </c>
      <c r="G1032" s="81">
        <v>132.4742268041237</v>
      </c>
      <c r="H1032" s="82" t="s">
        <v>554</v>
      </c>
      <c r="I1032" s="83"/>
      <c r="J1032" s="83" t="s">
        <v>555</v>
      </c>
      <c r="K1032" s="83" t="s">
        <v>556</v>
      </c>
      <c r="L1032" s="84" t="s">
        <v>626</v>
      </c>
      <c r="M1032" s="85">
        <v>70</v>
      </c>
      <c r="N1032" s="85">
        <v>65</v>
      </c>
      <c r="O1032" s="86" t="s">
        <v>627</v>
      </c>
      <c r="P1032" s="87">
        <f t="shared" si="1552"/>
        <v>4300</v>
      </c>
      <c r="Q1032" s="87" t="s">
        <v>562</v>
      </c>
      <c r="R1032" s="89"/>
      <c r="S1032" s="89"/>
      <c r="T1032" s="89"/>
      <c r="V1032" s="72">
        <v>310</v>
      </c>
      <c r="Y1032" s="72">
        <v>301.8</v>
      </c>
      <c r="AD1032" s="72">
        <f t="shared" si="1553"/>
        <v>16055</v>
      </c>
      <c r="AG1032" s="92">
        <v>0.75</v>
      </c>
      <c r="AO1032" s="118"/>
    </row>
    <row r="1033" spans="1:42">
      <c r="A1033" s="4" t="str">
        <f t="shared" ref="A1033:A1096" si="1554">C1033&amp;B1033</f>
        <v>MCR10M1 8405</v>
      </c>
      <c r="B1033" s="4">
        <v>5</v>
      </c>
      <c r="C1033" s="115" t="s">
        <v>968</v>
      </c>
      <c r="D1033" s="79" t="s">
        <v>436</v>
      </c>
      <c r="E1033" s="116">
        <f t="shared" si="1551"/>
        <v>13100</v>
      </c>
      <c r="F1033" s="117">
        <v>110</v>
      </c>
      <c r="G1033" s="81">
        <v>130.90909090909091</v>
      </c>
      <c r="H1033" s="82" t="s">
        <v>554</v>
      </c>
      <c r="I1033" s="83"/>
      <c r="J1033" s="83" t="s">
        <v>555</v>
      </c>
      <c r="K1033" s="83" t="s">
        <v>556</v>
      </c>
      <c r="L1033" s="84" t="s">
        <v>626</v>
      </c>
      <c r="M1033" s="85">
        <v>70</v>
      </c>
      <c r="N1033" s="85">
        <v>65</v>
      </c>
      <c r="O1033" s="86" t="s">
        <v>627</v>
      </c>
      <c r="P1033" s="87">
        <f t="shared" si="1552"/>
        <v>4700</v>
      </c>
      <c r="Q1033" s="87" t="s">
        <v>630</v>
      </c>
      <c r="R1033" s="89"/>
      <c r="S1033" s="89"/>
      <c r="T1033" s="89"/>
      <c r="V1033" s="72">
        <v>350</v>
      </c>
      <c r="Y1033" s="72">
        <v>305.60000000000002</v>
      </c>
      <c r="AD1033" s="72">
        <f t="shared" si="1553"/>
        <v>17490</v>
      </c>
      <c r="AG1033" s="92">
        <v>0.75</v>
      </c>
      <c r="AO1033" s="118"/>
    </row>
    <row r="1034" spans="1:42">
      <c r="A1034" s="4" t="str">
        <f t="shared" si="1554"/>
        <v>MCR10M1 840</v>
      </c>
      <c r="C1034" s="115" t="s">
        <v>968</v>
      </c>
      <c r="D1034" s="79" t="s">
        <v>436</v>
      </c>
      <c r="E1034" s="116">
        <f t="shared" si="1551"/>
        <v>14550</v>
      </c>
      <c r="F1034" s="82">
        <v>122</v>
      </c>
      <c r="G1034" s="81">
        <v>127.04918032786885</v>
      </c>
      <c r="H1034" s="82" t="s">
        <v>554</v>
      </c>
      <c r="I1034" s="83"/>
      <c r="J1034" s="83" t="s">
        <v>555</v>
      </c>
      <c r="K1034" s="83" t="s">
        <v>556</v>
      </c>
      <c r="L1034" s="84" t="s">
        <v>626</v>
      </c>
      <c r="M1034" s="85">
        <v>70</v>
      </c>
      <c r="N1034" s="85">
        <v>65</v>
      </c>
      <c r="O1034" s="86" t="s">
        <v>627</v>
      </c>
      <c r="P1034" s="87">
        <f t="shared" si="1552"/>
        <v>5200</v>
      </c>
      <c r="Q1034" s="87" t="s">
        <v>638</v>
      </c>
      <c r="R1034" s="89"/>
      <c r="S1034" s="89"/>
      <c r="T1034" s="89"/>
      <c r="V1034" s="72">
        <v>390</v>
      </c>
      <c r="Y1034" s="72">
        <v>308.2</v>
      </c>
      <c r="AD1034" s="72">
        <f t="shared" si="1553"/>
        <v>19395</v>
      </c>
      <c r="AG1034" s="92">
        <v>0.75</v>
      </c>
      <c r="AO1034" s="118"/>
    </row>
    <row r="1035" spans="1:42">
      <c r="A1035" s="4" t="str">
        <f t="shared" si="1554"/>
        <v>MCR10M1 8406</v>
      </c>
      <c r="B1035" s="4">
        <v>6</v>
      </c>
      <c r="C1035" s="115" t="s">
        <v>968</v>
      </c>
      <c r="D1035" s="79" t="s">
        <v>436</v>
      </c>
      <c r="E1035" s="116">
        <f t="shared" si="1551"/>
        <v>15600</v>
      </c>
      <c r="F1035" s="82">
        <v>135</v>
      </c>
      <c r="G1035" s="81">
        <v>126.29629629629629</v>
      </c>
      <c r="H1035" s="82" t="s">
        <v>554</v>
      </c>
      <c r="I1035" s="83"/>
      <c r="J1035" s="83" t="s">
        <v>555</v>
      </c>
      <c r="K1035" s="83" t="s">
        <v>556</v>
      </c>
      <c r="L1035" s="84" t="s">
        <v>626</v>
      </c>
      <c r="M1035" s="85">
        <v>70</v>
      </c>
      <c r="N1035" s="85">
        <v>65</v>
      </c>
      <c r="O1035" s="86" t="s">
        <v>627</v>
      </c>
      <c r="P1035" s="87">
        <f t="shared" si="1552"/>
        <v>5600</v>
      </c>
      <c r="Q1035" s="87" t="s">
        <v>632</v>
      </c>
      <c r="R1035" s="89"/>
      <c r="S1035" s="89"/>
      <c r="T1035" s="89"/>
      <c r="V1035" s="131">
        <v>420</v>
      </c>
      <c r="W1035" s="131"/>
      <c r="X1035" s="131"/>
      <c r="Y1035" s="131">
        <v>311.3</v>
      </c>
      <c r="Z1035" s="131"/>
      <c r="AA1035" s="131"/>
      <c r="AD1035" s="72">
        <f t="shared" si="1553"/>
        <v>20815</v>
      </c>
      <c r="AE1035" s="131"/>
      <c r="AF1035" s="131"/>
      <c r="AG1035" s="92">
        <v>0.75</v>
      </c>
      <c r="AH1035" s="131"/>
      <c r="AI1035" s="131"/>
      <c r="AJ1035" s="131"/>
      <c r="AK1035" s="131"/>
      <c r="AO1035" s="118"/>
    </row>
    <row r="1036" spans="1:42">
      <c r="A1036" s="4" t="str">
        <f t="shared" si="1554"/>
        <v>MCR10M1 8407</v>
      </c>
      <c r="B1036" s="4">
        <v>7</v>
      </c>
      <c r="C1036" s="115" t="s">
        <v>968</v>
      </c>
      <c r="D1036" s="79" t="s">
        <v>436</v>
      </c>
      <c r="E1036" s="116">
        <f t="shared" si="1551"/>
        <v>17000</v>
      </c>
      <c r="F1036" s="82">
        <v>147</v>
      </c>
      <c r="G1036" s="81">
        <v>123.46938775510205</v>
      </c>
      <c r="H1036" s="82" t="s">
        <v>554</v>
      </c>
      <c r="I1036" s="83"/>
      <c r="J1036" s="83" t="s">
        <v>555</v>
      </c>
      <c r="K1036" s="132" t="s">
        <v>556</v>
      </c>
      <c r="L1036" s="84" t="s">
        <v>626</v>
      </c>
      <c r="M1036" s="85">
        <v>70</v>
      </c>
      <c r="N1036" s="85">
        <v>65</v>
      </c>
      <c r="O1036" s="86" t="s">
        <v>627</v>
      </c>
      <c r="P1036" s="87">
        <f t="shared" si="1552"/>
        <v>6100</v>
      </c>
      <c r="Q1036" s="87" t="s">
        <v>639</v>
      </c>
      <c r="R1036" s="89"/>
      <c r="S1036" s="89"/>
      <c r="T1036" s="89"/>
      <c r="V1036" s="72">
        <v>450</v>
      </c>
      <c r="Y1036" s="72">
        <v>313.3</v>
      </c>
      <c r="AD1036" s="72">
        <f t="shared" si="1553"/>
        <v>22695</v>
      </c>
      <c r="AG1036" s="92">
        <v>0.75</v>
      </c>
      <c r="AO1036" s="118"/>
    </row>
    <row r="1037" spans="1:42">
      <c r="A1037" s="4" t="str">
        <f t="shared" si="1554"/>
        <v/>
      </c>
      <c r="C1037" s="115"/>
      <c r="D1037" s="79" t="s">
        <v>646</v>
      </c>
      <c r="E1037" s="80"/>
      <c r="F1037" s="82"/>
      <c r="G1037" s="81"/>
      <c r="H1037" s="82" t="s">
        <v>554</v>
      </c>
      <c r="I1037" s="83"/>
      <c r="J1037" s="83"/>
      <c r="K1037" s="133"/>
      <c r="L1037" s="84"/>
      <c r="M1037" s="85"/>
      <c r="N1037" s="85"/>
      <c r="O1037" s="86"/>
      <c r="P1037" s="87"/>
      <c r="Q1037" s="87"/>
      <c r="R1037" s="89"/>
      <c r="S1037" s="89"/>
      <c r="T1037" s="89"/>
      <c r="AG1037" s="92">
        <v>0.75</v>
      </c>
      <c r="AO1037" s="118"/>
    </row>
    <row r="1038" spans="1:42">
      <c r="A1038" s="4" t="str">
        <f t="shared" si="1554"/>
        <v>MCR02M1 8501</v>
      </c>
      <c r="B1038" s="4">
        <v>1</v>
      </c>
      <c r="C1038" s="115" t="s">
        <v>969</v>
      </c>
      <c r="D1038" s="79" t="s">
        <v>435</v>
      </c>
      <c r="E1038" s="116">
        <f t="shared" si="1551"/>
        <v>2150</v>
      </c>
      <c r="F1038" s="117" t="s">
        <v>603</v>
      </c>
      <c r="G1038" s="81">
        <f t="shared" ref="G1038:G1043" si="1555">ROUND(E1038/F1038,0)</f>
        <v>113</v>
      </c>
      <c r="H1038" s="82" t="s">
        <v>554</v>
      </c>
      <c r="I1038" s="83"/>
      <c r="J1038" s="83" t="s">
        <v>555</v>
      </c>
      <c r="K1038" s="83" t="s">
        <v>556</v>
      </c>
      <c r="L1038" s="84" t="s">
        <v>557</v>
      </c>
      <c r="M1038" s="85">
        <v>70</v>
      </c>
      <c r="N1038" s="85">
        <v>65</v>
      </c>
      <c r="O1038" s="86" t="s">
        <v>558</v>
      </c>
      <c r="P1038" s="87">
        <f t="shared" ref="P1038:P1043" si="1556">MROUND(E1038/(2*0.28),100)</f>
        <v>3800</v>
      </c>
      <c r="Q1038" s="87" t="s">
        <v>604</v>
      </c>
      <c r="R1038" s="89"/>
      <c r="S1038" s="89"/>
      <c r="T1038" s="89"/>
      <c r="V1038" s="72">
        <v>270</v>
      </c>
      <c r="Y1038" s="72">
        <v>119</v>
      </c>
      <c r="AD1038" s="72">
        <v>2874</v>
      </c>
      <c r="AG1038" s="92">
        <v>0.75</v>
      </c>
      <c r="AO1038" s="119"/>
      <c r="AP1038" s="118"/>
    </row>
    <row r="1039" spans="1:42">
      <c r="A1039" s="4" t="str">
        <f t="shared" si="1554"/>
        <v>MCR02M1 8502</v>
      </c>
      <c r="B1039" s="4">
        <v>2</v>
      </c>
      <c r="C1039" s="115" t="s">
        <v>969</v>
      </c>
      <c r="D1039" s="79" t="s">
        <v>435</v>
      </c>
      <c r="E1039" s="116">
        <f t="shared" si="1551"/>
        <v>2450</v>
      </c>
      <c r="F1039" s="117" t="s">
        <v>605</v>
      </c>
      <c r="G1039" s="81">
        <f t="shared" si="1555"/>
        <v>111</v>
      </c>
      <c r="H1039" s="82" t="s">
        <v>554</v>
      </c>
      <c r="I1039" s="83"/>
      <c r="J1039" s="83" t="s">
        <v>555</v>
      </c>
      <c r="K1039" s="83" t="s">
        <v>556</v>
      </c>
      <c r="L1039" s="84" t="s">
        <v>557</v>
      </c>
      <c r="M1039" s="85">
        <v>70</v>
      </c>
      <c r="N1039" s="85">
        <v>65</v>
      </c>
      <c r="O1039" s="86" t="s">
        <v>558</v>
      </c>
      <c r="P1039" s="87">
        <f t="shared" si="1556"/>
        <v>4400</v>
      </c>
      <c r="Q1039" s="87" t="s">
        <v>588</v>
      </c>
      <c r="R1039" s="89"/>
      <c r="S1039" s="89"/>
      <c r="T1039" s="89"/>
      <c r="V1039" s="72">
        <v>310</v>
      </c>
      <c r="Y1039" s="72">
        <v>120.7</v>
      </c>
      <c r="AD1039" s="72">
        <v>3267</v>
      </c>
      <c r="AG1039" s="92">
        <v>0.75</v>
      </c>
      <c r="AO1039" s="119"/>
      <c r="AP1039" s="118"/>
    </row>
    <row r="1040" spans="1:42">
      <c r="A1040" s="4" t="str">
        <f t="shared" si="1554"/>
        <v>MCR02M1 8503</v>
      </c>
      <c r="B1040" s="4">
        <v>3</v>
      </c>
      <c r="C1040" s="115" t="s">
        <v>969</v>
      </c>
      <c r="D1040" s="79" t="s">
        <v>435</v>
      </c>
      <c r="E1040" s="116">
        <f t="shared" si="1551"/>
        <v>2650</v>
      </c>
      <c r="F1040" s="117" t="s">
        <v>606</v>
      </c>
      <c r="G1040" s="81">
        <f t="shared" si="1555"/>
        <v>110</v>
      </c>
      <c r="H1040" s="82" t="s">
        <v>554</v>
      </c>
      <c r="I1040" s="83"/>
      <c r="J1040" s="83" t="s">
        <v>555</v>
      </c>
      <c r="K1040" s="83" t="s">
        <v>556</v>
      </c>
      <c r="L1040" s="84" t="s">
        <v>557</v>
      </c>
      <c r="M1040" s="85">
        <v>70</v>
      </c>
      <c r="N1040" s="85">
        <v>65</v>
      </c>
      <c r="O1040" s="86" t="s">
        <v>558</v>
      </c>
      <c r="P1040" s="87">
        <f t="shared" si="1556"/>
        <v>4700</v>
      </c>
      <c r="Q1040" s="87" t="s">
        <v>607</v>
      </c>
      <c r="R1040" s="89"/>
      <c r="S1040" s="89"/>
      <c r="T1040" s="89"/>
      <c r="V1040" s="72">
        <v>340</v>
      </c>
      <c r="Y1040" s="72">
        <v>121.9</v>
      </c>
      <c r="AD1040" s="72">
        <v>3560</v>
      </c>
      <c r="AG1040" s="92">
        <v>0.75</v>
      </c>
      <c r="AO1040" s="120"/>
      <c r="AP1040" s="118"/>
    </row>
    <row r="1041" spans="1:42">
      <c r="A1041" s="4" t="str">
        <f t="shared" si="1554"/>
        <v>MCR02M1 8504</v>
      </c>
      <c r="B1041" s="4">
        <v>4</v>
      </c>
      <c r="C1041" s="115" t="s">
        <v>969</v>
      </c>
      <c r="D1041" s="79" t="s">
        <v>436</v>
      </c>
      <c r="E1041" s="116">
        <f t="shared" si="1551"/>
        <v>2950</v>
      </c>
      <c r="F1041" s="117" t="s">
        <v>608</v>
      </c>
      <c r="G1041" s="81">
        <f t="shared" si="1555"/>
        <v>109</v>
      </c>
      <c r="H1041" s="82" t="s">
        <v>554</v>
      </c>
      <c r="I1041" s="83"/>
      <c r="J1041" s="83" t="s">
        <v>555</v>
      </c>
      <c r="K1041" s="83" t="s">
        <v>556</v>
      </c>
      <c r="L1041" s="84" t="s">
        <v>557</v>
      </c>
      <c r="M1041" s="85">
        <v>70</v>
      </c>
      <c r="N1041" s="85">
        <v>65</v>
      </c>
      <c r="O1041" s="86" t="s">
        <v>558</v>
      </c>
      <c r="P1041" s="87">
        <f t="shared" si="1556"/>
        <v>5300</v>
      </c>
      <c r="Q1041" s="87" t="s">
        <v>609</v>
      </c>
      <c r="R1041" s="89"/>
      <c r="S1041" s="89"/>
      <c r="T1041" s="89"/>
      <c r="V1041" s="72">
        <v>380</v>
      </c>
      <c r="Y1041" s="72">
        <v>123.3</v>
      </c>
      <c r="AD1041" s="72">
        <v>3947</v>
      </c>
      <c r="AG1041" s="92">
        <v>0.75</v>
      </c>
      <c r="AO1041" s="120"/>
      <c r="AP1041" s="118"/>
    </row>
    <row r="1042" spans="1:42">
      <c r="A1042" s="4" t="str">
        <f t="shared" si="1554"/>
        <v>MCR02M1 8505</v>
      </c>
      <c r="B1042" s="4">
        <v>5</v>
      </c>
      <c r="C1042" s="115" t="s">
        <v>969</v>
      </c>
      <c r="D1042" s="79" t="s">
        <v>436</v>
      </c>
      <c r="E1042" s="116">
        <f t="shared" si="1551"/>
        <v>3200</v>
      </c>
      <c r="F1042" s="82">
        <v>29</v>
      </c>
      <c r="G1042" s="81">
        <f t="shared" si="1555"/>
        <v>110</v>
      </c>
      <c r="H1042" s="82" t="s">
        <v>554</v>
      </c>
      <c r="I1042" s="83"/>
      <c r="J1042" s="83" t="s">
        <v>555</v>
      </c>
      <c r="K1042" s="83" t="s">
        <v>556</v>
      </c>
      <c r="L1042" s="84" t="s">
        <v>557</v>
      </c>
      <c r="M1042" s="85">
        <v>70</v>
      </c>
      <c r="N1042" s="85">
        <v>65</v>
      </c>
      <c r="O1042" s="86" t="s">
        <v>558</v>
      </c>
      <c r="P1042" s="87">
        <f t="shared" si="1556"/>
        <v>5700</v>
      </c>
      <c r="Q1042" s="87" t="s">
        <v>589</v>
      </c>
      <c r="R1042" s="89"/>
      <c r="S1042" s="89"/>
      <c r="T1042" s="89"/>
      <c r="V1042" s="72">
        <v>410</v>
      </c>
      <c r="Y1042" s="72">
        <v>124.2</v>
      </c>
      <c r="AD1042" s="72">
        <v>4236</v>
      </c>
      <c r="AG1042" s="92">
        <v>0.75</v>
      </c>
      <c r="AO1042" s="121"/>
      <c r="AP1042" s="118"/>
    </row>
    <row r="1043" spans="1:42">
      <c r="A1043" s="4" t="str">
        <f t="shared" si="1554"/>
        <v>MCR02M1 8506</v>
      </c>
      <c r="B1043" s="4">
        <v>6</v>
      </c>
      <c r="C1043" s="115" t="s">
        <v>969</v>
      </c>
      <c r="D1043" s="79" t="s">
        <v>436</v>
      </c>
      <c r="E1043" s="116">
        <f t="shared" si="1551"/>
        <v>3450</v>
      </c>
      <c r="F1043" s="82">
        <v>32</v>
      </c>
      <c r="G1043" s="81">
        <f t="shared" si="1555"/>
        <v>108</v>
      </c>
      <c r="H1043" s="82" t="s">
        <v>554</v>
      </c>
      <c r="I1043" s="83"/>
      <c r="J1043" s="83" t="s">
        <v>565</v>
      </c>
      <c r="K1043" s="83" t="s">
        <v>556</v>
      </c>
      <c r="L1043" s="84" t="s">
        <v>557</v>
      </c>
      <c r="M1043" s="85">
        <v>70</v>
      </c>
      <c r="N1043" s="85">
        <v>65</v>
      </c>
      <c r="O1043" s="86" t="s">
        <v>558</v>
      </c>
      <c r="P1043" s="87">
        <f t="shared" si="1556"/>
        <v>6200</v>
      </c>
      <c r="Q1043" s="87" t="s">
        <v>610</v>
      </c>
      <c r="R1043" s="89"/>
      <c r="S1043" s="89"/>
      <c r="T1043" s="89"/>
      <c r="V1043" s="72">
        <v>450</v>
      </c>
      <c r="Y1043" s="72">
        <v>125.4</v>
      </c>
      <c r="AD1043" s="72">
        <v>4618</v>
      </c>
      <c r="AG1043" s="92">
        <v>0.75</v>
      </c>
      <c r="AO1043" s="121"/>
      <c r="AP1043" s="118"/>
    </row>
    <row r="1044" spans="1:42">
      <c r="A1044" s="4" t="str">
        <f t="shared" si="1554"/>
        <v/>
      </c>
      <c r="C1044" s="115"/>
      <c r="D1044" s="79" t="s">
        <v>646</v>
      </c>
      <c r="E1044" s="116"/>
      <c r="F1044" s="82"/>
      <c r="G1044" s="81"/>
      <c r="H1044" s="82" t="s">
        <v>554</v>
      </c>
      <c r="I1044" s="83"/>
      <c r="J1044" s="83"/>
      <c r="K1044" s="83"/>
      <c r="L1044" s="84"/>
      <c r="M1044" s="85"/>
      <c r="N1044" s="85"/>
      <c r="O1044" s="86"/>
      <c r="P1044" s="87"/>
      <c r="Q1044" s="87"/>
      <c r="R1044" s="89"/>
      <c r="S1044" s="89"/>
      <c r="T1044" s="89"/>
      <c r="AG1044" s="92">
        <v>0.75</v>
      </c>
      <c r="AO1044" s="121"/>
      <c r="AP1044" s="118"/>
    </row>
    <row r="1045" spans="1:42">
      <c r="A1045" s="4" t="str">
        <f t="shared" si="1554"/>
        <v>MCR04M1 8501</v>
      </c>
      <c r="B1045" s="4">
        <v>1</v>
      </c>
      <c r="C1045" s="115" t="s">
        <v>970</v>
      </c>
      <c r="D1045" s="79" t="s">
        <v>435</v>
      </c>
      <c r="E1045" s="116">
        <f t="shared" si="1551"/>
        <v>4300</v>
      </c>
      <c r="F1045" s="117">
        <v>35</v>
      </c>
      <c r="G1045" s="81">
        <f t="shared" ref="G1045:G1050" si="1557">E1045/F1045</f>
        <v>122.85714285714286</v>
      </c>
      <c r="H1045" s="82" t="s">
        <v>554</v>
      </c>
      <c r="I1045" s="83"/>
      <c r="J1045" s="83" t="s">
        <v>555</v>
      </c>
      <c r="K1045" s="83" t="s">
        <v>556</v>
      </c>
      <c r="L1045" s="84" t="s">
        <v>567</v>
      </c>
      <c r="M1045" s="85">
        <v>70</v>
      </c>
      <c r="N1045" s="85">
        <v>65</v>
      </c>
      <c r="O1045" s="86" t="s">
        <v>568</v>
      </c>
      <c r="P1045" s="87">
        <f t="shared" ref="P1045:P1050" si="1558">MROUND(E1045/(4*0.28),100)</f>
        <v>3800</v>
      </c>
      <c r="Q1045" s="87" t="s">
        <v>604</v>
      </c>
      <c r="R1045" s="89"/>
      <c r="S1045" s="89"/>
      <c r="T1045" s="89"/>
      <c r="V1045" s="72">
        <v>270</v>
      </c>
      <c r="Y1045" s="72">
        <v>119</v>
      </c>
      <c r="AD1045" s="72">
        <f>2*AD1038</f>
        <v>5748</v>
      </c>
      <c r="AG1045" s="92">
        <v>0.75</v>
      </c>
      <c r="AO1045" s="119"/>
      <c r="AP1045" s="118"/>
    </row>
    <row r="1046" spans="1:42">
      <c r="A1046" s="4" t="str">
        <f t="shared" si="1554"/>
        <v>MCR04M1 8502</v>
      </c>
      <c r="B1046" s="4">
        <v>2</v>
      </c>
      <c r="C1046" s="115" t="s">
        <v>970</v>
      </c>
      <c r="D1046" s="79" t="s">
        <v>435</v>
      </c>
      <c r="E1046" s="116">
        <f t="shared" si="1551"/>
        <v>4900</v>
      </c>
      <c r="F1046" s="117">
        <v>40</v>
      </c>
      <c r="G1046" s="81">
        <f t="shared" si="1557"/>
        <v>122.5</v>
      </c>
      <c r="H1046" s="82" t="s">
        <v>554</v>
      </c>
      <c r="I1046" s="83"/>
      <c r="J1046" s="83" t="s">
        <v>555</v>
      </c>
      <c r="K1046" s="83" t="s">
        <v>556</v>
      </c>
      <c r="L1046" s="84" t="s">
        <v>567</v>
      </c>
      <c r="M1046" s="85">
        <v>70</v>
      </c>
      <c r="N1046" s="85">
        <v>65</v>
      </c>
      <c r="O1046" s="86" t="s">
        <v>568</v>
      </c>
      <c r="P1046" s="87">
        <f t="shared" si="1558"/>
        <v>4400</v>
      </c>
      <c r="Q1046" s="87" t="s">
        <v>588</v>
      </c>
      <c r="R1046" s="89"/>
      <c r="S1046" s="89"/>
      <c r="T1046" s="89"/>
      <c r="V1046" s="72">
        <v>310</v>
      </c>
      <c r="Y1046" s="72">
        <v>120.7</v>
      </c>
      <c r="AD1046" s="72">
        <f t="shared" ref="AD1046:AD1050" si="1559">2*AD1039</f>
        <v>6534</v>
      </c>
      <c r="AG1046" s="92">
        <v>0.75</v>
      </c>
      <c r="AO1046" s="119"/>
      <c r="AP1046" s="118"/>
    </row>
    <row r="1047" spans="1:42">
      <c r="A1047" s="4" t="str">
        <f t="shared" si="1554"/>
        <v>MCR04M1 8503</v>
      </c>
      <c r="B1047" s="4">
        <v>3</v>
      </c>
      <c r="C1047" s="115" t="s">
        <v>970</v>
      </c>
      <c r="D1047" s="79" t="s">
        <v>435</v>
      </c>
      <c r="E1047" s="116">
        <f t="shared" si="1551"/>
        <v>5350</v>
      </c>
      <c r="F1047" s="117">
        <v>45</v>
      </c>
      <c r="G1047" s="81">
        <f t="shared" si="1557"/>
        <v>118.88888888888889</v>
      </c>
      <c r="H1047" s="82" t="s">
        <v>554</v>
      </c>
      <c r="I1047" s="83"/>
      <c r="J1047" s="83" t="s">
        <v>555</v>
      </c>
      <c r="K1047" s="83" t="s">
        <v>556</v>
      </c>
      <c r="L1047" s="84" t="s">
        <v>567</v>
      </c>
      <c r="M1047" s="85">
        <v>70</v>
      </c>
      <c r="N1047" s="85">
        <v>65</v>
      </c>
      <c r="O1047" s="86" t="s">
        <v>568</v>
      </c>
      <c r="P1047" s="87">
        <f t="shared" si="1558"/>
        <v>4800</v>
      </c>
      <c r="Q1047" s="87" t="s">
        <v>607</v>
      </c>
      <c r="R1047" s="89"/>
      <c r="S1047" s="89"/>
      <c r="T1047" s="89"/>
      <c r="V1047" s="72">
        <v>340</v>
      </c>
      <c r="Y1047" s="72">
        <v>121.9</v>
      </c>
      <c r="AD1047" s="72">
        <f t="shared" si="1559"/>
        <v>7120</v>
      </c>
      <c r="AG1047" s="92">
        <v>0.75</v>
      </c>
      <c r="AO1047" s="120"/>
      <c r="AP1047" s="118"/>
    </row>
    <row r="1048" spans="1:42">
      <c r="A1048" s="4" t="str">
        <f t="shared" si="1554"/>
        <v>MCR04M1 8504</v>
      </c>
      <c r="B1048" s="4">
        <v>4</v>
      </c>
      <c r="C1048" s="115" t="s">
        <v>970</v>
      </c>
      <c r="D1048" s="79" t="s">
        <v>436</v>
      </c>
      <c r="E1048" s="116">
        <f t="shared" si="1551"/>
        <v>5900</v>
      </c>
      <c r="F1048" s="117">
        <v>50</v>
      </c>
      <c r="G1048" s="81">
        <f t="shared" si="1557"/>
        <v>118</v>
      </c>
      <c r="H1048" s="82" t="s">
        <v>554</v>
      </c>
      <c r="I1048" s="83"/>
      <c r="J1048" s="83" t="s">
        <v>555</v>
      </c>
      <c r="K1048" s="83" t="s">
        <v>556</v>
      </c>
      <c r="L1048" s="84" t="s">
        <v>567</v>
      </c>
      <c r="M1048" s="85">
        <v>70</v>
      </c>
      <c r="N1048" s="85">
        <v>65</v>
      </c>
      <c r="O1048" s="86" t="s">
        <v>568</v>
      </c>
      <c r="P1048" s="87">
        <f t="shared" si="1558"/>
        <v>5300</v>
      </c>
      <c r="Q1048" s="87" t="s">
        <v>609</v>
      </c>
      <c r="R1048" s="89"/>
      <c r="S1048" s="89"/>
      <c r="T1048" s="89"/>
      <c r="V1048" s="72">
        <v>380</v>
      </c>
      <c r="Y1048" s="72">
        <v>123.3</v>
      </c>
      <c r="AD1048" s="72">
        <f t="shared" si="1559"/>
        <v>7894</v>
      </c>
      <c r="AG1048" s="92">
        <v>0.75</v>
      </c>
      <c r="AO1048" s="120"/>
      <c r="AP1048" s="118"/>
    </row>
    <row r="1049" spans="1:42">
      <c r="A1049" s="4" t="str">
        <f t="shared" si="1554"/>
        <v>MCR04M1 8505</v>
      </c>
      <c r="B1049" s="4">
        <v>5</v>
      </c>
      <c r="C1049" s="115" t="s">
        <v>970</v>
      </c>
      <c r="D1049" s="79" t="s">
        <v>436</v>
      </c>
      <c r="E1049" s="116">
        <f t="shared" si="1551"/>
        <v>6350</v>
      </c>
      <c r="F1049" s="82">
        <v>55</v>
      </c>
      <c r="G1049" s="81">
        <f t="shared" si="1557"/>
        <v>115.45454545454545</v>
      </c>
      <c r="H1049" s="82" t="s">
        <v>554</v>
      </c>
      <c r="I1049" s="83"/>
      <c r="J1049" s="83" t="s">
        <v>555</v>
      </c>
      <c r="K1049" s="83" t="s">
        <v>556</v>
      </c>
      <c r="L1049" s="84" t="s">
        <v>567</v>
      </c>
      <c r="M1049" s="85">
        <v>70</v>
      </c>
      <c r="N1049" s="85">
        <v>65</v>
      </c>
      <c r="O1049" s="86" t="s">
        <v>568</v>
      </c>
      <c r="P1049" s="87">
        <f t="shared" si="1558"/>
        <v>5700</v>
      </c>
      <c r="Q1049" s="87" t="s">
        <v>589</v>
      </c>
      <c r="R1049" s="89"/>
      <c r="S1049" s="89"/>
      <c r="T1049" s="89"/>
      <c r="V1049" s="72">
        <v>410</v>
      </c>
      <c r="Y1049" s="72">
        <v>124.2</v>
      </c>
      <c r="AD1049" s="72">
        <f t="shared" si="1559"/>
        <v>8472</v>
      </c>
      <c r="AG1049" s="92">
        <v>0.75</v>
      </c>
      <c r="AO1049" s="121"/>
      <c r="AP1049" s="118"/>
    </row>
    <row r="1050" spans="1:42">
      <c r="A1050" s="4" t="str">
        <f t="shared" si="1554"/>
        <v>MCR04M1 8506</v>
      </c>
      <c r="B1050" s="4">
        <v>6</v>
      </c>
      <c r="C1050" s="115" t="s">
        <v>970</v>
      </c>
      <c r="D1050" s="79" t="s">
        <v>436</v>
      </c>
      <c r="E1050" s="116">
        <f t="shared" si="1551"/>
        <v>6950</v>
      </c>
      <c r="F1050" s="82">
        <v>60</v>
      </c>
      <c r="G1050" s="81">
        <f t="shared" si="1557"/>
        <v>115.83333333333333</v>
      </c>
      <c r="H1050" s="82" t="s">
        <v>554</v>
      </c>
      <c r="I1050" s="83"/>
      <c r="J1050" s="83" t="s">
        <v>565</v>
      </c>
      <c r="K1050" s="83" t="s">
        <v>556</v>
      </c>
      <c r="L1050" s="84" t="s">
        <v>567</v>
      </c>
      <c r="M1050" s="85">
        <v>70</v>
      </c>
      <c r="N1050" s="85">
        <v>65</v>
      </c>
      <c r="O1050" s="86" t="s">
        <v>568</v>
      </c>
      <c r="P1050" s="87">
        <f t="shared" si="1558"/>
        <v>6200</v>
      </c>
      <c r="Q1050" s="87" t="s">
        <v>610</v>
      </c>
      <c r="R1050" s="89"/>
      <c r="S1050" s="89"/>
      <c r="T1050" s="89"/>
      <c r="V1050" s="72">
        <v>450</v>
      </c>
      <c r="Y1050" s="72">
        <v>125.4</v>
      </c>
      <c r="AD1050" s="72">
        <f t="shared" si="1559"/>
        <v>9236</v>
      </c>
      <c r="AG1050" s="92">
        <v>0.75</v>
      </c>
      <c r="AO1050" s="121"/>
      <c r="AP1050" s="118"/>
    </row>
    <row r="1051" spans="1:42">
      <c r="A1051" s="4" t="str">
        <f t="shared" si="1554"/>
        <v/>
      </c>
      <c r="C1051" s="115"/>
      <c r="D1051" s="79" t="s">
        <v>646</v>
      </c>
      <c r="E1051" s="116"/>
      <c r="F1051" s="82"/>
      <c r="G1051" s="81"/>
      <c r="H1051" s="82" t="s">
        <v>554</v>
      </c>
      <c r="I1051" s="83"/>
      <c r="J1051" s="83"/>
      <c r="K1051" s="83"/>
      <c r="L1051" s="84"/>
      <c r="M1051" s="85"/>
      <c r="N1051" s="85"/>
      <c r="O1051" s="86"/>
      <c r="P1051" s="87"/>
      <c r="Q1051" s="87"/>
      <c r="R1051" s="89"/>
      <c r="S1051" s="89"/>
      <c r="T1051" s="89"/>
      <c r="AG1051" s="92">
        <v>0.75</v>
      </c>
      <c r="AO1051" s="121"/>
      <c r="AP1051" s="118"/>
    </row>
    <row r="1052" spans="1:42">
      <c r="A1052" s="4" t="str">
        <f t="shared" si="1554"/>
        <v>MCR05M1 8501</v>
      </c>
      <c r="B1052" s="4">
        <v>1</v>
      </c>
      <c r="C1052" s="115" t="s">
        <v>971</v>
      </c>
      <c r="D1052" s="79" t="s">
        <v>435</v>
      </c>
      <c r="E1052" s="116">
        <f t="shared" si="1551"/>
        <v>5400</v>
      </c>
      <c r="F1052" s="117" t="s">
        <v>616</v>
      </c>
      <c r="G1052" s="81">
        <v>128.57142857142858</v>
      </c>
      <c r="H1052" s="82" t="s">
        <v>554</v>
      </c>
      <c r="I1052" s="83"/>
      <c r="J1052" s="83" t="s">
        <v>555</v>
      </c>
      <c r="K1052" s="83" t="s">
        <v>556</v>
      </c>
      <c r="L1052" s="84" t="s">
        <v>571</v>
      </c>
      <c r="M1052" s="85">
        <v>70</v>
      </c>
      <c r="N1052" s="85">
        <v>65</v>
      </c>
      <c r="O1052" s="86" t="s">
        <v>633</v>
      </c>
      <c r="P1052" s="87">
        <f t="shared" ref="P1052:P1057" si="1560">MROUND(E1052/(5*0.28),100)</f>
        <v>3900</v>
      </c>
      <c r="Q1052" s="87" t="s">
        <v>604</v>
      </c>
      <c r="R1052" s="89"/>
      <c r="S1052" s="89"/>
      <c r="T1052" s="89"/>
      <c r="V1052" s="72">
        <v>270</v>
      </c>
      <c r="Y1052" s="72">
        <v>148.69999999999999</v>
      </c>
      <c r="AD1052" s="72">
        <v>7178</v>
      </c>
      <c r="AG1052" s="92">
        <v>0.75</v>
      </c>
      <c r="AN1052" s="119"/>
      <c r="AO1052" s="118"/>
    </row>
    <row r="1053" spans="1:42">
      <c r="A1053" s="4" t="str">
        <f t="shared" si="1554"/>
        <v>MCR05M1 8502</v>
      </c>
      <c r="B1053" s="4">
        <v>2</v>
      </c>
      <c r="C1053" s="115" t="s">
        <v>971</v>
      </c>
      <c r="D1053" s="79" t="s">
        <v>435</v>
      </c>
      <c r="E1053" s="116">
        <f t="shared" si="1551"/>
        <v>6100</v>
      </c>
      <c r="F1053" s="117" t="s">
        <v>617</v>
      </c>
      <c r="G1053" s="81">
        <v>128.75</v>
      </c>
      <c r="H1053" s="82" t="s">
        <v>554</v>
      </c>
      <c r="I1053" s="83"/>
      <c r="J1053" s="83" t="s">
        <v>555</v>
      </c>
      <c r="K1053" s="83" t="s">
        <v>556</v>
      </c>
      <c r="L1053" s="84" t="s">
        <v>571</v>
      </c>
      <c r="M1053" s="85">
        <v>70</v>
      </c>
      <c r="N1053" s="85">
        <v>65</v>
      </c>
      <c r="O1053" s="86" t="s">
        <v>633</v>
      </c>
      <c r="P1053" s="87">
        <f t="shared" si="1560"/>
        <v>4400</v>
      </c>
      <c r="Q1053" s="87" t="s">
        <v>588</v>
      </c>
      <c r="R1053" s="89"/>
      <c r="S1053" s="89"/>
      <c r="T1053" s="89"/>
      <c r="V1053" s="72">
        <v>310</v>
      </c>
      <c r="Y1053" s="72">
        <v>150.9</v>
      </c>
      <c r="AD1053" s="72">
        <v>8161</v>
      </c>
      <c r="AG1053" s="92">
        <v>0.75</v>
      </c>
      <c r="AN1053" s="119"/>
      <c r="AO1053" s="118"/>
    </row>
    <row r="1054" spans="1:42">
      <c r="A1054" s="4" t="str">
        <f t="shared" si="1554"/>
        <v>MCR05M1 8503</v>
      </c>
      <c r="B1054" s="4">
        <v>3</v>
      </c>
      <c r="C1054" s="115" t="s">
        <v>971</v>
      </c>
      <c r="D1054" s="79" t="s">
        <v>435</v>
      </c>
      <c r="E1054" s="116">
        <f t="shared" si="1551"/>
        <v>6850</v>
      </c>
      <c r="F1054" s="117" t="s">
        <v>618</v>
      </c>
      <c r="G1054" s="81">
        <v>124.44444444444444</v>
      </c>
      <c r="H1054" s="82" t="s">
        <v>554</v>
      </c>
      <c r="I1054" s="83"/>
      <c r="J1054" s="83" t="s">
        <v>555</v>
      </c>
      <c r="K1054" s="83" t="s">
        <v>556</v>
      </c>
      <c r="L1054" s="84" t="s">
        <v>571</v>
      </c>
      <c r="M1054" s="85">
        <v>70</v>
      </c>
      <c r="N1054" s="85">
        <v>65</v>
      </c>
      <c r="O1054" s="86" t="s">
        <v>633</v>
      </c>
      <c r="P1054" s="87">
        <f t="shared" si="1560"/>
        <v>4900</v>
      </c>
      <c r="Q1054" s="87" t="s">
        <v>607</v>
      </c>
      <c r="R1054" s="89"/>
      <c r="S1054" s="89"/>
      <c r="T1054" s="89"/>
      <c r="V1054" s="72">
        <v>350</v>
      </c>
      <c r="Y1054" s="72">
        <v>152.80000000000001</v>
      </c>
      <c r="AD1054" s="72">
        <v>9135</v>
      </c>
      <c r="AG1054" s="92">
        <v>0.75</v>
      </c>
      <c r="AN1054" s="120"/>
      <c r="AO1054" s="118"/>
    </row>
    <row r="1055" spans="1:42">
      <c r="A1055" s="4" t="str">
        <f t="shared" si="1554"/>
        <v>MCR05M1 8504</v>
      </c>
      <c r="B1055" s="4">
        <v>4</v>
      </c>
      <c r="C1055" s="115" t="s">
        <v>971</v>
      </c>
      <c r="D1055" s="79" t="s">
        <v>436</v>
      </c>
      <c r="E1055" s="116">
        <f t="shared" si="1551"/>
        <v>7400</v>
      </c>
      <c r="F1055" s="117" t="s">
        <v>619</v>
      </c>
      <c r="G1055" s="81">
        <v>124</v>
      </c>
      <c r="H1055" s="82" t="s">
        <v>554</v>
      </c>
      <c r="I1055" s="83"/>
      <c r="J1055" s="83" t="s">
        <v>555</v>
      </c>
      <c r="K1055" s="83" t="s">
        <v>556</v>
      </c>
      <c r="L1055" s="84" t="s">
        <v>571</v>
      </c>
      <c r="M1055" s="85">
        <v>70</v>
      </c>
      <c r="N1055" s="85">
        <v>65</v>
      </c>
      <c r="O1055" s="86" t="s">
        <v>633</v>
      </c>
      <c r="P1055" s="87">
        <f t="shared" si="1560"/>
        <v>5300</v>
      </c>
      <c r="Q1055" s="87" t="s">
        <v>609</v>
      </c>
      <c r="R1055" s="89"/>
      <c r="S1055" s="89"/>
      <c r="T1055" s="89"/>
      <c r="V1055" s="72">
        <v>380</v>
      </c>
      <c r="Y1055" s="72">
        <v>154.1</v>
      </c>
      <c r="AD1055" s="72">
        <v>9860</v>
      </c>
      <c r="AG1055" s="92">
        <v>0.75</v>
      </c>
      <c r="AN1055" s="120"/>
      <c r="AO1055" s="118"/>
    </row>
    <row r="1056" spans="1:42">
      <c r="A1056" s="4" t="str">
        <f t="shared" si="1554"/>
        <v>MCR05M1 8505</v>
      </c>
      <c r="B1056" s="4">
        <v>5</v>
      </c>
      <c r="C1056" s="115" t="s">
        <v>971</v>
      </c>
      <c r="D1056" s="79" t="s">
        <v>436</v>
      </c>
      <c r="E1056" s="116">
        <f t="shared" si="1551"/>
        <v>7950</v>
      </c>
      <c r="F1056" s="82">
        <v>68</v>
      </c>
      <c r="G1056" s="81">
        <v>120.90909090909091</v>
      </c>
      <c r="H1056" s="82" t="s">
        <v>554</v>
      </c>
      <c r="I1056" s="83"/>
      <c r="J1056" s="83" t="s">
        <v>555</v>
      </c>
      <c r="K1056" s="83" t="s">
        <v>556</v>
      </c>
      <c r="L1056" s="84" t="s">
        <v>571</v>
      </c>
      <c r="M1056" s="85">
        <v>70</v>
      </c>
      <c r="N1056" s="85">
        <v>65</v>
      </c>
      <c r="O1056" s="86" t="s">
        <v>633</v>
      </c>
      <c r="P1056" s="87">
        <f t="shared" si="1560"/>
        <v>5700</v>
      </c>
      <c r="Q1056" s="87" t="s">
        <v>589</v>
      </c>
      <c r="R1056" s="89"/>
      <c r="S1056" s="89"/>
      <c r="T1056" s="89"/>
      <c r="V1056" s="72">
        <v>410</v>
      </c>
      <c r="Y1056" s="72">
        <v>155.19999999999999</v>
      </c>
      <c r="AD1056" s="72">
        <v>10581</v>
      </c>
      <c r="AG1056" s="92">
        <v>0.75</v>
      </c>
      <c r="AN1056" s="121"/>
      <c r="AO1056" s="118"/>
    </row>
    <row r="1057" spans="1:42">
      <c r="A1057" s="4" t="str">
        <f t="shared" si="1554"/>
        <v>MCR05M1 8506</v>
      </c>
      <c r="B1057" s="4">
        <v>6</v>
      </c>
      <c r="C1057" s="115" t="s">
        <v>971</v>
      </c>
      <c r="D1057" s="79" t="s">
        <v>436</v>
      </c>
      <c r="E1057" s="116">
        <f t="shared" si="1551"/>
        <v>8650</v>
      </c>
      <c r="F1057" s="82">
        <v>75</v>
      </c>
      <c r="G1057" s="81">
        <v>120.83333333333333</v>
      </c>
      <c r="H1057" s="82" t="s">
        <v>554</v>
      </c>
      <c r="I1057" s="83"/>
      <c r="J1057" s="83" t="s">
        <v>555</v>
      </c>
      <c r="K1057" s="83" t="s">
        <v>556</v>
      </c>
      <c r="L1057" s="84" t="s">
        <v>571</v>
      </c>
      <c r="M1057" s="85">
        <v>70</v>
      </c>
      <c r="N1057" s="85">
        <v>65</v>
      </c>
      <c r="O1057" s="86" t="s">
        <v>633</v>
      </c>
      <c r="P1057" s="87">
        <f t="shared" si="1560"/>
        <v>6200</v>
      </c>
      <c r="Q1057" s="87" t="s">
        <v>610</v>
      </c>
      <c r="R1057" s="89"/>
      <c r="S1057" s="89"/>
      <c r="T1057" s="89"/>
      <c r="V1057" s="72">
        <v>450</v>
      </c>
      <c r="Y1057" s="72">
        <v>156.69999999999999</v>
      </c>
      <c r="AD1057" s="72">
        <v>11536</v>
      </c>
      <c r="AG1057" s="92">
        <v>0.75</v>
      </c>
      <c r="AN1057" s="121"/>
      <c r="AO1057" s="118"/>
    </row>
    <row r="1058" spans="1:42">
      <c r="A1058" s="4" t="str">
        <f t="shared" si="1554"/>
        <v/>
      </c>
      <c r="C1058" s="115"/>
      <c r="D1058" s="79" t="s">
        <v>646</v>
      </c>
      <c r="E1058" s="116"/>
      <c r="F1058" s="82"/>
      <c r="G1058" s="81"/>
      <c r="H1058" s="82" t="s">
        <v>554</v>
      </c>
      <c r="I1058" s="83"/>
      <c r="J1058" s="83"/>
      <c r="K1058" s="83"/>
      <c r="L1058" s="84"/>
      <c r="M1058" s="85"/>
      <c r="N1058" s="85"/>
      <c r="O1058" s="86"/>
      <c r="P1058" s="87"/>
      <c r="Q1058" s="87"/>
      <c r="R1058" s="89"/>
      <c r="S1058" s="89"/>
      <c r="T1058" s="89"/>
      <c r="AG1058" s="92">
        <v>0.75</v>
      </c>
      <c r="AN1058" s="121"/>
      <c r="AO1058" s="118"/>
    </row>
    <row r="1059" spans="1:42">
      <c r="A1059" s="4" t="str">
        <f t="shared" si="1554"/>
        <v>MCR06M1 8501</v>
      </c>
      <c r="B1059" s="4">
        <v>1</v>
      </c>
      <c r="C1059" s="115" t="s">
        <v>972</v>
      </c>
      <c r="D1059" s="79" t="s">
        <v>435</v>
      </c>
      <c r="E1059" s="116">
        <f t="shared" si="1551"/>
        <v>6450</v>
      </c>
      <c r="F1059" s="117">
        <v>52</v>
      </c>
      <c r="G1059" s="81">
        <f t="shared" ref="G1059:G1064" si="1561">E1059/F1059</f>
        <v>124.03846153846153</v>
      </c>
      <c r="H1059" s="82" t="s">
        <v>554</v>
      </c>
      <c r="I1059" s="83"/>
      <c r="J1059" s="83" t="s">
        <v>555</v>
      </c>
      <c r="K1059" s="83" t="s">
        <v>556</v>
      </c>
      <c r="L1059" s="84" t="s">
        <v>575</v>
      </c>
      <c r="M1059" s="85">
        <v>70</v>
      </c>
      <c r="N1059" s="85">
        <v>65</v>
      </c>
      <c r="O1059" s="86" t="s">
        <v>576</v>
      </c>
      <c r="P1059" s="87">
        <f t="shared" ref="P1059:P1064" si="1562">MROUND(E1059/(6*0.28),100)</f>
        <v>3800</v>
      </c>
      <c r="Q1059" s="87" t="s">
        <v>604</v>
      </c>
      <c r="R1059" s="89"/>
      <c r="S1059" s="89"/>
      <c r="T1059" s="89"/>
      <c r="V1059" s="72">
        <v>270</v>
      </c>
      <c r="Y1059" s="72">
        <v>178.5</v>
      </c>
      <c r="AD1059" s="72">
        <f>AD1038*3</f>
        <v>8622</v>
      </c>
      <c r="AG1059" s="92">
        <v>0.75</v>
      </c>
      <c r="AO1059" s="73"/>
      <c r="AP1059" s="118"/>
    </row>
    <row r="1060" spans="1:42">
      <c r="A1060" s="4" t="str">
        <f t="shared" si="1554"/>
        <v>MCR06M1 8502</v>
      </c>
      <c r="B1060" s="4">
        <v>2</v>
      </c>
      <c r="C1060" s="115" t="s">
        <v>972</v>
      </c>
      <c r="D1060" s="79" t="s">
        <v>435</v>
      </c>
      <c r="E1060" s="116">
        <f t="shared" si="1551"/>
        <v>7350</v>
      </c>
      <c r="F1060" s="117">
        <v>59</v>
      </c>
      <c r="G1060" s="81">
        <f t="shared" si="1561"/>
        <v>124.57627118644068</v>
      </c>
      <c r="H1060" s="82" t="s">
        <v>554</v>
      </c>
      <c r="I1060" s="83"/>
      <c r="J1060" s="83" t="s">
        <v>555</v>
      </c>
      <c r="K1060" s="83" t="s">
        <v>556</v>
      </c>
      <c r="L1060" s="84" t="s">
        <v>575</v>
      </c>
      <c r="M1060" s="85">
        <v>70</v>
      </c>
      <c r="N1060" s="85">
        <v>65</v>
      </c>
      <c r="O1060" s="86" t="s">
        <v>576</v>
      </c>
      <c r="P1060" s="87">
        <f t="shared" si="1562"/>
        <v>4400</v>
      </c>
      <c r="Q1060" s="87" t="s">
        <v>588</v>
      </c>
      <c r="R1060" s="89"/>
      <c r="S1060" s="89"/>
      <c r="T1060" s="89"/>
      <c r="V1060" s="72">
        <v>310</v>
      </c>
      <c r="Y1060" s="72">
        <v>181.1</v>
      </c>
      <c r="AD1060" s="72">
        <f t="shared" ref="AD1060:AD1064" si="1563">AD1039*3</f>
        <v>9801</v>
      </c>
      <c r="AG1060" s="92">
        <v>0.75</v>
      </c>
      <c r="AO1060" s="73"/>
      <c r="AP1060" s="118"/>
    </row>
    <row r="1061" spans="1:42">
      <c r="A1061" s="4" t="str">
        <f t="shared" si="1554"/>
        <v>MCR06M1 8503</v>
      </c>
      <c r="B1061" s="4">
        <v>3</v>
      </c>
      <c r="C1061" s="115" t="s">
        <v>972</v>
      </c>
      <c r="D1061" s="79" t="s">
        <v>436</v>
      </c>
      <c r="E1061" s="116">
        <f t="shared" si="1551"/>
        <v>8000</v>
      </c>
      <c r="F1061" s="117">
        <v>67</v>
      </c>
      <c r="G1061" s="81">
        <f t="shared" si="1561"/>
        <v>119.40298507462687</v>
      </c>
      <c r="H1061" s="82" t="s">
        <v>554</v>
      </c>
      <c r="I1061" s="83"/>
      <c r="J1061" s="83" t="s">
        <v>555</v>
      </c>
      <c r="K1061" s="83" t="s">
        <v>556</v>
      </c>
      <c r="L1061" s="84" t="s">
        <v>575</v>
      </c>
      <c r="M1061" s="85">
        <v>70</v>
      </c>
      <c r="N1061" s="85">
        <v>65</v>
      </c>
      <c r="O1061" s="86" t="s">
        <v>576</v>
      </c>
      <c r="P1061" s="87">
        <f t="shared" si="1562"/>
        <v>4800</v>
      </c>
      <c r="Q1061" s="87" t="s">
        <v>607</v>
      </c>
      <c r="R1061" s="89"/>
      <c r="S1061" s="89"/>
      <c r="T1061" s="89"/>
      <c r="V1061" s="72">
        <v>350</v>
      </c>
      <c r="Y1061" s="72">
        <v>183.4</v>
      </c>
      <c r="AD1061" s="72">
        <f t="shared" si="1563"/>
        <v>10680</v>
      </c>
      <c r="AG1061" s="92">
        <v>0.75</v>
      </c>
      <c r="AO1061" s="73"/>
      <c r="AP1061" s="118"/>
    </row>
    <row r="1062" spans="1:42">
      <c r="A1062" s="4" t="str">
        <f t="shared" si="1554"/>
        <v>MCR04M1 8504</v>
      </c>
      <c r="B1062" s="4">
        <v>4</v>
      </c>
      <c r="C1062" s="115" t="s">
        <v>970</v>
      </c>
      <c r="D1062" s="79" t="s">
        <v>436</v>
      </c>
      <c r="E1062" s="116">
        <f t="shared" si="1551"/>
        <v>8900</v>
      </c>
      <c r="F1062" s="117">
        <v>74</v>
      </c>
      <c r="G1062" s="81">
        <f t="shared" si="1561"/>
        <v>120.27027027027027</v>
      </c>
      <c r="H1062" s="82" t="s">
        <v>554</v>
      </c>
      <c r="I1062" s="83"/>
      <c r="J1062" s="83" t="s">
        <v>555</v>
      </c>
      <c r="K1062" s="83" t="s">
        <v>556</v>
      </c>
      <c r="L1062" s="84" t="s">
        <v>575</v>
      </c>
      <c r="M1062" s="85">
        <v>70</v>
      </c>
      <c r="N1062" s="85">
        <v>65</v>
      </c>
      <c r="O1062" s="86" t="s">
        <v>576</v>
      </c>
      <c r="P1062" s="87">
        <f t="shared" si="1562"/>
        <v>5300</v>
      </c>
      <c r="Q1062" s="87" t="s">
        <v>609</v>
      </c>
      <c r="R1062" s="89"/>
      <c r="S1062" s="89"/>
      <c r="T1062" s="89"/>
      <c r="V1062" s="72">
        <v>380</v>
      </c>
      <c r="Y1062" s="72">
        <v>184.9</v>
      </c>
      <c r="AD1062" s="72">
        <f t="shared" si="1563"/>
        <v>11841</v>
      </c>
      <c r="AG1062" s="92">
        <v>0.75</v>
      </c>
      <c r="AO1062" s="73"/>
      <c r="AP1062" s="118"/>
    </row>
    <row r="1063" spans="1:42">
      <c r="A1063" s="4" t="str">
        <f t="shared" si="1554"/>
        <v>MCR04M1 8505</v>
      </c>
      <c r="B1063" s="4">
        <v>5</v>
      </c>
      <c r="C1063" s="115" t="s">
        <v>970</v>
      </c>
      <c r="D1063" s="79" t="s">
        <v>436</v>
      </c>
      <c r="E1063" s="116">
        <f t="shared" si="1551"/>
        <v>9550</v>
      </c>
      <c r="F1063" s="117">
        <v>82</v>
      </c>
      <c r="G1063" s="81">
        <f t="shared" si="1561"/>
        <v>116.46341463414635</v>
      </c>
      <c r="H1063" s="82" t="s">
        <v>554</v>
      </c>
      <c r="I1063" s="83"/>
      <c r="J1063" s="83" t="s">
        <v>555</v>
      </c>
      <c r="K1063" s="83" t="s">
        <v>556</v>
      </c>
      <c r="L1063" s="84" t="s">
        <v>575</v>
      </c>
      <c r="M1063" s="85">
        <v>70</v>
      </c>
      <c r="N1063" s="85">
        <v>65</v>
      </c>
      <c r="O1063" s="86" t="s">
        <v>576</v>
      </c>
      <c r="P1063" s="87">
        <f t="shared" si="1562"/>
        <v>5700</v>
      </c>
      <c r="Q1063" s="87" t="s">
        <v>589</v>
      </c>
      <c r="R1063" s="89"/>
      <c r="S1063" s="89"/>
      <c r="T1063" s="89"/>
      <c r="V1063" s="72">
        <v>410</v>
      </c>
      <c r="Y1063" s="72">
        <v>186.3</v>
      </c>
      <c r="AD1063" s="72">
        <f t="shared" si="1563"/>
        <v>12708</v>
      </c>
      <c r="AG1063" s="92">
        <v>0.75</v>
      </c>
      <c r="AO1063" s="73"/>
      <c r="AP1063" s="118"/>
    </row>
    <row r="1064" spans="1:42">
      <c r="A1064" s="4" t="str">
        <f t="shared" si="1554"/>
        <v>MCR04M1 8506</v>
      </c>
      <c r="B1064" s="4">
        <v>6</v>
      </c>
      <c r="C1064" s="115" t="s">
        <v>970</v>
      </c>
      <c r="D1064" s="79" t="s">
        <v>436</v>
      </c>
      <c r="E1064" s="116">
        <f t="shared" si="1551"/>
        <v>10400</v>
      </c>
      <c r="F1064" s="82">
        <v>89</v>
      </c>
      <c r="G1064" s="81">
        <f t="shared" si="1561"/>
        <v>116.85393258426966</v>
      </c>
      <c r="H1064" s="82" t="s">
        <v>554</v>
      </c>
      <c r="I1064" s="83"/>
      <c r="J1064" s="83" t="s">
        <v>555</v>
      </c>
      <c r="K1064" s="83" t="s">
        <v>556</v>
      </c>
      <c r="L1064" s="84" t="s">
        <v>575</v>
      </c>
      <c r="M1064" s="85">
        <v>70</v>
      </c>
      <c r="N1064" s="85">
        <v>65</v>
      </c>
      <c r="O1064" s="86" t="s">
        <v>576</v>
      </c>
      <c r="P1064" s="87">
        <f t="shared" si="1562"/>
        <v>6200</v>
      </c>
      <c r="Q1064" s="87" t="s">
        <v>610</v>
      </c>
      <c r="R1064" s="89"/>
      <c r="S1064" s="89"/>
      <c r="T1064" s="89"/>
      <c r="V1064" s="72">
        <v>450</v>
      </c>
      <c r="Y1064" s="72">
        <v>188.1</v>
      </c>
      <c r="AD1064" s="72">
        <f t="shared" si="1563"/>
        <v>13854</v>
      </c>
      <c r="AG1064" s="92">
        <v>0.75</v>
      </c>
      <c r="AO1064" s="73"/>
      <c r="AP1064" s="118"/>
    </row>
    <row r="1065" spans="1:42">
      <c r="A1065" s="4" t="str">
        <f t="shared" si="1554"/>
        <v/>
      </c>
      <c r="C1065" s="115"/>
      <c r="D1065" s="79" t="s">
        <v>646</v>
      </c>
      <c r="E1065" s="116"/>
      <c r="F1065" s="82"/>
      <c r="G1065" s="81"/>
      <c r="H1065" s="82" t="s">
        <v>554</v>
      </c>
      <c r="I1065" s="83"/>
      <c r="J1065" s="83"/>
      <c r="K1065" s="83"/>
      <c r="L1065" s="84"/>
      <c r="M1065" s="85"/>
      <c r="N1065" s="85"/>
      <c r="O1065" s="86"/>
      <c r="P1065" s="87"/>
      <c r="Q1065" s="87"/>
      <c r="R1065" s="89"/>
      <c r="S1065" s="89"/>
      <c r="T1065" s="89"/>
      <c r="AG1065" s="92">
        <v>0.75</v>
      </c>
      <c r="AO1065" s="73"/>
      <c r="AP1065" s="118"/>
    </row>
    <row r="1066" spans="1:42">
      <c r="A1066" s="4" t="str">
        <f t="shared" si="1554"/>
        <v>MCR08M1 8501</v>
      </c>
      <c r="B1066" s="4">
        <v>1</v>
      </c>
      <c r="C1066" s="115" t="s">
        <v>973</v>
      </c>
      <c r="D1066" s="79" t="s">
        <v>435</v>
      </c>
      <c r="E1066" s="116">
        <f t="shared" ref="E1066:E1078" si="1564">MROUND(AG1066*AD1066, 50)</f>
        <v>8600</v>
      </c>
      <c r="F1066" s="117">
        <v>68</v>
      </c>
      <c r="G1066" s="81">
        <f t="shared" ref="G1066:G1071" si="1565">E1066/F1066</f>
        <v>126.47058823529412</v>
      </c>
      <c r="H1066" s="82" t="s">
        <v>554</v>
      </c>
      <c r="I1066" s="83"/>
      <c r="J1066" s="83" t="s">
        <v>555</v>
      </c>
      <c r="K1066" s="83" t="s">
        <v>556</v>
      </c>
      <c r="L1066" s="84" t="s">
        <v>579</v>
      </c>
      <c r="M1066" s="85">
        <v>70</v>
      </c>
      <c r="N1066" s="85">
        <v>65</v>
      </c>
      <c r="O1066" s="86" t="s">
        <v>580</v>
      </c>
      <c r="P1066" s="87">
        <f t="shared" ref="P1066:P1071" si="1566">MROUND(E1066/(8*0.28),100)</f>
        <v>3800</v>
      </c>
      <c r="Q1066" s="87" t="s">
        <v>604</v>
      </c>
      <c r="R1066" s="89"/>
      <c r="S1066" s="89"/>
      <c r="T1066" s="89"/>
      <c r="V1066" s="72">
        <v>270</v>
      </c>
      <c r="Y1066" s="72">
        <v>238</v>
      </c>
      <c r="AD1066" s="72">
        <f>AD1038*4</f>
        <v>11496</v>
      </c>
      <c r="AG1066" s="92">
        <v>0.75</v>
      </c>
      <c r="AO1066" s="73"/>
      <c r="AP1066" s="118"/>
    </row>
    <row r="1067" spans="1:42">
      <c r="A1067" s="4" t="str">
        <f t="shared" si="1554"/>
        <v>MCR08M1 8502</v>
      </c>
      <c r="B1067" s="4">
        <v>2</v>
      </c>
      <c r="C1067" s="115" t="s">
        <v>973</v>
      </c>
      <c r="D1067" s="79" t="s">
        <v>647</v>
      </c>
      <c r="E1067" s="116">
        <f t="shared" si="1564"/>
        <v>9800</v>
      </c>
      <c r="F1067" s="117">
        <v>78</v>
      </c>
      <c r="G1067" s="81">
        <f t="shared" si="1565"/>
        <v>125.64102564102564</v>
      </c>
      <c r="H1067" s="82" t="s">
        <v>554</v>
      </c>
      <c r="I1067" s="83"/>
      <c r="J1067" s="83" t="s">
        <v>555</v>
      </c>
      <c r="K1067" s="83" t="s">
        <v>556</v>
      </c>
      <c r="L1067" s="84" t="s">
        <v>579</v>
      </c>
      <c r="M1067" s="85">
        <v>70</v>
      </c>
      <c r="N1067" s="85">
        <v>65</v>
      </c>
      <c r="O1067" s="86" t="s">
        <v>580</v>
      </c>
      <c r="P1067" s="87">
        <f t="shared" si="1566"/>
        <v>4400</v>
      </c>
      <c r="Q1067" s="87" t="s">
        <v>588</v>
      </c>
      <c r="R1067" s="89"/>
      <c r="S1067" s="89"/>
      <c r="T1067" s="89"/>
      <c r="V1067" s="72">
        <v>310</v>
      </c>
      <c r="Y1067" s="72">
        <v>241.5</v>
      </c>
      <c r="AD1067" s="72">
        <f t="shared" ref="AD1067:AD1071" si="1567">AD1039*4</f>
        <v>13068</v>
      </c>
      <c r="AG1067" s="92">
        <v>0.75</v>
      </c>
      <c r="AO1067" s="73"/>
      <c r="AP1067" s="118"/>
    </row>
    <row r="1068" spans="1:42">
      <c r="A1068" s="4" t="str">
        <f t="shared" si="1554"/>
        <v>MCR08M1 8503</v>
      </c>
      <c r="B1068" s="4">
        <v>3</v>
      </c>
      <c r="C1068" s="115" t="s">
        <v>973</v>
      </c>
      <c r="D1068" s="79" t="s">
        <v>647</v>
      </c>
      <c r="E1068" s="116">
        <f t="shared" si="1564"/>
        <v>10700</v>
      </c>
      <c r="F1068" s="117">
        <v>88</v>
      </c>
      <c r="G1068" s="81">
        <f t="shared" si="1565"/>
        <v>121.59090909090909</v>
      </c>
      <c r="H1068" s="82" t="s">
        <v>554</v>
      </c>
      <c r="I1068" s="83"/>
      <c r="J1068" s="83" t="s">
        <v>555</v>
      </c>
      <c r="K1068" s="83" t="s">
        <v>556</v>
      </c>
      <c r="L1068" s="84" t="s">
        <v>579</v>
      </c>
      <c r="M1068" s="85">
        <v>70</v>
      </c>
      <c r="N1068" s="85">
        <v>65</v>
      </c>
      <c r="O1068" s="86" t="s">
        <v>580</v>
      </c>
      <c r="P1068" s="87">
        <f t="shared" si="1566"/>
        <v>4800</v>
      </c>
      <c r="Q1068" s="87" t="s">
        <v>607</v>
      </c>
      <c r="R1068" s="89"/>
      <c r="S1068" s="89"/>
      <c r="T1068" s="89"/>
      <c r="V1068" s="72">
        <v>340</v>
      </c>
      <c r="Y1068" s="72">
        <v>243.8</v>
      </c>
      <c r="AD1068" s="72">
        <f t="shared" si="1567"/>
        <v>14240</v>
      </c>
      <c r="AG1068" s="92">
        <v>0.75</v>
      </c>
      <c r="AO1068" s="73"/>
      <c r="AP1068" s="118"/>
    </row>
    <row r="1069" spans="1:42">
      <c r="A1069" s="4" t="str">
        <f t="shared" si="1554"/>
        <v>MCR08M1 8504</v>
      </c>
      <c r="B1069" s="4">
        <v>4</v>
      </c>
      <c r="C1069" s="115" t="s">
        <v>973</v>
      </c>
      <c r="D1069" s="79" t="s">
        <v>647</v>
      </c>
      <c r="E1069" s="116">
        <f t="shared" si="1564"/>
        <v>11850</v>
      </c>
      <c r="F1069" s="117">
        <v>98</v>
      </c>
      <c r="G1069" s="81">
        <f t="shared" si="1565"/>
        <v>120.91836734693878</v>
      </c>
      <c r="H1069" s="82" t="s">
        <v>554</v>
      </c>
      <c r="I1069" s="83"/>
      <c r="J1069" s="83" t="s">
        <v>555</v>
      </c>
      <c r="K1069" s="83" t="s">
        <v>556</v>
      </c>
      <c r="L1069" s="84" t="s">
        <v>579</v>
      </c>
      <c r="M1069" s="85">
        <v>70</v>
      </c>
      <c r="N1069" s="85">
        <v>65</v>
      </c>
      <c r="O1069" s="86" t="s">
        <v>580</v>
      </c>
      <c r="P1069" s="87">
        <f t="shared" si="1566"/>
        <v>5300</v>
      </c>
      <c r="Q1069" s="87" t="s">
        <v>609</v>
      </c>
      <c r="R1069" s="89"/>
      <c r="S1069" s="89"/>
      <c r="T1069" s="89"/>
      <c r="V1069" s="72">
        <v>380</v>
      </c>
      <c r="Y1069" s="72">
        <v>246.6</v>
      </c>
      <c r="AD1069" s="72">
        <f t="shared" si="1567"/>
        <v>15788</v>
      </c>
      <c r="AG1069" s="92">
        <v>0.75</v>
      </c>
      <c r="AO1069" s="73"/>
      <c r="AP1069" s="118"/>
    </row>
    <row r="1070" spans="1:42">
      <c r="A1070" s="4" t="str">
        <f t="shared" si="1554"/>
        <v>MCR08M1 8505</v>
      </c>
      <c r="B1070" s="4">
        <v>5</v>
      </c>
      <c r="C1070" s="115" t="s">
        <v>973</v>
      </c>
      <c r="D1070" s="79" t="s">
        <v>648</v>
      </c>
      <c r="E1070" s="116">
        <f t="shared" si="1564"/>
        <v>12700</v>
      </c>
      <c r="F1070" s="117">
        <v>108</v>
      </c>
      <c r="G1070" s="81">
        <f t="shared" si="1565"/>
        <v>117.5925925925926</v>
      </c>
      <c r="H1070" s="82" t="s">
        <v>554</v>
      </c>
      <c r="I1070" s="83"/>
      <c r="J1070" s="83" t="s">
        <v>555</v>
      </c>
      <c r="K1070" s="83" t="s">
        <v>556</v>
      </c>
      <c r="L1070" s="84" t="s">
        <v>579</v>
      </c>
      <c r="M1070" s="85">
        <v>70</v>
      </c>
      <c r="N1070" s="85">
        <v>65</v>
      </c>
      <c r="O1070" s="86" t="s">
        <v>580</v>
      </c>
      <c r="P1070" s="87">
        <f t="shared" si="1566"/>
        <v>5700</v>
      </c>
      <c r="Q1070" s="87" t="s">
        <v>589</v>
      </c>
      <c r="R1070" s="89"/>
      <c r="S1070" s="89"/>
      <c r="T1070" s="89"/>
      <c r="V1070" s="72">
        <v>410</v>
      </c>
      <c r="Y1070" s="72">
        <v>248.5</v>
      </c>
      <c r="AD1070" s="72">
        <f t="shared" si="1567"/>
        <v>16944</v>
      </c>
      <c r="AG1070" s="92">
        <v>0.75</v>
      </c>
      <c r="AO1070" s="73"/>
      <c r="AP1070" s="118"/>
    </row>
    <row r="1071" spans="1:42">
      <c r="A1071" s="4" t="str">
        <f t="shared" si="1554"/>
        <v>MCR08M1 8506</v>
      </c>
      <c r="B1071" s="4">
        <v>6</v>
      </c>
      <c r="C1071" s="115" t="s">
        <v>973</v>
      </c>
      <c r="D1071" s="79" t="s">
        <v>648</v>
      </c>
      <c r="E1071" s="116">
        <f t="shared" si="1564"/>
        <v>13850</v>
      </c>
      <c r="F1071" s="117">
        <v>118</v>
      </c>
      <c r="G1071" s="81">
        <f t="shared" si="1565"/>
        <v>117.37288135593221</v>
      </c>
      <c r="H1071" s="82" t="s">
        <v>554</v>
      </c>
      <c r="I1071" s="83"/>
      <c r="J1071" s="83" t="s">
        <v>565</v>
      </c>
      <c r="K1071" s="83" t="s">
        <v>556</v>
      </c>
      <c r="L1071" s="84" t="s">
        <v>579</v>
      </c>
      <c r="M1071" s="85">
        <v>70</v>
      </c>
      <c r="N1071" s="85">
        <v>65</v>
      </c>
      <c r="O1071" s="86" t="s">
        <v>580</v>
      </c>
      <c r="P1071" s="87">
        <f t="shared" si="1566"/>
        <v>6200</v>
      </c>
      <c r="Q1071" s="87" t="s">
        <v>610</v>
      </c>
      <c r="R1071" s="89"/>
      <c r="S1071" s="89"/>
      <c r="T1071" s="89"/>
      <c r="V1071" s="72">
        <v>450</v>
      </c>
      <c r="Y1071" s="72">
        <v>250.8</v>
      </c>
      <c r="AD1071" s="72">
        <f t="shared" si="1567"/>
        <v>18472</v>
      </c>
      <c r="AG1071" s="92">
        <v>0.75</v>
      </c>
      <c r="AO1071" s="73"/>
      <c r="AP1071" s="118"/>
    </row>
    <row r="1072" spans="1:42">
      <c r="A1072" s="4" t="str">
        <f t="shared" si="1554"/>
        <v/>
      </c>
      <c r="C1072" s="115"/>
      <c r="D1072" s="79" t="s">
        <v>646</v>
      </c>
      <c r="E1072" s="116"/>
      <c r="F1072" s="117"/>
      <c r="G1072" s="81"/>
      <c r="H1072" s="82" t="s">
        <v>554</v>
      </c>
      <c r="I1072" s="83"/>
      <c r="J1072" s="83"/>
      <c r="K1072" s="83"/>
      <c r="L1072" s="84"/>
      <c r="M1072" s="85"/>
      <c r="N1072" s="85"/>
      <c r="O1072" s="86"/>
      <c r="P1072" s="87"/>
      <c r="Q1072" s="87"/>
      <c r="R1072" s="89"/>
      <c r="S1072" s="89"/>
      <c r="T1072" s="89"/>
      <c r="AG1072" s="92">
        <v>0.75</v>
      </c>
      <c r="AO1072" s="73"/>
      <c r="AP1072" s="118"/>
    </row>
    <row r="1073" spans="1:42">
      <c r="A1073" s="4" t="str">
        <f t="shared" si="1554"/>
        <v>MCR10M1 8501</v>
      </c>
      <c r="B1073" s="4">
        <v>1</v>
      </c>
      <c r="C1073" s="115" t="s">
        <v>974</v>
      </c>
      <c r="D1073" s="79" t="s">
        <v>435</v>
      </c>
      <c r="E1073" s="116">
        <f t="shared" si="1564"/>
        <v>10800</v>
      </c>
      <c r="F1073" s="117">
        <v>85</v>
      </c>
      <c r="G1073" s="81">
        <f t="shared" ref="G1073:G1078" si="1568">E1073/F1073</f>
        <v>127.05882352941177</v>
      </c>
      <c r="H1073" s="82" t="s">
        <v>554</v>
      </c>
      <c r="I1073" s="83"/>
      <c r="J1073" s="83" t="s">
        <v>555</v>
      </c>
      <c r="K1073" s="83" t="s">
        <v>556</v>
      </c>
      <c r="L1073" s="84" t="s">
        <v>626</v>
      </c>
      <c r="M1073" s="85">
        <v>70</v>
      </c>
      <c r="N1073" s="85">
        <v>65</v>
      </c>
      <c r="O1073" s="86" t="s">
        <v>627</v>
      </c>
      <c r="P1073" s="87">
        <f t="shared" ref="P1073:P1078" si="1569">MROUND(E1073/(10*0.28),100)</f>
        <v>3900</v>
      </c>
      <c r="Q1073" s="87" t="s">
        <v>604</v>
      </c>
      <c r="R1073" s="89"/>
      <c r="S1073" s="89"/>
      <c r="T1073" s="89"/>
      <c r="V1073" s="72">
        <v>270</v>
      </c>
      <c r="Y1073" s="72">
        <v>297.5</v>
      </c>
      <c r="AD1073" s="72">
        <f>AD1038*5</f>
        <v>14370</v>
      </c>
      <c r="AG1073" s="92">
        <v>0.75</v>
      </c>
      <c r="AO1073" s="73"/>
      <c r="AP1073" s="118"/>
    </row>
    <row r="1074" spans="1:42">
      <c r="A1074" s="4" t="str">
        <f t="shared" si="1554"/>
        <v>MCR10M1 8502</v>
      </c>
      <c r="B1074" s="4">
        <v>2</v>
      </c>
      <c r="C1074" s="115" t="s">
        <v>974</v>
      </c>
      <c r="D1074" s="79" t="s">
        <v>436</v>
      </c>
      <c r="E1074" s="116">
        <f t="shared" si="1564"/>
        <v>12250</v>
      </c>
      <c r="F1074" s="117">
        <v>97</v>
      </c>
      <c r="G1074" s="81">
        <f t="shared" si="1568"/>
        <v>126.28865979381443</v>
      </c>
      <c r="H1074" s="82" t="s">
        <v>554</v>
      </c>
      <c r="I1074" s="83"/>
      <c r="J1074" s="83" t="s">
        <v>555</v>
      </c>
      <c r="K1074" s="83" t="s">
        <v>556</v>
      </c>
      <c r="L1074" s="84" t="s">
        <v>626</v>
      </c>
      <c r="M1074" s="85">
        <v>70</v>
      </c>
      <c r="N1074" s="85">
        <v>65</v>
      </c>
      <c r="O1074" s="86" t="s">
        <v>627</v>
      </c>
      <c r="P1074" s="87">
        <f t="shared" si="1569"/>
        <v>4400</v>
      </c>
      <c r="Q1074" s="87" t="s">
        <v>588</v>
      </c>
      <c r="R1074" s="89"/>
      <c r="S1074" s="89"/>
      <c r="T1074" s="89"/>
      <c r="V1074" s="72">
        <v>310</v>
      </c>
      <c r="Y1074" s="72">
        <v>301.8</v>
      </c>
      <c r="AD1074" s="72">
        <f t="shared" ref="AD1074:AD1078" si="1570">AD1039*5</f>
        <v>16335</v>
      </c>
      <c r="AG1074" s="92">
        <v>0.75</v>
      </c>
      <c r="AO1074" s="73"/>
      <c r="AP1074" s="118"/>
    </row>
    <row r="1075" spans="1:42">
      <c r="A1075" s="4" t="str">
        <f t="shared" si="1554"/>
        <v>MCR10M1 8503</v>
      </c>
      <c r="B1075" s="4">
        <v>3</v>
      </c>
      <c r="C1075" s="115" t="s">
        <v>974</v>
      </c>
      <c r="D1075" s="79" t="s">
        <v>436</v>
      </c>
      <c r="E1075" s="116">
        <f t="shared" si="1564"/>
        <v>13350</v>
      </c>
      <c r="F1075" s="117">
        <v>110</v>
      </c>
      <c r="G1075" s="81">
        <f t="shared" si="1568"/>
        <v>121.36363636363636</v>
      </c>
      <c r="H1075" s="82" t="s">
        <v>554</v>
      </c>
      <c r="I1075" s="83"/>
      <c r="J1075" s="83" t="s">
        <v>555</v>
      </c>
      <c r="K1075" s="83" t="s">
        <v>556</v>
      </c>
      <c r="L1075" s="84" t="s">
        <v>626</v>
      </c>
      <c r="M1075" s="85">
        <v>70</v>
      </c>
      <c r="N1075" s="85">
        <v>65</v>
      </c>
      <c r="O1075" s="86" t="s">
        <v>627</v>
      </c>
      <c r="P1075" s="87">
        <f t="shared" si="1569"/>
        <v>4800</v>
      </c>
      <c r="Q1075" s="87" t="s">
        <v>607</v>
      </c>
      <c r="R1075" s="89"/>
      <c r="S1075" s="89"/>
      <c r="T1075" s="89"/>
      <c r="V1075" s="72">
        <v>350</v>
      </c>
      <c r="Y1075" s="72">
        <v>305.60000000000002</v>
      </c>
      <c r="AD1075" s="72">
        <f t="shared" si="1570"/>
        <v>17800</v>
      </c>
      <c r="AG1075" s="92">
        <v>0.75</v>
      </c>
      <c r="AO1075" s="73"/>
      <c r="AP1075" s="118"/>
    </row>
    <row r="1076" spans="1:42">
      <c r="A1076" s="4" t="str">
        <f t="shared" si="1554"/>
        <v>MCR10M1 8504</v>
      </c>
      <c r="B1076" s="4">
        <v>4</v>
      </c>
      <c r="C1076" s="115" t="s">
        <v>974</v>
      </c>
      <c r="D1076" s="79" t="s">
        <v>436</v>
      </c>
      <c r="E1076" s="116">
        <f t="shared" si="1564"/>
        <v>14800</v>
      </c>
      <c r="F1076" s="82">
        <v>122</v>
      </c>
      <c r="G1076" s="81">
        <f t="shared" si="1568"/>
        <v>121.31147540983606</v>
      </c>
      <c r="H1076" s="82" t="s">
        <v>554</v>
      </c>
      <c r="I1076" s="83"/>
      <c r="J1076" s="83" t="s">
        <v>555</v>
      </c>
      <c r="K1076" s="83" t="s">
        <v>556</v>
      </c>
      <c r="L1076" s="84" t="s">
        <v>626</v>
      </c>
      <c r="M1076" s="85">
        <v>70</v>
      </c>
      <c r="N1076" s="85">
        <v>65</v>
      </c>
      <c r="O1076" s="86" t="s">
        <v>627</v>
      </c>
      <c r="P1076" s="87">
        <f t="shared" si="1569"/>
        <v>5300</v>
      </c>
      <c r="Q1076" s="87" t="s">
        <v>609</v>
      </c>
      <c r="R1076" s="89"/>
      <c r="S1076" s="89"/>
      <c r="T1076" s="89"/>
      <c r="V1076" s="72">
        <v>390</v>
      </c>
      <c r="Y1076" s="72">
        <v>308.2</v>
      </c>
      <c r="AD1076" s="72">
        <f t="shared" si="1570"/>
        <v>19735</v>
      </c>
      <c r="AG1076" s="92">
        <v>0.75</v>
      </c>
      <c r="AO1076" s="73"/>
      <c r="AP1076" s="118"/>
    </row>
    <row r="1077" spans="1:42">
      <c r="A1077" s="4" t="str">
        <f t="shared" si="1554"/>
        <v>MCR10M1 8505</v>
      </c>
      <c r="B1077" s="4">
        <v>5</v>
      </c>
      <c r="C1077" s="115" t="s">
        <v>974</v>
      </c>
      <c r="D1077" s="79" t="s">
        <v>436</v>
      </c>
      <c r="E1077" s="116">
        <f t="shared" si="1564"/>
        <v>15900</v>
      </c>
      <c r="F1077" s="82">
        <v>135</v>
      </c>
      <c r="G1077" s="81">
        <f t="shared" si="1568"/>
        <v>117.77777777777777</v>
      </c>
      <c r="H1077" s="82" t="s">
        <v>554</v>
      </c>
      <c r="I1077" s="83"/>
      <c r="J1077" s="83" t="s">
        <v>555</v>
      </c>
      <c r="K1077" s="83" t="s">
        <v>556</v>
      </c>
      <c r="L1077" s="84" t="s">
        <v>626</v>
      </c>
      <c r="M1077" s="85">
        <v>70</v>
      </c>
      <c r="N1077" s="85">
        <v>65</v>
      </c>
      <c r="O1077" s="86" t="s">
        <v>627</v>
      </c>
      <c r="P1077" s="87">
        <f t="shared" si="1569"/>
        <v>5700</v>
      </c>
      <c r="Q1077" s="87" t="s">
        <v>589</v>
      </c>
      <c r="R1077" s="89"/>
      <c r="S1077" s="89"/>
      <c r="T1077" s="89"/>
      <c r="V1077" s="72">
        <v>420</v>
      </c>
      <c r="Y1077" s="72">
        <v>311.3</v>
      </c>
      <c r="AD1077" s="72">
        <f t="shared" si="1570"/>
        <v>21180</v>
      </c>
      <c r="AG1077" s="92">
        <v>0.75</v>
      </c>
      <c r="AO1077" s="73"/>
      <c r="AP1077" s="118"/>
    </row>
    <row r="1078" spans="1:42">
      <c r="A1078" s="4" t="str">
        <f t="shared" si="1554"/>
        <v>MCR10M1 8506</v>
      </c>
      <c r="B1078" s="4">
        <v>6</v>
      </c>
      <c r="C1078" s="115" t="s">
        <v>974</v>
      </c>
      <c r="D1078" s="79" t="s">
        <v>436</v>
      </c>
      <c r="E1078" s="116">
        <f t="shared" si="1564"/>
        <v>17300</v>
      </c>
      <c r="F1078" s="82">
        <v>147</v>
      </c>
      <c r="G1078" s="81">
        <f t="shared" si="1568"/>
        <v>117.68707482993197</v>
      </c>
      <c r="H1078" s="82" t="s">
        <v>554</v>
      </c>
      <c r="I1078" s="83"/>
      <c r="J1078" s="83" t="s">
        <v>555</v>
      </c>
      <c r="K1078" s="83" t="s">
        <v>556</v>
      </c>
      <c r="L1078" s="84" t="s">
        <v>626</v>
      </c>
      <c r="M1078" s="134">
        <v>70</v>
      </c>
      <c r="N1078" s="134">
        <v>65</v>
      </c>
      <c r="O1078" s="122" t="s">
        <v>627</v>
      </c>
      <c r="P1078" s="87">
        <f t="shared" si="1569"/>
        <v>6200</v>
      </c>
      <c r="Q1078" s="87" t="s">
        <v>610</v>
      </c>
      <c r="R1078" s="89"/>
      <c r="S1078" s="89"/>
      <c r="T1078" s="89"/>
      <c r="V1078" s="72">
        <v>450</v>
      </c>
      <c r="Y1078" s="72">
        <v>313.3</v>
      </c>
      <c r="AD1078" s="72">
        <f t="shared" si="1570"/>
        <v>23090</v>
      </c>
      <c r="AG1078" s="92">
        <v>0.75</v>
      </c>
      <c r="AO1078" s="73"/>
      <c r="AP1078" s="118"/>
    </row>
    <row r="1079" spans="1:42">
      <c r="A1079" s="4" t="str">
        <f t="shared" si="1554"/>
        <v/>
      </c>
      <c r="C1079" s="6"/>
      <c r="D1079" s="79" t="s">
        <v>646</v>
      </c>
      <c r="H1079" s="82" t="s">
        <v>554</v>
      </c>
    </row>
    <row r="1080" spans="1:42" s="101" customFormat="1">
      <c r="A1080" s="4" t="str">
        <f t="shared" si="1554"/>
        <v/>
      </c>
      <c r="B1080" s="4"/>
      <c r="C1080" s="102"/>
      <c r="D1080" s="79" t="s">
        <v>646</v>
      </c>
      <c r="E1080" s="103"/>
      <c r="F1080" s="102"/>
      <c r="G1080" s="102"/>
      <c r="H1080" s="82" t="s">
        <v>554</v>
      </c>
      <c r="I1080" s="102"/>
      <c r="J1080" s="102"/>
      <c r="K1080" s="102"/>
      <c r="L1080" s="102"/>
      <c r="M1080" s="102"/>
      <c r="N1080" s="102"/>
      <c r="O1080" s="102"/>
      <c r="P1080" s="146"/>
      <c r="Q1080" s="146"/>
      <c r="R1080" s="109"/>
      <c r="S1080" s="109"/>
      <c r="T1080" s="109"/>
      <c r="V1080" s="109"/>
      <c r="W1080" s="109"/>
      <c r="X1080" s="109"/>
      <c r="Y1080" s="109"/>
      <c r="Z1080" s="109"/>
      <c r="AA1080" s="109"/>
      <c r="AB1080" s="109"/>
      <c r="AC1080" s="109"/>
      <c r="AD1080" s="109"/>
      <c r="AE1080" s="109"/>
      <c r="AF1080" s="109"/>
      <c r="AG1080" s="109"/>
      <c r="AH1080" s="109"/>
      <c r="AI1080" s="109"/>
      <c r="AJ1080" s="109"/>
      <c r="AK1080" s="109"/>
      <c r="AN1080" s="110"/>
    </row>
    <row r="1081" spans="1:42">
      <c r="A1081" s="4" t="str">
        <f t="shared" si="1554"/>
        <v/>
      </c>
      <c r="C1081" s="6"/>
      <c r="D1081" s="79" t="s">
        <v>646</v>
      </c>
      <c r="H1081" s="82" t="s">
        <v>554</v>
      </c>
    </row>
    <row r="1082" spans="1:42">
      <c r="A1082" s="4" t="str">
        <f t="shared" si="1554"/>
        <v>MCR02DW80 8301</v>
      </c>
      <c r="B1082" s="4">
        <v>1</v>
      </c>
      <c r="C1082" s="115" t="s">
        <v>975</v>
      </c>
      <c r="D1082" s="79" t="s">
        <v>435</v>
      </c>
      <c r="E1082" s="80">
        <f t="shared" ref="E1082:E1088" si="1571">MROUND(AD1082*AG1082*AE1082/AF1082,50)</f>
        <v>1050</v>
      </c>
      <c r="F1082" s="81">
        <v>7.6110189809306386</v>
      </c>
      <c r="G1082" s="81">
        <f t="shared" ref="G1082:G1088" si="1572">E1082/F1082</f>
        <v>137.95787431758725</v>
      </c>
      <c r="H1082" s="82" t="s">
        <v>554</v>
      </c>
      <c r="I1082" s="83"/>
      <c r="J1082" s="83" t="s">
        <v>555</v>
      </c>
      <c r="K1082" s="83" t="s">
        <v>556</v>
      </c>
      <c r="L1082" s="84" t="s">
        <v>557</v>
      </c>
      <c r="M1082" s="134">
        <v>70</v>
      </c>
      <c r="N1082" s="134">
        <v>65</v>
      </c>
      <c r="O1082" s="86" t="s">
        <v>598</v>
      </c>
      <c r="P1082" s="87">
        <f>MROUND(E1082/(2*0.28),100)</f>
        <v>1900</v>
      </c>
      <c r="Q1082" s="87" t="s">
        <v>584</v>
      </c>
      <c r="R1082" s="87"/>
      <c r="S1082" s="87"/>
      <c r="T1082" s="87"/>
      <c r="U1082" s="87"/>
      <c r="V1082" s="72">
        <v>150</v>
      </c>
      <c r="Y1082" s="72">
        <v>37.547693639257815</v>
      </c>
      <c r="AC1082" s="4"/>
      <c r="AD1082" s="93">
        <v>1271.6489794910683</v>
      </c>
      <c r="AE1082" s="72">
        <v>37</v>
      </c>
      <c r="AF1082" s="72">
        <v>39</v>
      </c>
      <c r="AG1082" s="92">
        <v>0.87</v>
      </c>
      <c r="AK1082" s="4"/>
      <c r="AM1082" s="73"/>
      <c r="AO1082" s="118"/>
    </row>
    <row r="1083" spans="1:42">
      <c r="A1083" s="4" t="str">
        <f t="shared" si="1554"/>
        <v>MCR02DW80 8302</v>
      </c>
      <c r="B1083" s="4">
        <v>2</v>
      </c>
      <c r="C1083" s="115" t="s">
        <v>975</v>
      </c>
      <c r="D1083" s="79" t="s">
        <v>435</v>
      </c>
      <c r="E1083" s="80">
        <f t="shared" si="1571"/>
        <v>1650</v>
      </c>
      <c r="F1083" s="81">
        <v>11.174034840995121</v>
      </c>
      <c r="G1083" s="81">
        <f t="shared" si="1572"/>
        <v>147.66376009017856</v>
      </c>
      <c r="H1083" s="82" t="s">
        <v>554</v>
      </c>
      <c r="I1083" s="83"/>
      <c r="J1083" s="83" t="s">
        <v>555</v>
      </c>
      <c r="K1083" s="83" t="s">
        <v>556</v>
      </c>
      <c r="L1083" s="84" t="s">
        <v>557</v>
      </c>
      <c r="M1083" s="134">
        <v>70</v>
      </c>
      <c r="N1083" s="134">
        <v>65</v>
      </c>
      <c r="O1083" s="86" t="s">
        <v>598</v>
      </c>
      <c r="P1083" s="87">
        <f t="shared" ref="P1083:P1088" si="1573">MROUND(E1083/(2*0.28),100)</f>
        <v>2900</v>
      </c>
      <c r="Q1083" s="87" t="s">
        <v>426</v>
      </c>
      <c r="R1083" s="87"/>
      <c r="S1083" s="87"/>
      <c r="T1083" s="87"/>
      <c r="U1083" s="87"/>
      <c r="V1083" s="72">
        <v>240</v>
      </c>
      <c r="Y1083" s="72">
        <v>38.177952373399997</v>
      </c>
      <c r="AC1083" s="4"/>
      <c r="AD1083" s="93">
        <v>2005.0879046266755</v>
      </c>
      <c r="AE1083" s="72">
        <f>AE1082</f>
        <v>37</v>
      </c>
      <c r="AF1083" s="72">
        <f>AF1082</f>
        <v>39</v>
      </c>
      <c r="AG1083" s="92">
        <v>0.87</v>
      </c>
      <c r="AK1083" s="4"/>
      <c r="AM1083" s="73"/>
      <c r="AO1083" s="118"/>
    </row>
    <row r="1084" spans="1:42">
      <c r="A1084" s="4" t="str">
        <f t="shared" si="1554"/>
        <v>MCR02DW80 8303</v>
      </c>
      <c r="B1084" s="4">
        <v>3</v>
      </c>
      <c r="C1084" s="115" t="s">
        <v>975</v>
      </c>
      <c r="D1084" s="79" t="s">
        <v>435</v>
      </c>
      <c r="E1084" s="80">
        <f t="shared" si="1571"/>
        <v>2250</v>
      </c>
      <c r="F1084" s="81">
        <v>15.562893923447696</v>
      </c>
      <c r="G1084" s="81">
        <f t="shared" si="1572"/>
        <v>144.57465372876811</v>
      </c>
      <c r="H1084" s="82" t="s">
        <v>554</v>
      </c>
      <c r="I1084" s="83"/>
      <c r="J1084" s="83" t="s">
        <v>555</v>
      </c>
      <c r="K1084" s="83" t="s">
        <v>556</v>
      </c>
      <c r="L1084" s="84" t="s">
        <v>557</v>
      </c>
      <c r="M1084" s="134">
        <v>70</v>
      </c>
      <c r="N1084" s="134">
        <v>65</v>
      </c>
      <c r="O1084" s="86" t="s">
        <v>598</v>
      </c>
      <c r="P1084" s="87">
        <f t="shared" si="1573"/>
        <v>4000</v>
      </c>
      <c r="Q1084" s="87" t="s">
        <v>428</v>
      </c>
      <c r="R1084" s="87"/>
      <c r="S1084" s="87"/>
      <c r="T1084" s="87"/>
      <c r="U1084" s="87"/>
      <c r="V1084" s="72">
        <v>333</v>
      </c>
      <c r="Y1084" s="72">
        <v>38.790396265650415</v>
      </c>
      <c r="AC1084" s="4"/>
      <c r="AD1084" s="93">
        <v>2736.3540874066834</v>
      </c>
      <c r="AE1084" s="72">
        <f t="shared" ref="AE1084:AF1096" si="1574">AE1083</f>
        <v>37</v>
      </c>
      <c r="AF1084" s="72">
        <f t="shared" si="1574"/>
        <v>39</v>
      </c>
      <c r="AG1084" s="92">
        <v>0.87</v>
      </c>
      <c r="AK1084" s="4"/>
      <c r="AM1084" s="73"/>
      <c r="AO1084" s="118"/>
    </row>
    <row r="1085" spans="1:42">
      <c r="A1085" s="4" t="str">
        <f t="shared" si="1554"/>
        <v>MCR02DW80 8304</v>
      </c>
      <c r="B1085" s="4">
        <v>4</v>
      </c>
      <c r="C1085" s="115" t="s">
        <v>975</v>
      </c>
      <c r="D1085" s="79" t="s">
        <v>435</v>
      </c>
      <c r="E1085" s="80">
        <f t="shared" si="1571"/>
        <v>2800</v>
      </c>
      <c r="F1085" s="81">
        <v>19.669507513993747</v>
      </c>
      <c r="G1085" s="81">
        <f t="shared" si="1572"/>
        <v>142.35231858286019</v>
      </c>
      <c r="H1085" s="82" t="s">
        <v>554</v>
      </c>
      <c r="I1085" s="83"/>
      <c r="J1085" s="83" t="s">
        <v>555</v>
      </c>
      <c r="K1085" s="83" t="s">
        <v>556</v>
      </c>
      <c r="L1085" s="84" t="s">
        <v>557</v>
      </c>
      <c r="M1085" s="134">
        <v>70</v>
      </c>
      <c r="N1085" s="134">
        <v>65</v>
      </c>
      <c r="O1085" s="86" t="s">
        <v>598</v>
      </c>
      <c r="P1085" s="87">
        <f t="shared" si="1573"/>
        <v>5000</v>
      </c>
      <c r="Q1085" s="87" t="s">
        <v>430</v>
      </c>
      <c r="R1085" s="87"/>
      <c r="S1085" s="87"/>
      <c r="T1085" s="87"/>
      <c r="U1085" s="87"/>
      <c r="V1085" s="72">
        <v>420</v>
      </c>
      <c r="Y1085" s="72">
        <v>39.3390150279875</v>
      </c>
      <c r="AC1085" s="4"/>
      <c r="AD1085" s="93">
        <v>3401.9857439867246</v>
      </c>
      <c r="AE1085" s="72">
        <f t="shared" si="1574"/>
        <v>37</v>
      </c>
      <c r="AF1085" s="72">
        <f t="shared" si="1574"/>
        <v>39</v>
      </c>
      <c r="AG1085" s="92">
        <v>0.87</v>
      </c>
      <c r="AK1085" s="4"/>
      <c r="AM1085" s="73"/>
      <c r="AO1085" s="118"/>
    </row>
    <row r="1086" spans="1:42">
      <c r="A1086" s="4" t="str">
        <f t="shared" si="1554"/>
        <v>MCR02DW80 8305</v>
      </c>
      <c r="B1086" s="4">
        <v>5</v>
      </c>
      <c r="C1086" s="115" t="s">
        <v>975</v>
      </c>
      <c r="D1086" s="79" t="s">
        <v>435</v>
      </c>
      <c r="E1086" s="80">
        <f t="shared" si="1571"/>
        <v>3300</v>
      </c>
      <c r="F1086" s="81">
        <v>23.390922219669115</v>
      </c>
      <c r="G1086" s="81">
        <f t="shared" si="1572"/>
        <v>141.08037165054887</v>
      </c>
      <c r="H1086" s="82" t="s">
        <v>554</v>
      </c>
      <c r="I1086" s="83"/>
      <c r="J1086" s="83" t="s">
        <v>555</v>
      </c>
      <c r="K1086" s="83" t="s">
        <v>556</v>
      </c>
      <c r="L1086" s="84" t="s">
        <v>557</v>
      </c>
      <c r="M1086" s="134">
        <v>70</v>
      </c>
      <c r="N1086" s="134">
        <v>65</v>
      </c>
      <c r="O1086" s="86" t="s">
        <v>598</v>
      </c>
      <c r="P1086" s="87">
        <f t="shared" si="1573"/>
        <v>5900</v>
      </c>
      <c r="Q1086" s="87" t="s">
        <v>640</v>
      </c>
      <c r="R1086" s="87"/>
      <c r="S1086" s="87"/>
      <c r="T1086" s="87"/>
      <c r="U1086" s="87"/>
      <c r="V1086" s="72">
        <v>500</v>
      </c>
      <c r="Y1086" s="72">
        <v>39.764567773437491</v>
      </c>
      <c r="AC1086" s="4"/>
      <c r="AD1086" s="93">
        <v>3993.9422358966212</v>
      </c>
      <c r="AE1086" s="72">
        <f t="shared" si="1574"/>
        <v>37</v>
      </c>
      <c r="AF1086" s="72">
        <f t="shared" si="1574"/>
        <v>39</v>
      </c>
      <c r="AG1086" s="92">
        <v>0.87</v>
      </c>
      <c r="AK1086" s="4"/>
      <c r="AM1086" s="73"/>
      <c r="AO1086" s="118"/>
    </row>
    <row r="1087" spans="1:42">
      <c r="A1087" s="4" t="str">
        <f t="shared" si="1554"/>
        <v>MCR02DW80 8306</v>
      </c>
      <c r="B1087" s="4">
        <v>6</v>
      </c>
      <c r="C1087" s="115" t="s">
        <v>975</v>
      </c>
      <c r="D1087" s="79" t="s">
        <v>436</v>
      </c>
      <c r="E1087" s="80">
        <f t="shared" si="1571"/>
        <v>3900</v>
      </c>
      <c r="F1087" s="81">
        <v>27.388630082386364</v>
      </c>
      <c r="G1087" s="81">
        <f t="shared" si="1572"/>
        <v>142.39485466299723</v>
      </c>
      <c r="H1087" s="82" t="s">
        <v>554</v>
      </c>
      <c r="I1087" s="83"/>
      <c r="J1087" s="83" t="s">
        <v>555</v>
      </c>
      <c r="K1087" s="83" t="s">
        <v>556</v>
      </c>
      <c r="L1087" s="84" t="s">
        <v>557</v>
      </c>
      <c r="M1087" s="134">
        <v>70</v>
      </c>
      <c r="N1087" s="134">
        <v>65</v>
      </c>
      <c r="O1087" s="86" t="s">
        <v>598</v>
      </c>
      <c r="P1087" s="87">
        <f t="shared" si="1573"/>
        <v>7000</v>
      </c>
      <c r="Q1087" s="87" t="s">
        <v>641</v>
      </c>
      <c r="R1087" s="87"/>
      <c r="S1087" s="87"/>
      <c r="T1087" s="87"/>
      <c r="U1087" s="87"/>
      <c r="V1087" s="72">
        <v>600</v>
      </c>
      <c r="Y1087" s="72">
        <v>40.169990787499998</v>
      </c>
      <c r="AC1087" s="4"/>
      <c r="AD1087" s="93">
        <v>4707.5427416976117</v>
      </c>
      <c r="AE1087" s="72">
        <f t="shared" si="1574"/>
        <v>37</v>
      </c>
      <c r="AF1087" s="72">
        <f t="shared" si="1574"/>
        <v>39</v>
      </c>
      <c r="AG1087" s="92">
        <v>0.87</v>
      </c>
      <c r="AK1087" s="4"/>
      <c r="AM1087" s="73"/>
      <c r="AO1087" s="118"/>
    </row>
    <row r="1088" spans="1:42">
      <c r="A1088" s="4" t="str">
        <f t="shared" si="1554"/>
        <v>MCR02DW80 8307</v>
      </c>
      <c r="B1088" s="4">
        <v>7</v>
      </c>
      <c r="C1088" s="115" t="s">
        <v>975</v>
      </c>
      <c r="D1088" s="79" t="s">
        <v>436</v>
      </c>
      <c r="E1088" s="80">
        <f t="shared" si="1571"/>
        <v>4450</v>
      </c>
      <c r="F1088" s="81">
        <v>32.078933107066753</v>
      </c>
      <c r="G1088" s="81">
        <f t="shared" si="1572"/>
        <v>138.72032418122092</v>
      </c>
      <c r="H1088" s="82" t="s">
        <v>554</v>
      </c>
      <c r="I1088" s="83"/>
      <c r="J1088" s="83" t="s">
        <v>555</v>
      </c>
      <c r="K1088" s="83" t="s">
        <v>556</v>
      </c>
      <c r="L1088" s="84" t="s">
        <v>557</v>
      </c>
      <c r="M1088" s="134">
        <v>70</v>
      </c>
      <c r="N1088" s="134">
        <v>65</v>
      </c>
      <c r="O1088" s="86" t="s">
        <v>598</v>
      </c>
      <c r="P1088" s="87">
        <f t="shared" si="1573"/>
        <v>7900</v>
      </c>
      <c r="Q1088" s="87" t="s">
        <v>596</v>
      </c>
      <c r="R1088" s="87"/>
      <c r="S1088" s="87"/>
      <c r="T1088" s="87"/>
      <c r="U1088" s="87"/>
      <c r="V1088" s="72">
        <v>700</v>
      </c>
      <c r="Y1088" s="72">
        <v>40.327801620312499</v>
      </c>
      <c r="AC1088" s="4"/>
      <c r="AD1088" s="93">
        <v>5371.8015706653568</v>
      </c>
      <c r="AE1088" s="72">
        <f t="shared" si="1574"/>
        <v>37</v>
      </c>
      <c r="AF1088" s="72">
        <f t="shared" si="1574"/>
        <v>39</v>
      </c>
      <c r="AG1088" s="92">
        <v>0.87</v>
      </c>
      <c r="AK1088" s="4"/>
      <c r="AM1088" s="73"/>
      <c r="AO1088" s="118"/>
    </row>
    <row r="1089" spans="1:41">
      <c r="A1089" s="4" t="str">
        <f t="shared" si="1554"/>
        <v/>
      </c>
      <c r="C1089" s="115"/>
      <c r="D1089" s="79" t="s">
        <v>646</v>
      </c>
      <c r="E1089" s="80"/>
      <c r="F1089" s="82"/>
      <c r="G1089" s="81"/>
      <c r="H1089" s="82" t="s">
        <v>554</v>
      </c>
      <c r="I1089" s="83"/>
      <c r="J1089" s="83"/>
      <c r="K1089" s="83"/>
      <c r="L1089" s="84"/>
      <c r="M1089" s="134"/>
      <c r="N1089" s="134"/>
      <c r="O1089" s="122"/>
      <c r="P1089" s="87"/>
      <c r="Q1089" s="87"/>
      <c r="R1089" s="87"/>
      <c r="S1089" s="87"/>
      <c r="T1089" s="87"/>
      <c r="U1089" s="87"/>
      <c r="AC1089" s="4"/>
      <c r="AE1089" s="72">
        <f t="shared" si="1574"/>
        <v>37</v>
      </c>
      <c r="AF1089" s="72">
        <f t="shared" si="1574"/>
        <v>39</v>
      </c>
      <c r="AK1089" s="4"/>
      <c r="AM1089" s="73"/>
      <c r="AO1089" s="118"/>
    </row>
    <row r="1090" spans="1:41">
      <c r="A1090" s="4" t="str">
        <f t="shared" si="1554"/>
        <v>MCR04DW80 8301</v>
      </c>
      <c r="B1090" s="4">
        <v>1</v>
      </c>
      <c r="C1090" s="115" t="s">
        <v>976</v>
      </c>
      <c r="D1090" s="79" t="s">
        <v>435</v>
      </c>
      <c r="E1090" s="80">
        <f t="shared" ref="E1090:E1096" si="1575">MROUND(AD1090*AG1090*AE1090/AF1090,50)</f>
        <v>2100</v>
      </c>
      <c r="F1090" s="81">
        <v>13.571455532261862</v>
      </c>
      <c r="G1090" s="81">
        <f t="shared" ref="G1090:G1096" si="1576">E1090/F1090</f>
        <v>154.73653470756406</v>
      </c>
      <c r="H1090" s="82" t="s">
        <v>554</v>
      </c>
      <c r="I1090" s="83"/>
      <c r="J1090" s="83" t="s">
        <v>555</v>
      </c>
      <c r="K1090" s="83" t="s">
        <v>556</v>
      </c>
      <c r="L1090" s="84" t="s">
        <v>567</v>
      </c>
      <c r="M1090" s="134">
        <v>70</v>
      </c>
      <c r="N1090" s="134">
        <v>65</v>
      </c>
      <c r="O1090" s="86" t="s">
        <v>642</v>
      </c>
      <c r="P1090" s="87">
        <f>MROUND(E1090/(4*0.28),100)</f>
        <v>1900</v>
      </c>
      <c r="Q1090" s="87" t="s">
        <v>584</v>
      </c>
      <c r="R1090" s="87"/>
      <c r="S1090" s="87"/>
      <c r="T1090" s="87"/>
      <c r="U1090" s="87"/>
      <c r="V1090" s="72">
        <v>150</v>
      </c>
      <c r="Y1090" s="72">
        <v>37.547693639257815</v>
      </c>
      <c r="AC1090" s="4"/>
      <c r="AD1090" s="93">
        <v>2543.2979589821366</v>
      </c>
      <c r="AE1090" s="72">
        <f t="shared" si="1574"/>
        <v>37</v>
      </c>
      <c r="AF1090" s="72">
        <f t="shared" si="1574"/>
        <v>39</v>
      </c>
      <c r="AG1090" s="92">
        <v>0.87</v>
      </c>
      <c r="AK1090" s="4"/>
      <c r="AM1090" s="73"/>
      <c r="AO1090" s="118"/>
    </row>
    <row r="1091" spans="1:41">
      <c r="A1091" s="4" t="str">
        <f t="shared" si="1554"/>
        <v>MCR04DW80 8302</v>
      </c>
      <c r="B1091" s="4">
        <v>2</v>
      </c>
      <c r="C1091" s="115" t="s">
        <v>976</v>
      </c>
      <c r="D1091" s="79" t="s">
        <v>435</v>
      </c>
      <c r="E1091" s="80">
        <f t="shared" si="1575"/>
        <v>3300</v>
      </c>
      <c r="F1091" s="81">
        <v>21.308624580502325</v>
      </c>
      <c r="G1091" s="81">
        <f t="shared" si="1576"/>
        <v>154.86687033847994</v>
      </c>
      <c r="H1091" s="82" t="s">
        <v>554</v>
      </c>
      <c r="I1091" s="83"/>
      <c r="J1091" s="83" t="s">
        <v>555</v>
      </c>
      <c r="K1091" s="83" t="s">
        <v>556</v>
      </c>
      <c r="L1091" s="84" t="s">
        <v>567</v>
      </c>
      <c r="M1091" s="134">
        <v>70</v>
      </c>
      <c r="N1091" s="134">
        <v>65</v>
      </c>
      <c r="O1091" s="86" t="s">
        <v>642</v>
      </c>
      <c r="P1091" s="87">
        <f t="shared" ref="P1091:P1096" si="1577">MROUND(E1091/(4*0.28),100)</f>
        <v>2900</v>
      </c>
      <c r="Q1091" s="87" t="s">
        <v>426</v>
      </c>
      <c r="R1091" s="87"/>
      <c r="S1091" s="87"/>
      <c r="T1091" s="87"/>
      <c r="U1091" s="87"/>
      <c r="V1091" s="72">
        <v>240</v>
      </c>
      <c r="Y1091" s="72">
        <v>38.177952373399997</v>
      </c>
      <c r="AC1091" s="4"/>
      <c r="AD1091" s="93">
        <v>4010.175809253351</v>
      </c>
      <c r="AE1091" s="72">
        <f t="shared" si="1574"/>
        <v>37</v>
      </c>
      <c r="AF1091" s="72">
        <f t="shared" si="1574"/>
        <v>39</v>
      </c>
      <c r="AG1091" s="92">
        <v>0.87</v>
      </c>
      <c r="AK1091" s="4"/>
      <c r="AM1091" s="73"/>
      <c r="AO1091" s="118"/>
    </row>
    <row r="1092" spans="1:41">
      <c r="A1092" s="4" t="str">
        <f t="shared" si="1554"/>
        <v>MCR04DW80 8303</v>
      </c>
      <c r="B1092" s="4">
        <v>3</v>
      </c>
      <c r="C1092" s="115" t="s">
        <v>976</v>
      </c>
      <c r="D1092" s="79" t="s">
        <v>435</v>
      </c>
      <c r="E1092" s="80">
        <f t="shared" si="1575"/>
        <v>4500</v>
      </c>
      <c r="F1092" s="81">
        <v>29.027420126879971</v>
      </c>
      <c r="G1092" s="81">
        <f t="shared" si="1576"/>
        <v>155.02583351638992</v>
      </c>
      <c r="H1092" s="82" t="s">
        <v>554</v>
      </c>
      <c r="I1092" s="83"/>
      <c r="J1092" s="83" t="s">
        <v>555</v>
      </c>
      <c r="K1092" s="83" t="s">
        <v>556</v>
      </c>
      <c r="L1092" s="84" t="s">
        <v>567</v>
      </c>
      <c r="M1092" s="134">
        <v>70</v>
      </c>
      <c r="N1092" s="134">
        <v>65</v>
      </c>
      <c r="O1092" s="86" t="s">
        <v>642</v>
      </c>
      <c r="P1092" s="87">
        <f t="shared" si="1577"/>
        <v>4000</v>
      </c>
      <c r="Q1092" s="87" t="s">
        <v>428</v>
      </c>
      <c r="R1092" s="87"/>
      <c r="S1092" s="87"/>
      <c r="T1092" s="87"/>
      <c r="U1092" s="87"/>
      <c r="V1092" s="72">
        <v>333</v>
      </c>
      <c r="Y1092" s="72">
        <v>38.790396265650415</v>
      </c>
      <c r="AC1092" s="4"/>
      <c r="AD1092" s="93">
        <v>5472.7081748133669</v>
      </c>
      <c r="AE1092" s="72">
        <f t="shared" si="1574"/>
        <v>37</v>
      </c>
      <c r="AF1092" s="72">
        <f t="shared" si="1574"/>
        <v>39</v>
      </c>
      <c r="AG1092" s="92">
        <v>0.87</v>
      </c>
      <c r="AK1092" s="4"/>
      <c r="AM1092" s="73"/>
      <c r="AO1092" s="118"/>
    </row>
    <row r="1093" spans="1:41">
      <c r="A1093" s="4" t="str">
        <f t="shared" si="1554"/>
        <v>MCR04DW80 8304</v>
      </c>
      <c r="B1093" s="4">
        <v>4</v>
      </c>
      <c r="C1093" s="115" t="s">
        <v>976</v>
      </c>
      <c r="D1093" s="79" t="s">
        <v>436</v>
      </c>
      <c r="E1093" s="80">
        <f t="shared" si="1575"/>
        <v>5600</v>
      </c>
      <c r="F1093" s="81">
        <v>36.716414026121662</v>
      </c>
      <c r="G1093" s="81">
        <f t="shared" si="1576"/>
        <v>152.52034133877876</v>
      </c>
      <c r="H1093" s="82" t="s">
        <v>554</v>
      </c>
      <c r="I1093" s="83"/>
      <c r="J1093" s="83" t="s">
        <v>555</v>
      </c>
      <c r="K1093" s="83" t="s">
        <v>556</v>
      </c>
      <c r="L1093" s="84" t="s">
        <v>567</v>
      </c>
      <c r="M1093" s="134">
        <v>70</v>
      </c>
      <c r="N1093" s="134">
        <v>65</v>
      </c>
      <c r="O1093" s="86" t="s">
        <v>642</v>
      </c>
      <c r="P1093" s="87">
        <f t="shared" si="1577"/>
        <v>5000</v>
      </c>
      <c r="Q1093" s="87" t="s">
        <v>430</v>
      </c>
      <c r="R1093" s="87"/>
      <c r="S1093" s="87"/>
      <c r="T1093" s="87"/>
      <c r="U1093" s="87"/>
      <c r="V1093" s="72">
        <v>420</v>
      </c>
      <c r="Y1093" s="72">
        <v>39.3390150279875</v>
      </c>
      <c r="AC1093" s="4"/>
      <c r="AD1093" s="93">
        <v>6803.9714879734493</v>
      </c>
      <c r="AE1093" s="72">
        <f t="shared" si="1574"/>
        <v>37</v>
      </c>
      <c r="AF1093" s="72">
        <f t="shared" si="1574"/>
        <v>39</v>
      </c>
      <c r="AG1093" s="92">
        <v>0.87</v>
      </c>
      <c r="AK1093" s="4"/>
      <c r="AM1093" s="73"/>
      <c r="AO1093" s="118"/>
    </row>
    <row r="1094" spans="1:41">
      <c r="A1094" s="4" t="str">
        <f t="shared" si="1554"/>
        <v>MCR04DW80 8305</v>
      </c>
      <c r="B1094" s="4">
        <v>5</v>
      </c>
      <c r="C1094" s="115" t="s">
        <v>976</v>
      </c>
      <c r="D1094" s="79" t="s">
        <v>436</v>
      </c>
      <c r="E1094" s="80">
        <f t="shared" si="1575"/>
        <v>6600</v>
      </c>
      <c r="F1094" s="81">
        <v>43.697327223557679</v>
      </c>
      <c r="G1094" s="81">
        <f t="shared" si="1576"/>
        <v>151.03898611999941</v>
      </c>
      <c r="H1094" s="82" t="s">
        <v>554</v>
      </c>
      <c r="I1094" s="83"/>
      <c r="J1094" s="83" t="s">
        <v>555</v>
      </c>
      <c r="K1094" s="83" t="s">
        <v>556</v>
      </c>
      <c r="L1094" s="84" t="s">
        <v>567</v>
      </c>
      <c r="M1094" s="134">
        <v>70</v>
      </c>
      <c r="N1094" s="134">
        <v>65</v>
      </c>
      <c r="O1094" s="86" t="s">
        <v>642</v>
      </c>
      <c r="P1094" s="87">
        <f t="shared" si="1577"/>
        <v>5900</v>
      </c>
      <c r="Q1094" s="87" t="s">
        <v>640</v>
      </c>
      <c r="R1094" s="87"/>
      <c r="S1094" s="87"/>
      <c r="T1094" s="87"/>
      <c r="U1094" s="87"/>
      <c r="V1094" s="72">
        <v>500</v>
      </c>
      <c r="Y1094" s="72">
        <v>39.764567773437491</v>
      </c>
      <c r="AC1094" s="4"/>
      <c r="AD1094" s="93">
        <v>7987.8844717932425</v>
      </c>
      <c r="AE1094" s="72">
        <f t="shared" si="1574"/>
        <v>37</v>
      </c>
      <c r="AF1094" s="72">
        <f t="shared" si="1574"/>
        <v>39</v>
      </c>
      <c r="AG1094" s="92">
        <v>0.87</v>
      </c>
      <c r="AK1094" s="4"/>
      <c r="AM1094" s="73"/>
      <c r="AO1094" s="118"/>
    </row>
    <row r="1095" spans="1:41">
      <c r="A1095" s="4" t="str">
        <f t="shared" si="1554"/>
        <v>MCR04DW80 8306</v>
      </c>
      <c r="B1095" s="4">
        <v>6</v>
      </c>
      <c r="C1095" s="115" t="s">
        <v>976</v>
      </c>
      <c r="D1095" s="79" t="s">
        <v>436</v>
      </c>
      <c r="E1095" s="80">
        <f t="shared" si="1575"/>
        <v>7750</v>
      </c>
      <c r="F1095" s="81">
        <v>52.395640157608689</v>
      </c>
      <c r="G1095" s="81">
        <f t="shared" si="1576"/>
        <v>147.91307018461106</v>
      </c>
      <c r="H1095" s="82" t="s">
        <v>554</v>
      </c>
      <c r="I1095" s="83"/>
      <c r="J1095" s="83" t="s">
        <v>555</v>
      </c>
      <c r="K1095" s="83" t="s">
        <v>556</v>
      </c>
      <c r="L1095" s="84" t="s">
        <v>567</v>
      </c>
      <c r="M1095" s="134">
        <v>70</v>
      </c>
      <c r="N1095" s="134">
        <v>65</v>
      </c>
      <c r="O1095" s="86" t="s">
        <v>642</v>
      </c>
      <c r="P1095" s="87">
        <f t="shared" si="1577"/>
        <v>6900</v>
      </c>
      <c r="Q1095" s="87" t="s">
        <v>641</v>
      </c>
      <c r="R1095" s="87"/>
      <c r="S1095" s="87"/>
      <c r="T1095" s="87"/>
      <c r="U1095" s="87"/>
      <c r="V1095" s="72">
        <v>600</v>
      </c>
      <c r="Y1095" s="72">
        <v>40.169990787499998</v>
      </c>
      <c r="AC1095" s="4"/>
      <c r="AD1095" s="93">
        <v>9415.0854833952235</v>
      </c>
      <c r="AE1095" s="72">
        <f t="shared" si="1574"/>
        <v>37</v>
      </c>
      <c r="AF1095" s="72">
        <f t="shared" si="1574"/>
        <v>39</v>
      </c>
      <c r="AG1095" s="92">
        <v>0.87</v>
      </c>
      <c r="AK1095" s="4"/>
      <c r="AM1095" s="73"/>
      <c r="AO1095" s="118"/>
    </row>
    <row r="1096" spans="1:41">
      <c r="A1096" s="4" t="str">
        <f t="shared" si="1554"/>
        <v>MCR04DW80 8307</v>
      </c>
      <c r="B1096" s="4">
        <v>7</v>
      </c>
      <c r="C1096" s="115" t="s">
        <v>976</v>
      </c>
      <c r="D1096" s="79" t="s">
        <v>436</v>
      </c>
      <c r="E1096" s="80">
        <f t="shared" si="1575"/>
        <v>8850</v>
      </c>
      <c r="F1096" s="81">
        <v>61.036672722635124</v>
      </c>
      <c r="G1096" s="81">
        <f t="shared" si="1576"/>
        <v>144.99479747555154</v>
      </c>
      <c r="H1096" s="82" t="s">
        <v>554</v>
      </c>
      <c r="I1096" s="83"/>
      <c r="J1096" s="83" t="s">
        <v>555</v>
      </c>
      <c r="K1096" s="83" t="s">
        <v>556</v>
      </c>
      <c r="L1096" s="84" t="s">
        <v>567</v>
      </c>
      <c r="M1096" s="134">
        <v>70</v>
      </c>
      <c r="N1096" s="134">
        <v>65</v>
      </c>
      <c r="O1096" s="86" t="s">
        <v>642</v>
      </c>
      <c r="P1096" s="87">
        <f t="shared" si="1577"/>
        <v>7900</v>
      </c>
      <c r="Q1096" s="87" t="s">
        <v>596</v>
      </c>
      <c r="R1096" s="87"/>
      <c r="S1096" s="87"/>
      <c r="T1096" s="87"/>
      <c r="U1096" s="87"/>
      <c r="V1096" s="72">
        <v>700</v>
      </c>
      <c r="Y1096" s="72">
        <v>40.327801620312499</v>
      </c>
      <c r="AC1096" s="4"/>
      <c r="AD1096" s="93">
        <v>10743.603141330714</v>
      </c>
      <c r="AE1096" s="72">
        <f t="shared" si="1574"/>
        <v>37</v>
      </c>
      <c r="AF1096" s="72">
        <f t="shared" si="1574"/>
        <v>39</v>
      </c>
      <c r="AG1096" s="92">
        <v>0.87</v>
      </c>
      <c r="AK1096" s="4"/>
      <c r="AM1096" s="73"/>
      <c r="AO1096" s="118"/>
    </row>
    <row r="1097" spans="1:41">
      <c r="A1097" s="4" t="str">
        <f t="shared" ref="A1097:A1160" si="1578">C1097&amp;B1097</f>
        <v/>
      </c>
      <c r="C1097" s="115"/>
      <c r="D1097" s="79" t="s">
        <v>646</v>
      </c>
      <c r="E1097" s="80"/>
      <c r="F1097" s="81"/>
      <c r="G1097" s="81"/>
      <c r="H1097" s="82" t="s">
        <v>554</v>
      </c>
      <c r="I1097" s="83"/>
      <c r="J1097" s="83"/>
      <c r="K1097" s="83"/>
      <c r="L1097" s="84"/>
      <c r="M1097" s="134"/>
      <c r="N1097" s="134"/>
      <c r="O1097" s="122"/>
      <c r="P1097" s="87"/>
      <c r="Q1097" s="87"/>
      <c r="R1097" s="87"/>
      <c r="S1097" s="87"/>
      <c r="T1097" s="87"/>
      <c r="U1097" s="87"/>
      <c r="AC1097" s="4"/>
      <c r="AD1097" s="93"/>
      <c r="AG1097" s="92"/>
      <c r="AK1097" s="4"/>
      <c r="AM1097" s="73"/>
      <c r="AO1097" s="118"/>
    </row>
    <row r="1098" spans="1:41" ht="17.399999999999999">
      <c r="A1098" s="4" t="str">
        <f t="shared" si="1578"/>
        <v>MCR05DW80 8301</v>
      </c>
      <c r="B1098" s="4">
        <v>1</v>
      </c>
      <c r="C1098" s="115" t="s">
        <v>977</v>
      </c>
      <c r="D1098" s="79" t="s">
        <v>435</v>
      </c>
      <c r="E1098" s="80">
        <f t="shared" ref="E1098:E1101" si="1579">MROUND(AD1098*AG1098*AE1098/AF1098,50)</f>
        <v>2600</v>
      </c>
      <c r="F1098" s="81">
        <v>17</v>
      </c>
      <c r="G1098" s="81">
        <f t="shared" ref="G1098:G1104" si="1580">E1098/F1098</f>
        <v>152.94117647058823</v>
      </c>
      <c r="H1098" s="82" t="s">
        <v>554</v>
      </c>
      <c r="I1098" s="83"/>
      <c r="J1098" s="83" t="s">
        <v>555</v>
      </c>
      <c r="K1098" s="83" t="s">
        <v>556</v>
      </c>
      <c r="L1098" s="84" t="s">
        <v>571</v>
      </c>
      <c r="M1098" s="134">
        <v>70</v>
      </c>
      <c r="N1098" s="134">
        <v>65</v>
      </c>
      <c r="O1098" s="86" t="s">
        <v>633</v>
      </c>
      <c r="P1098" s="87">
        <f>MROUND(E1098/(5*0.28),100)</f>
        <v>1900</v>
      </c>
      <c r="Q1098" s="87" t="s">
        <v>584</v>
      </c>
      <c r="R1098" s="87"/>
      <c r="S1098" s="87"/>
      <c r="T1098" s="87"/>
      <c r="U1098" s="87"/>
      <c r="V1098" s="72">
        <v>150</v>
      </c>
      <c r="Y1098" s="72">
        <v>37.547693639257815</v>
      </c>
      <c r="AC1098" s="4"/>
      <c r="AD1098" s="97">
        <v>3179.1224487276709</v>
      </c>
      <c r="AE1098" s="72">
        <v>37</v>
      </c>
      <c r="AF1098" s="72">
        <v>39</v>
      </c>
      <c r="AG1098" s="92">
        <v>0.87</v>
      </c>
      <c r="AK1098" s="4"/>
      <c r="AM1098" s="73"/>
      <c r="AO1098" s="118"/>
    </row>
    <row r="1099" spans="1:41" ht="17.399999999999999">
      <c r="A1099" s="4" t="str">
        <f t="shared" si="1578"/>
        <v>MCR05DW80 8302</v>
      </c>
      <c r="B1099" s="4">
        <v>2</v>
      </c>
      <c r="C1099" s="115" t="s">
        <v>977</v>
      </c>
      <c r="D1099" s="79" t="s">
        <v>435</v>
      </c>
      <c r="E1099" s="80">
        <f t="shared" si="1579"/>
        <v>4150</v>
      </c>
      <c r="F1099" s="81">
        <v>26</v>
      </c>
      <c r="G1099" s="81">
        <f t="shared" si="1580"/>
        <v>159.61538461538461</v>
      </c>
      <c r="H1099" s="82" t="s">
        <v>554</v>
      </c>
      <c r="I1099" s="83"/>
      <c r="J1099" s="83" t="s">
        <v>555</v>
      </c>
      <c r="K1099" s="83" t="s">
        <v>556</v>
      </c>
      <c r="L1099" s="84" t="s">
        <v>571</v>
      </c>
      <c r="M1099" s="134">
        <v>70</v>
      </c>
      <c r="N1099" s="134">
        <v>65</v>
      </c>
      <c r="O1099" s="86" t="s">
        <v>633</v>
      </c>
      <c r="P1099" s="87">
        <f t="shared" ref="P1099:P1104" si="1581">MROUND(E1099/(5*0.28),100)</f>
        <v>3000</v>
      </c>
      <c r="Q1099" s="87" t="s">
        <v>426</v>
      </c>
      <c r="R1099" s="87"/>
      <c r="S1099" s="87"/>
      <c r="T1099" s="87"/>
      <c r="U1099" s="87"/>
      <c r="V1099" s="72">
        <v>240</v>
      </c>
      <c r="Y1099" s="72">
        <v>38.177952373399997</v>
      </c>
      <c r="AC1099" s="4"/>
      <c r="AD1099" s="94">
        <v>5012.7197615666882</v>
      </c>
      <c r="AE1099" s="72">
        <v>37</v>
      </c>
      <c r="AF1099" s="72">
        <v>39</v>
      </c>
      <c r="AG1099" s="92">
        <v>0.87</v>
      </c>
      <c r="AK1099" s="4"/>
      <c r="AM1099" s="73"/>
      <c r="AO1099" s="118"/>
    </row>
    <row r="1100" spans="1:41" ht="17.399999999999999">
      <c r="A1100" s="4" t="str">
        <f t="shared" si="1578"/>
        <v>MCR05DW80 8303</v>
      </c>
      <c r="B1100" s="4">
        <v>3</v>
      </c>
      <c r="C1100" s="115" t="s">
        <v>977</v>
      </c>
      <c r="D1100" s="79" t="s">
        <v>435</v>
      </c>
      <c r="E1100" s="80">
        <f t="shared" si="1579"/>
        <v>5650</v>
      </c>
      <c r="F1100" s="81">
        <v>35</v>
      </c>
      <c r="G1100" s="81">
        <f t="shared" si="1580"/>
        <v>161.42857142857142</v>
      </c>
      <c r="H1100" s="82" t="s">
        <v>554</v>
      </c>
      <c r="I1100" s="83"/>
      <c r="J1100" s="83" t="s">
        <v>555</v>
      </c>
      <c r="K1100" s="83" t="s">
        <v>556</v>
      </c>
      <c r="L1100" s="84" t="s">
        <v>571</v>
      </c>
      <c r="M1100" s="134">
        <v>70</v>
      </c>
      <c r="N1100" s="134">
        <v>65</v>
      </c>
      <c r="O1100" s="86" t="s">
        <v>633</v>
      </c>
      <c r="P1100" s="87">
        <f t="shared" si="1581"/>
        <v>4000</v>
      </c>
      <c r="Q1100" s="87" t="s">
        <v>428</v>
      </c>
      <c r="R1100" s="87"/>
      <c r="S1100" s="87"/>
      <c r="T1100" s="87"/>
      <c r="U1100" s="87"/>
      <c r="V1100" s="72">
        <v>333</v>
      </c>
      <c r="Y1100" s="72">
        <v>38.790396265650415</v>
      </c>
      <c r="AC1100" s="4"/>
      <c r="AD1100" s="94">
        <v>6840.8852185167088</v>
      </c>
      <c r="AE1100" s="72">
        <v>37</v>
      </c>
      <c r="AF1100" s="72">
        <v>39</v>
      </c>
      <c r="AG1100" s="92">
        <v>0.87</v>
      </c>
      <c r="AK1100" s="4"/>
      <c r="AM1100" s="73"/>
      <c r="AO1100" s="118"/>
    </row>
    <row r="1101" spans="1:41" ht="17.399999999999999">
      <c r="A1101" s="4" t="str">
        <f t="shared" si="1578"/>
        <v>MCR05DW80 8304</v>
      </c>
      <c r="B1101" s="4">
        <v>4</v>
      </c>
      <c r="C1101" s="115" t="s">
        <v>977</v>
      </c>
      <c r="D1101" s="79" t="s">
        <v>436</v>
      </c>
      <c r="E1101" s="80">
        <f t="shared" si="1579"/>
        <v>7000</v>
      </c>
      <c r="F1101" s="81">
        <v>45</v>
      </c>
      <c r="G1101" s="81">
        <f t="shared" si="1580"/>
        <v>155.55555555555554</v>
      </c>
      <c r="H1101" s="82" t="s">
        <v>554</v>
      </c>
      <c r="I1101" s="83"/>
      <c r="J1101" s="83" t="s">
        <v>555</v>
      </c>
      <c r="K1101" s="83" t="s">
        <v>556</v>
      </c>
      <c r="L1101" s="84" t="s">
        <v>571</v>
      </c>
      <c r="M1101" s="134">
        <v>70</v>
      </c>
      <c r="N1101" s="134">
        <v>65</v>
      </c>
      <c r="O1101" s="86" t="s">
        <v>633</v>
      </c>
      <c r="P1101" s="87">
        <f t="shared" si="1581"/>
        <v>5000</v>
      </c>
      <c r="Q1101" s="87" t="s">
        <v>430</v>
      </c>
      <c r="R1101" s="87"/>
      <c r="S1101" s="87"/>
      <c r="T1101" s="87"/>
      <c r="U1101" s="87"/>
      <c r="V1101" s="72">
        <v>420</v>
      </c>
      <c r="Y1101" s="72">
        <v>39.3390150279875</v>
      </c>
      <c r="AC1101" s="4"/>
      <c r="AD1101" s="94">
        <v>8504.9643599668125</v>
      </c>
      <c r="AE1101" s="72">
        <v>37</v>
      </c>
      <c r="AF1101" s="72">
        <v>39</v>
      </c>
      <c r="AG1101" s="92">
        <v>0.87</v>
      </c>
      <c r="AK1101" s="4"/>
      <c r="AM1101" s="73"/>
      <c r="AO1101" s="118"/>
    </row>
    <row r="1102" spans="1:41" ht="17.399999999999999">
      <c r="A1102" s="4" t="str">
        <f t="shared" si="1578"/>
        <v>MCR05DW80 8305</v>
      </c>
      <c r="B1102" s="4">
        <v>5</v>
      </c>
      <c r="C1102" s="115" t="s">
        <v>977</v>
      </c>
      <c r="D1102" s="79" t="s">
        <v>436</v>
      </c>
      <c r="E1102" s="80">
        <f>MROUND(AD1102*AG1102*AE1102/AF1102,50)</f>
        <v>8200</v>
      </c>
      <c r="F1102" s="81">
        <v>53</v>
      </c>
      <c r="G1102" s="81">
        <f t="shared" si="1580"/>
        <v>154.71698113207546</v>
      </c>
      <c r="H1102" s="82" t="s">
        <v>554</v>
      </c>
      <c r="I1102" s="83"/>
      <c r="J1102" s="83" t="s">
        <v>555</v>
      </c>
      <c r="K1102" s="83" t="s">
        <v>556</v>
      </c>
      <c r="L1102" s="84" t="s">
        <v>571</v>
      </c>
      <c r="M1102" s="134">
        <v>70</v>
      </c>
      <c r="N1102" s="134">
        <v>65</v>
      </c>
      <c r="O1102" s="86" t="s">
        <v>633</v>
      </c>
      <c r="P1102" s="87">
        <f t="shared" si="1581"/>
        <v>5900</v>
      </c>
      <c r="Q1102" s="87" t="s">
        <v>640</v>
      </c>
      <c r="R1102" s="87"/>
      <c r="S1102" s="87"/>
      <c r="T1102" s="87"/>
      <c r="U1102" s="87"/>
      <c r="V1102" s="72">
        <v>500</v>
      </c>
      <c r="Y1102" s="72">
        <v>39.764567773437491</v>
      </c>
      <c r="AC1102" s="4"/>
      <c r="AD1102" s="94">
        <v>9934.1051221514663</v>
      </c>
      <c r="AE1102" s="72">
        <v>37</v>
      </c>
      <c r="AF1102" s="72">
        <v>39</v>
      </c>
      <c r="AG1102" s="92">
        <v>0.87</v>
      </c>
      <c r="AK1102" s="4"/>
      <c r="AM1102" s="73"/>
      <c r="AO1102" s="118"/>
    </row>
    <row r="1103" spans="1:41" ht="17.399999999999999">
      <c r="A1103" s="4" t="str">
        <f t="shared" si="1578"/>
        <v>MCR05DW80 8306</v>
      </c>
      <c r="B1103" s="4">
        <v>6</v>
      </c>
      <c r="C1103" s="115" t="s">
        <v>977</v>
      </c>
      <c r="D1103" s="79" t="s">
        <v>436</v>
      </c>
      <c r="E1103" s="80">
        <f>MROUND(AD1103*AG1103*AE1103/AF1103,50)</f>
        <v>9700</v>
      </c>
      <c r="F1103" s="81">
        <v>64</v>
      </c>
      <c r="G1103" s="81">
        <f t="shared" si="1580"/>
        <v>151.5625</v>
      </c>
      <c r="H1103" s="82" t="s">
        <v>554</v>
      </c>
      <c r="I1103" s="83"/>
      <c r="J1103" s="83" t="s">
        <v>555</v>
      </c>
      <c r="K1103" s="83" t="s">
        <v>556</v>
      </c>
      <c r="L1103" s="84" t="s">
        <v>571</v>
      </c>
      <c r="M1103" s="134">
        <v>70</v>
      </c>
      <c r="N1103" s="134">
        <v>65</v>
      </c>
      <c r="O1103" s="86" t="s">
        <v>633</v>
      </c>
      <c r="P1103" s="87">
        <f t="shared" si="1581"/>
        <v>6900</v>
      </c>
      <c r="Q1103" s="87" t="s">
        <v>641</v>
      </c>
      <c r="R1103" s="87"/>
      <c r="S1103" s="87"/>
      <c r="T1103" s="87"/>
      <c r="U1103" s="87"/>
      <c r="V1103" s="72">
        <v>600</v>
      </c>
      <c r="Y1103" s="72">
        <v>40.169990787499998</v>
      </c>
      <c r="AC1103" s="4"/>
      <c r="AD1103" s="147">
        <v>11768.85685424403</v>
      </c>
      <c r="AE1103" s="72">
        <v>37</v>
      </c>
      <c r="AF1103" s="72">
        <v>39</v>
      </c>
      <c r="AG1103" s="92">
        <v>0.87</v>
      </c>
      <c r="AK1103" s="4"/>
      <c r="AM1103" s="73"/>
      <c r="AO1103" s="118"/>
    </row>
    <row r="1104" spans="1:41" ht="17.399999999999999">
      <c r="A1104" s="4" t="str">
        <f t="shared" si="1578"/>
        <v>MCR05DW80 8307</v>
      </c>
      <c r="B1104" s="4">
        <v>7</v>
      </c>
      <c r="C1104" s="115" t="s">
        <v>977</v>
      </c>
      <c r="D1104" s="79" t="s">
        <v>436</v>
      </c>
      <c r="E1104" s="80">
        <f>MROUND(AD1104*AG1104*AE1104/AF1104,50)</f>
        <v>11100</v>
      </c>
      <c r="F1104" s="81">
        <v>75</v>
      </c>
      <c r="G1104" s="81">
        <f t="shared" si="1580"/>
        <v>148</v>
      </c>
      <c r="H1104" s="82" t="s">
        <v>554</v>
      </c>
      <c r="I1104" s="83"/>
      <c r="J1104" s="83" t="s">
        <v>555</v>
      </c>
      <c r="K1104" s="83" t="s">
        <v>556</v>
      </c>
      <c r="L1104" s="84" t="s">
        <v>571</v>
      </c>
      <c r="M1104" s="134">
        <v>70</v>
      </c>
      <c r="N1104" s="134">
        <v>65</v>
      </c>
      <c r="O1104" s="86" t="s">
        <v>633</v>
      </c>
      <c r="P1104" s="87">
        <f t="shared" si="1581"/>
        <v>7900</v>
      </c>
      <c r="Q1104" s="87" t="s">
        <v>596</v>
      </c>
      <c r="R1104" s="87"/>
      <c r="S1104" s="87"/>
      <c r="T1104" s="87"/>
      <c r="U1104" s="87"/>
      <c r="V1104" s="72">
        <v>700</v>
      </c>
      <c r="Y1104" s="72">
        <v>40.327801620312499</v>
      </c>
      <c r="AC1104" s="4"/>
      <c r="AD1104" s="97">
        <v>13429.503926663392</v>
      </c>
      <c r="AE1104" s="72">
        <v>37</v>
      </c>
      <c r="AF1104" s="72">
        <v>39</v>
      </c>
      <c r="AG1104" s="92">
        <v>0.87</v>
      </c>
      <c r="AK1104" s="4"/>
      <c r="AM1104" s="73"/>
      <c r="AO1104" s="118"/>
    </row>
    <row r="1105" spans="1:41">
      <c r="A1105" s="4" t="str">
        <f t="shared" si="1578"/>
        <v/>
      </c>
      <c r="C1105" s="115"/>
      <c r="D1105" s="79" t="s">
        <v>646</v>
      </c>
      <c r="E1105" s="80"/>
      <c r="F1105" s="82"/>
      <c r="G1105" s="81"/>
      <c r="H1105" s="82" t="s">
        <v>554</v>
      </c>
      <c r="I1105" s="83"/>
      <c r="J1105" s="83"/>
      <c r="K1105" s="83"/>
      <c r="L1105" s="84"/>
      <c r="M1105" s="134"/>
      <c r="N1105" s="134"/>
      <c r="O1105" s="122"/>
      <c r="P1105" s="87"/>
      <c r="Q1105" s="87"/>
      <c r="R1105" s="87"/>
      <c r="S1105" s="87"/>
      <c r="T1105" s="87"/>
      <c r="U1105" s="87"/>
      <c r="AC1105" s="4"/>
      <c r="AE1105" s="72">
        <f>AE1096</f>
        <v>37</v>
      </c>
      <c r="AF1105" s="72">
        <f>AF1096</f>
        <v>39</v>
      </c>
      <c r="AK1105" s="4"/>
      <c r="AM1105" s="73"/>
      <c r="AO1105" s="118"/>
    </row>
    <row r="1106" spans="1:41">
      <c r="A1106" s="4" t="str">
        <f t="shared" si="1578"/>
        <v>MCR02DW50 8301</v>
      </c>
      <c r="B1106" s="4">
        <v>1</v>
      </c>
      <c r="C1106" s="115" t="s">
        <v>978</v>
      </c>
      <c r="D1106" s="79" t="s">
        <v>435</v>
      </c>
      <c r="E1106" s="80">
        <f t="shared" ref="E1106:E1112" si="1582">MROUND(AD1106*AG1106*AE1106/AF1106,50)</f>
        <v>1050</v>
      </c>
      <c r="F1106" s="81">
        <v>7.6110189809306386</v>
      </c>
      <c r="G1106" s="81">
        <f t="shared" ref="G1106:G1112" si="1583">E1106/F1106</f>
        <v>137.95787431758725</v>
      </c>
      <c r="H1106" s="82" t="s">
        <v>554</v>
      </c>
      <c r="I1106" s="83"/>
      <c r="J1106" s="83" t="s">
        <v>555</v>
      </c>
      <c r="K1106" s="83" t="s">
        <v>556</v>
      </c>
      <c r="L1106" s="84" t="s">
        <v>557</v>
      </c>
      <c r="M1106" s="134">
        <v>70</v>
      </c>
      <c r="N1106" s="134">
        <v>65</v>
      </c>
      <c r="O1106" s="86" t="s">
        <v>598</v>
      </c>
      <c r="P1106" s="87">
        <f>MROUND(E1106/(2*0.28),100)</f>
        <v>1900</v>
      </c>
      <c r="Q1106" s="87" t="s">
        <v>584</v>
      </c>
      <c r="R1106" s="87"/>
      <c r="S1106" s="87"/>
      <c r="T1106" s="87"/>
      <c r="U1106" s="87"/>
      <c r="V1106" s="72">
        <v>150</v>
      </c>
      <c r="Y1106" s="72">
        <v>37.547693639257815</v>
      </c>
      <c r="AC1106" s="4"/>
      <c r="AD1106" s="93">
        <v>1271.6489794910683</v>
      </c>
      <c r="AE1106" s="72">
        <f t="shared" ref="AE1106:AF1120" si="1584">AE1105</f>
        <v>37</v>
      </c>
      <c r="AF1106" s="72">
        <f t="shared" si="1584"/>
        <v>39</v>
      </c>
      <c r="AG1106" s="92">
        <v>0.88</v>
      </c>
      <c r="AK1106" s="4"/>
      <c r="AM1106" s="73"/>
      <c r="AO1106" s="118"/>
    </row>
    <row r="1107" spans="1:41">
      <c r="A1107" s="4" t="str">
        <f t="shared" si="1578"/>
        <v>MCR02DW50 8302</v>
      </c>
      <c r="B1107" s="4">
        <v>2</v>
      </c>
      <c r="C1107" s="115" t="s">
        <v>978</v>
      </c>
      <c r="D1107" s="79" t="s">
        <v>435</v>
      </c>
      <c r="E1107" s="80">
        <f t="shared" si="1582"/>
        <v>1650</v>
      </c>
      <c r="F1107" s="81">
        <v>11.174034840995121</v>
      </c>
      <c r="G1107" s="81">
        <f t="shared" si="1583"/>
        <v>147.66376009017856</v>
      </c>
      <c r="H1107" s="82" t="s">
        <v>554</v>
      </c>
      <c r="I1107" s="83"/>
      <c r="J1107" s="83" t="s">
        <v>555</v>
      </c>
      <c r="K1107" s="83" t="s">
        <v>556</v>
      </c>
      <c r="L1107" s="84" t="s">
        <v>557</v>
      </c>
      <c r="M1107" s="134">
        <v>70</v>
      </c>
      <c r="N1107" s="134">
        <v>65</v>
      </c>
      <c r="O1107" s="86" t="s">
        <v>598</v>
      </c>
      <c r="P1107" s="87">
        <f t="shared" ref="P1107:P1112" si="1585">MROUND(E1107/(2*0.28),100)</f>
        <v>2900</v>
      </c>
      <c r="Q1107" s="87" t="s">
        <v>418</v>
      </c>
      <c r="R1107" s="87"/>
      <c r="S1107" s="87"/>
      <c r="T1107" s="87"/>
      <c r="U1107" s="87"/>
      <c r="V1107" s="72">
        <v>240</v>
      </c>
      <c r="Y1107" s="72">
        <v>38.177952373399997</v>
      </c>
      <c r="AC1107" s="4"/>
      <c r="AD1107" s="93">
        <v>2005.0879046266755</v>
      </c>
      <c r="AE1107" s="72">
        <f t="shared" si="1584"/>
        <v>37</v>
      </c>
      <c r="AF1107" s="72">
        <f t="shared" si="1584"/>
        <v>39</v>
      </c>
      <c r="AG1107" s="92">
        <v>0.88</v>
      </c>
      <c r="AK1107" s="4"/>
      <c r="AM1107" s="73"/>
      <c r="AO1107" s="118"/>
    </row>
    <row r="1108" spans="1:41">
      <c r="A1108" s="4" t="str">
        <f t="shared" si="1578"/>
        <v>MCR02DW50 8303</v>
      </c>
      <c r="B1108" s="4">
        <v>3</v>
      </c>
      <c r="C1108" s="115" t="s">
        <v>978</v>
      </c>
      <c r="D1108" s="79" t="s">
        <v>435</v>
      </c>
      <c r="E1108" s="80">
        <f t="shared" si="1582"/>
        <v>2300</v>
      </c>
      <c r="F1108" s="81">
        <v>15.562893923447696</v>
      </c>
      <c r="G1108" s="81">
        <f t="shared" si="1583"/>
        <v>147.78742381162962</v>
      </c>
      <c r="H1108" s="82" t="s">
        <v>554</v>
      </c>
      <c r="I1108" s="83"/>
      <c r="J1108" s="83" t="s">
        <v>555</v>
      </c>
      <c r="K1108" s="83" t="s">
        <v>556</v>
      </c>
      <c r="L1108" s="84" t="s">
        <v>557</v>
      </c>
      <c r="M1108" s="134">
        <v>70</v>
      </c>
      <c r="N1108" s="134">
        <v>65</v>
      </c>
      <c r="O1108" s="86" t="s">
        <v>598</v>
      </c>
      <c r="P1108" s="87">
        <f t="shared" si="1585"/>
        <v>4100</v>
      </c>
      <c r="Q1108" s="87" t="s">
        <v>629</v>
      </c>
      <c r="R1108" s="87"/>
      <c r="S1108" s="87"/>
      <c r="T1108" s="87"/>
      <c r="U1108" s="87"/>
      <c r="V1108" s="72">
        <v>333</v>
      </c>
      <c r="Y1108" s="72">
        <v>38.790396265650415</v>
      </c>
      <c r="AC1108" s="4"/>
      <c r="AD1108" s="93">
        <v>2736.3540874066834</v>
      </c>
      <c r="AE1108" s="72">
        <f t="shared" si="1584"/>
        <v>37</v>
      </c>
      <c r="AF1108" s="72">
        <f t="shared" si="1584"/>
        <v>39</v>
      </c>
      <c r="AG1108" s="92">
        <v>0.88</v>
      </c>
      <c r="AK1108" s="4"/>
      <c r="AM1108" s="73"/>
      <c r="AO1108" s="118"/>
    </row>
    <row r="1109" spans="1:41">
      <c r="A1109" s="4" t="str">
        <f t="shared" si="1578"/>
        <v>MCR02DW50 8304</v>
      </c>
      <c r="B1109" s="4">
        <v>4</v>
      </c>
      <c r="C1109" s="115" t="s">
        <v>978</v>
      </c>
      <c r="D1109" s="79" t="s">
        <v>435</v>
      </c>
      <c r="E1109" s="80">
        <f t="shared" si="1582"/>
        <v>2850</v>
      </c>
      <c r="F1109" s="81">
        <v>19.669507513993747</v>
      </c>
      <c r="G1109" s="81">
        <f t="shared" si="1583"/>
        <v>144.89432427183982</v>
      </c>
      <c r="H1109" s="82" t="s">
        <v>554</v>
      </c>
      <c r="I1109" s="83"/>
      <c r="J1109" s="83" t="s">
        <v>555</v>
      </c>
      <c r="K1109" s="83" t="s">
        <v>556</v>
      </c>
      <c r="L1109" s="84" t="s">
        <v>557</v>
      </c>
      <c r="M1109" s="134">
        <v>70</v>
      </c>
      <c r="N1109" s="134">
        <v>65</v>
      </c>
      <c r="O1109" s="86" t="s">
        <v>598</v>
      </c>
      <c r="P1109" s="87">
        <f t="shared" si="1585"/>
        <v>5100</v>
      </c>
      <c r="Q1109" s="87" t="s">
        <v>631</v>
      </c>
      <c r="R1109" s="87"/>
      <c r="S1109" s="87"/>
      <c r="T1109" s="87"/>
      <c r="U1109" s="87"/>
      <c r="V1109" s="72">
        <v>420</v>
      </c>
      <c r="Y1109" s="72">
        <v>39.3390150279875</v>
      </c>
      <c r="AC1109" s="4"/>
      <c r="AD1109" s="93">
        <v>3401.9857439867246</v>
      </c>
      <c r="AE1109" s="72">
        <f t="shared" si="1584"/>
        <v>37</v>
      </c>
      <c r="AF1109" s="72">
        <f t="shared" si="1584"/>
        <v>39</v>
      </c>
      <c r="AG1109" s="92">
        <v>0.88</v>
      </c>
      <c r="AK1109" s="4"/>
      <c r="AM1109" s="73"/>
      <c r="AO1109" s="118"/>
    </row>
    <row r="1110" spans="1:41">
      <c r="A1110" s="4" t="str">
        <f t="shared" si="1578"/>
        <v>MCR02DW50 8305</v>
      </c>
      <c r="B1110" s="4">
        <v>5</v>
      </c>
      <c r="C1110" s="115" t="s">
        <v>978</v>
      </c>
      <c r="D1110" s="79" t="s">
        <v>435</v>
      </c>
      <c r="E1110" s="80">
        <f t="shared" si="1582"/>
        <v>3350</v>
      </c>
      <c r="F1110" s="81">
        <v>23.390922219669115</v>
      </c>
      <c r="G1110" s="81">
        <f t="shared" si="1583"/>
        <v>143.21795303919353</v>
      </c>
      <c r="H1110" s="82" t="s">
        <v>554</v>
      </c>
      <c r="I1110" s="83"/>
      <c r="J1110" s="83" t="s">
        <v>555</v>
      </c>
      <c r="K1110" s="83" t="s">
        <v>556</v>
      </c>
      <c r="L1110" s="84" t="s">
        <v>557</v>
      </c>
      <c r="M1110" s="134">
        <v>70</v>
      </c>
      <c r="N1110" s="134">
        <v>65</v>
      </c>
      <c r="O1110" s="86" t="s">
        <v>598</v>
      </c>
      <c r="P1110" s="87">
        <f t="shared" si="1585"/>
        <v>6000</v>
      </c>
      <c r="Q1110" s="87" t="s">
        <v>640</v>
      </c>
      <c r="R1110" s="87"/>
      <c r="S1110" s="87"/>
      <c r="T1110" s="87"/>
      <c r="U1110" s="87"/>
      <c r="V1110" s="72">
        <v>500</v>
      </c>
      <c r="Y1110" s="72">
        <v>39.764567773437491</v>
      </c>
      <c r="AC1110" s="4"/>
      <c r="AD1110" s="93">
        <v>3993.9422358966212</v>
      </c>
      <c r="AE1110" s="72">
        <f t="shared" si="1584"/>
        <v>37</v>
      </c>
      <c r="AF1110" s="72">
        <f t="shared" si="1584"/>
        <v>39</v>
      </c>
      <c r="AG1110" s="92">
        <v>0.88</v>
      </c>
      <c r="AK1110" s="4"/>
      <c r="AM1110" s="73"/>
      <c r="AO1110" s="118"/>
    </row>
    <row r="1111" spans="1:41">
      <c r="A1111" s="4" t="str">
        <f t="shared" si="1578"/>
        <v>MCR02DW50 8306</v>
      </c>
      <c r="B1111" s="4">
        <v>6</v>
      </c>
      <c r="C1111" s="115" t="s">
        <v>978</v>
      </c>
      <c r="D1111" s="79" t="s">
        <v>436</v>
      </c>
      <c r="E1111" s="80">
        <f t="shared" si="1582"/>
        <v>3950</v>
      </c>
      <c r="F1111" s="81">
        <v>27.388630082386364</v>
      </c>
      <c r="G1111" s="81">
        <f t="shared" si="1583"/>
        <v>144.22042972277924</v>
      </c>
      <c r="H1111" s="82" t="s">
        <v>554</v>
      </c>
      <c r="I1111" s="83"/>
      <c r="J1111" s="83" t="s">
        <v>555</v>
      </c>
      <c r="K1111" s="83" t="s">
        <v>556</v>
      </c>
      <c r="L1111" s="84" t="s">
        <v>557</v>
      </c>
      <c r="M1111" s="134">
        <v>70</v>
      </c>
      <c r="N1111" s="134">
        <v>65</v>
      </c>
      <c r="O1111" s="86" t="s">
        <v>598</v>
      </c>
      <c r="P1111" s="87">
        <f t="shared" si="1585"/>
        <v>7100</v>
      </c>
      <c r="Q1111" s="87" t="s">
        <v>595</v>
      </c>
      <c r="R1111" s="87"/>
      <c r="S1111" s="87"/>
      <c r="T1111" s="87"/>
      <c r="U1111" s="87"/>
      <c r="V1111" s="72">
        <v>600</v>
      </c>
      <c r="Y1111" s="72">
        <v>40.169990787499998</v>
      </c>
      <c r="AC1111" s="4"/>
      <c r="AD1111" s="93">
        <v>4707.5427416976117</v>
      </c>
      <c r="AE1111" s="72">
        <f t="shared" si="1584"/>
        <v>37</v>
      </c>
      <c r="AF1111" s="72">
        <f t="shared" si="1584"/>
        <v>39</v>
      </c>
      <c r="AG1111" s="92">
        <v>0.88</v>
      </c>
      <c r="AK1111" s="4"/>
      <c r="AM1111" s="73"/>
      <c r="AO1111" s="118"/>
    </row>
    <row r="1112" spans="1:41">
      <c r="A1112" s="4" t="str">
        <f t="shared" si="1578"/>
        <v>MCR02DW50 8307</v>
      </c>
      <c r="B1112" s="4">
        <v>7</v>
      </c>
      <c r="C1112" s="115" t="s">
        <v>978</v>
      </c>
      <c r="D1112" s="79" t="s">
        <v>436</v>
      </c>
      <c r="E1112" s="80">
        <f t="shared" si="1582"/>
        <v>4500</v>
      </c>
      <c r="F1112" s="81">
        <v>32.078933107066753</v>
      </c>
      <c r="G1112" s="81">
        <f t="shared" si="1583"/>
        <v>140.2789795090998</v>
      </c>
      <c r="H1112" s="82" t="s">
        <v>554</v>
      </c>
      <c r="I1112" s="83"/>
      <c r="J1112" s="83" t="s">
        <v>555</v>
      </c>
      <c r="K1112" s="83" t="s">
        <v>556</v>
      </c>
      <c r="L1112" s="84" t="s">
        <v>557</v>
      </c>
      <c r="M1112" s="134">
        <v>70</v>
      </c>
      <c r="N1112" s="134">
        <v>65</v>
      </c>
      <c r="O1112" s="86" t="s">
        <v>598</v>
      </c>
      <c r="P1112" s="87">
        <f t="shared" si="1585"/>
        <v>8000</v>
      </c>
      <c r="Q1112" s="87" t="s">
        <v>590</v>
      </c>
      <c r="R1112" s="87"/>
      <c r="S1112" s="87"/>
      <c r="T1112" s="87"/>
      <c r="U1112" s="87"/>
      <c r="V1112" s="72">
        <v>700</v>
      </c>
      <c r="Y1112" s="72">
        <v>40.327801620312499</v>
      </c>
      <c r="AC1112" s="4"/>
      <c r="AD1112" s="93">
        <v>5371.8015706653568</v>
      </c>
      <c r="AE1112" s="72">
        <f t="shared" si="1584"/>
        <v>37</v>
      </c>
      <c r="AF1112" s="72">
        <f t="shared" si="1584"/>
        <v>39</v>
      </c>
      <c r="AG1112" s="92">
        <v>0.88</v>
      </c>
      <c r="AK1112" s="4"/>
      <c r="AM1112" s="73"/>
      <c r="AO1112" s="118"/>
    </row>
    <row r="1113" spans="1:41">
      <c r="A1113" s="4" t="str">
        <f t="shared" si="1578"/>
        <v/>
      </c>
      <c r="C1113" s="115"/>
      <c r="D1113" s="79" t="s">
        <v>646</v>
      </c>
      <c r="E1113" s="80"/>
      <c r="F1113" s="82"/>
      <c r="G1113" s="81"/>
      <c r="H1113" s="82" t="s">
        <v>554</v>
      </c>
      <c r="I1113" s="83"/>
      <c r="J1113" s="83"/>
      <c r="K1113" s="83"/>
      <c r="L1113" s="84"/>
      <c r="M1113" s="134"/>
      <c r="N1113" s="134"/>
      <c r="O1113" s="122"/>
      <c r="P1113" s="87"/>
      <c r="Q1113" s="87"/>
      <c r="R1113" s="87"/>
      <c r="S1113" s="87"/>
      <c r="T1113" s="87"/>
      <c r="U1113" s="87"/>
      <c r="AC1113" s="4"/>
      <c r="AE1113" s="72">
        <f t="shared" si="1584"/>
        <v>37</v>
      </c>
      <c r="AF1113" s="72">
        <f t="shared" si="1584"/>
        <v>39</v>
      </c>
      <c r="AK1113" s="4"/>
      <c r="AM1113" s="73"/>
      <c r="AO1113" s="118"/>
    </row>
    <row r="1114" spans="1:41">
      <c r="A1114" s="4" t="str">
        <f t="shared" si="1578"/>
        <v>MCR04DW50 8301</v>
      </c>
      <c r="B1114" s="4">
        <v>1</v>
      </c>
      <c r="C1114" s="115" t="s">
        <v>979</v>
      </c>
      <c r="D1114" s="79" t="s">
        <v>435</v>
      </c>
      <c r="E1114" s="80">
        <f t="shared" ref="E1114:E1120" si="1586">MROUND(AD1114*AG1114*AE1114/AF1114,50)</f>
        <v>2100</v>
      </c>
      <c r="F1114" s="81">
        <v>13.571455532261862</v>
      </c>
      <c r="G1114" s="81">
        <f t="shared" ref="G1114:G1120" si="1587">E1114/F1114</f>
        <v>154.73653470756406</v>
      </c>
      <c r="H1114" s="82" t="s">
        <v>554</v>
      </c>
      <c r="I1114" s="83"/>
      <c r="J1114" s="83" t="s">
        <v>555</v>
      </c>
      <c r="K1114" s="83" t="s">
        <v>556</v>
      </c>
      <c r="L1114" s="84" t="s">
        <v>567</v>
      </c>
      <c r="M1114" s="134">
        <v>70</v>
      </c>
      <c r="N1114" s="134">
        <v>65</v>
      </c>
      <c r="O1114" s="86" t="s">
        <v>642</v>
      </c>
      <c r="P1114" s="87">
        <f>MROUND(E1114/(4*0.28),100)</f>
        <v>1900</v>
      </c>
      <c r="Q1114" s="87" t="s">
        <v>584</v>
      </c>
      <c r="R1114" s="87"/>
      <c r="S1114" s="87"/>
      <c r="T1114" s="87"/>
      <c r="U1114" s="87"/>
      <c r="V1114" s="72">
        <v>150</v>
      </c>
      <c r="Y1114" s="72">
        <v>37.547693639257815</v>
      </c>
      <c r="AC1114" s="4"/>
      <c r="AD1114" s="93">
        <v>2543.2979589821366</v>
      </c>
      <c r="AE1114" s="72">
        <f t="shared" si="1584"/>
        <v>37</v>
      </c>
      <c r="AF1114" s="72">
        <f t="shared" si="1584"/>
        <v>39</v>
      </c>
      <c r="AG1114" s="92">
        <v>0.88</v>
      </c>
      <c r="AK1114" s="4"/>
      <c r="AM1114" s="73"/>
      <c r="AO1114" s="118"/>
    </row>
    <row r="1115" spans="1:41">
      <c r="A1115" s="4" t="str">
        <f t="shared" si="1578"/>
        <v>MCR04DW50 8302</v>
      </c>
      <c r="B1115" s="4">
        <v>2</v>
      </c>
      <c r="C1115" s="115" t="s">
        <v>979</v>
      </c>
      <c r="D1115" s="79" t="s">
        <v>435</v>
      </c>
      <c r="E1115" s="80">
        <f t="shared" si="1586"/>
        <v>3350</v>
      </c>
      <c r="F1115" s="81">
        <v>21.308624580502325</v>
      </c>
      <c r="G1115" s="81">
        <f t="shared" si="1587"/>
        <v>157.21333807088115</v>
      </c>
      <c r="H1115" s="82" t="s">
        <v>554</v>
      </c>
      <c r="I1115" s="83"/>
      <c r="J1115" s="83" t="s">
        <v>555</v>
      </c>
      <c r="K1115" s="83" t="s">
        <v>556</v>
      </c>
      <c r="L1115" s="84" t="s">
        <v>567</v>
      </c>
      <c r="M1115" s="134">
        <v>70</v>
      </c>
      <c r="N1115" s="134">
        <v>65</v>
      </c>
      <c r="O1115" s="86" t="s">
        <v>642</v>
      </c>
      <c r="P1115" s="87">
        <f t="shared" ref="P1115:P1120" si="1588">MROUND(E1115/(4*0.28),100)</f>
        <v>3000</v>
      </c>
      <c r="Q1115" s="87" t="s">
        <v>418</v>
      </c>
      <c r="R1115" s="87"/>
      <c r="S1115" s="87"/>
      <c r="T1115" s="87"/>
      <c r="U1115" s="87"/>
      <c r="V1115" s="72">
        <v>240</v>
      </c>
      <c r="Y1115" s="72">
        <v>38.177952373399997</v>
      </c>
      <c r="AC1115" s="4"/>
      <c r="AD1115" s="93">
        <v>4010.175809253351</v>
      </c>
      <c r="AE1115" s="72">
        <f t="shared" si="1584"/>
        <v>37</v>
      </c>
      <c r="AF1115" s="72">
        <f t="shared" si="1584"/>
        <v>39</v>
      </c>
      <c r="AG1115" s="92">
        <v>0.88</v>
      </c>
      <c r="AK1115" s="4"/>
      <c r="AM1115" s="73"/>
      <c r="AO1115" s="118"/>
    </row>
    <row r="1116" spans="1:41">
      <c r="A1116" s="4" t="str">
        <f t="shared" si="1578"/>
        <v>MCR04DW50 8303</v>
      </c>
      <c r="B1116" s="4">
        <v>3</v>
      </c>
      <c r="C1116" s="115" t="s">
        <v>979</v>
      </c>
      <c r="D1116" s="79" t="s">
        <v>435</v>
      </c>
      <c r="E1116" s="80">
        <f t="shared" si="1586"/>
        <v>4550</v>
      </c>
      <c r="F1116" s="81">
        <v>29.027420126879971</v>
      </c>
      <c r="G1116" s="81">
        <f t="shared" si="1587"/>
        <v>156.74834277768312</v>
      </c>
      <c r="H1116" s="82" t="s">
        <v>554</v>
      </c>
      <c r="I1116" s="83"/>
      <c r="J1116" s="83" t="s">
        <v>555</v>
      </c>
      <c r="K1116" s="83" t="s">
        <v>556</v>
      </c>
      <c r="L1116" s="84" t="s">
        <v>567</v>
      </c>
      <c r="M1116" s="134">
        <v>70</v>
      </c>
      <c r="N1116" s="134">
        <v>65</v>
      </c>
      <c r="O1116" s="86" t="s">
        <v>642</v>
      </c>
      <c r="P1116" s="87">
        <f t="shared" si="1588"/>
        <v>4100</v>
      </c>
      <c r="Q1116" s="87" t="s">
        <v>629</v>
      </c>
      <c r="R1116" s="87"/>
      <c r="S1116" s="87"/>
      <c r="T1116" s="87"/>
      <c r="U1116" s="87"/>
      <c r="V1116" s="72">
        <v>333</v>
      </c>
      <c r="Y1116" s="72">
        <v>38.790396265650415</v>
      </c>
      <c r="AC1116" s="4"/>
      <c r="AD1116" s="93">
        <v>5472.7081748133669</v>
      </c>
      <c r="AE1116" s="72">
        <f t="shared" si="1584"/>
        <v>37</v>
      </c>
      <c r="AF1116" s="72">
        <f t="shared" si="1584"/>
        <v>39</v>
      </c>
      <c r="AG1116" s="92">
        <v>0.88</v>
      </c>
      <c r="AK1116" s="4"/>
      <c r="AM1116" s="73"/>
      <c r="AO1116" s="118"/>
    </row>
    <row r="1117" spans="1:41">
      <c r="A1117" s="4" t="str">
        <f t="shared" si="1578"/>
        <v>MCR04DW50 8304</v>
      </c>
      <c r="B1117" s="4">
        <v>4</v>
      </c>
      <c r="C1117" s="115" t="s">
        <v>979</v>
      </c>
      <c r="D1117" s="79" t="s">
        <v>436</v>
      </c>
      <c r="E1117" s="80">
        <f t="shared" si="1586"/>
        <v>5700</v>
      </c>
      <c r="F1117" s="81">
        <v>36.716414026121662</v>
      </c>
      <c r="G1117" s="81">
        <f t="shared" si="1587"/>
        <v>155.24391886268552</v>
      </c>
      <c r="H1117" s="82" t="s">
        <v>554</v>
      </c>
      <c r="I1117" s="83"/>
      <c r="J1117" s="83" t="s">
        <v>555</v>
      </c>
      <c r="K1117" s="83" t="s">
        <v>556</v>
      </c>
      <c r="L1117" s="84" t="s">
        <v>567</v>
      </c>
      <c r="M1117" s="134">
        <v>70</v>
      </c>
      <c r="N1117" s="134">
        <v>65</v>
      </c>
      <c r="O1117" s="86" t="s">
        <v>642</v>
      </c>
      <c r="P1117" s="87">
        <f t="shared" si="1588"/>
        <v>5100</v>
      </c>
      <c r="Q1117" s="87" t="s">
        <v>631</v>
      </c>
      <c r="R1117" s="87"/>
      <c r="S1117" s="87"/>
      <c r="T1117" s="87"/>
      <c r="U1117" s="87"/>
      <c r="V1117" s="72">
        <v>420</v>
      </c>
      <c r="Y1117" s="72">
        <v>39.3390150279875</v>
      </c>
      <c r="AC1117" s="4"/>
      <c r="AD1117" s="93">
        <v>6803.9714879734493</v>
      </c>
      <c r="AE1117" s="72">
        <f t="shared" si="1584"/>
        <v>37</v>
      </c>
      <c r="AF1117" s="72">
        <f t="shared" si="1584"/>
        <v>39</v>
      </c>
      <c r="AG1117" s="92">
        <v>0.88</v>
      </c>
      <c r="AK1117" s="4"/>
      <c r="AM1117" s="73"/>
      <c r="AO1117" s="118"/>
    </row>
    <row r="1118" spans="1:41">
      <c r="A1118" s="4" t="str">
        <f t="shared" si="1578"/>
        <v>MCR04DW50 8305</v>
      </c>
      <c r="B1118" s="4">
        <v>5</v>
      </c>
      <c r="C1118" s="115" t="s">
        <v>979</v>
      </c>
      <c r="D1118" s="79" t="s">
        <v>436</v>
      </c>
      <c r="E1118" s="80">
        <f t="shared" si="1586"/>
        <v>6650</v>
      </c>
      <c r="F1118" s="81">
        <v>43.697327223557679</v>
      </c>
      <c r="G1118" s="81">
        <f t="shared" si="1587"/>
        <v>152.18322086333274</v>
      </c>
      <c r="H1118" s="82" t="s">
        <v>554</v>
      </c>
      <c r="I1118" s="83"/>
      <c r="J1118" s="83" t="s">
        <v>555</v>
      </c>
      <c r="K1118" s="83" t="s">
        <v>556</v>
      </c>
      <c r="L1118" s="84" t="s">
        <v>567</v>
      </c>
      <c r="M1118" s="134">
        <v>70</v>
      </c>
      <c r="N1118" s="134">
        <v>65</v>
      </c>
      <c r="O1118" s="86" t="s">
        <v>642</v>
      </c>
      <c r="P1118" s="87">
        <f t="shared" si="1588"/>
        <v>5900</v>
      </c>
      <c r="Q1118" s="87" t="s">
        <v>640</v>
      </c>
      <c r="R1118" s="87"/>
      <c r="S1118" s="87"/>
      <c r="T1118" s="87"/>
      <c r="U1118" s="87"/>
      <c r="V1118" s="72">
        <v>500</v>
      </c>
      <c r="Y1118" s="72">
        <v>39.764567773437491</v>
      </c>
      <c r="AC1118" s="4"/>
      <c r="AD1118" s="93">
        <v>7987.8844717932425</v>
      </c>
      <c r="AE1118" s="72">
        <f t="shared" si="1584"/>
        <v>37</v>
      </c>
      <c r="AF1118" s="72">
        <f t="shared" si="1584"/>
        <v>39</v>
      </c>
      <c r="AG1118" s="92">
        <v>0.88</v>
      </c>
      <c r="AK1118" s="4"/>
      <c r="AM1118" s="73"/>
      <c r="AO1118" s="118"/>
    </row>
    <row r="1119" spans="1:41">
      <c r="A1119" s="4" t="str">
        <f t="shared" si="1578"/>
        <v>MCR04DW50 8306</v>
      </c>
      <c r="B1119" s="4">
        <v>6</v>
      </c>
      <c r="C1119" s="115" t="s">
        <v>979</v>
      </c>
      <c r="D1119" s="79" t="s">
        <v>436</v>
      </c>
      <c r="E1119" s="80">
        <f t="shared" si="1586"/>
        <v>7850</v>
      </c>
      <c r="F1119" s="81">
        <v>52.395640157608689</v>
      </c>
      <c r="G1119" s="81">
        <f t="shared" si="1587"/>
        <v>149.82162592892863</v>
      </c>
      <c r="H1119" s="82" t="s">
        <v>554</v>
      </c>
      <c r="I1119" s="83"/>
      <c r="J1119" s="83" t="s">
        <v>555</v>
      </c>
      <c r="K1119" s="83" t="s">
        <v>556</v>
      </c>
      <c r="L1119" s="84" t="s">
        <v>567</v>
      </c>
      <c r="M1119" s="134">
        <v>70</v>
      </c>
      <c r="N1119" s="134">
        <v>65</v>
      </c>
      <c r="O1119" s="86" t="s">
        <v>642</v>
      </c>
      <c r="P1119" s="87">
        <f t="shared" si="1588"/>
        <v>7000</v>
      </c>
      <c r="Q1119" s="87" t="s">
        <v>595</v>
      </c>
      <c r="R1119" s="87"/>
      <c r="S1119" s="87"/>
      <c r="T1119" s="87"/>
      <c r="U1119" s="87"/>
      <c r="V1119" s="72">
        <v>600</v>
      </c>
      <c r="Y1119" s="72">
        <v>40.169990787499998</v>
      </c>
      <c r="AC1119" s="4"/>
      <c r="AD1119" s="93">
        <v>9415.0854833952235</v>
      </c>
      <c r="AE1119" s="72">
        <f t="shared" si="1584"/>
        <v>37</v>
      </c>
      <c r="AF1119" s="72">
        <f t="shared" si="1584"/>
        <v>39</v>
      </c>
      <c r="AG1119" s="92">
        <v>0.88</v>
      </c>
      <c r="AK1119" s="4"/>
      <c r="AM1119" s="73"/>
      <c r="AO1119" s="118"/>
    </row>
    <row r="1120" spans="1:41">
      <c r="A1120" s="4" t="str">
        <f t="shared" si="1578"/>
        <v>MCR04DW50 8307</v>
      </c>
      <c r="B1120" s="4">
        <v>7</v>
      </c>
      <c r="C1120" s="115" t="s">
        <v>979</v>
      </c>
      <c r="D1120" s="79" t="s">
        <v>436</v>
      </c>
      <c r="E1120" s="80">
        <f t="shared" si="1586"/>
        <v>8950</v>
      </c>
      <c r="F1120" s="81">
        <v>61.036672722635124</v>
      </c>
      <c r="G1120" s="81">
        <f t="shared" si="1587"/>
        <v>146.63315676906058</v>
      </c>
      <c r="H1120" s="82" t="s">
        <v>554</v>
      </c>
      <c r="I1120" s="83"/>
      <c r="J1120" s="83" t="s">
        <v>555</v>
      </c>
      <c r="K1120" s="83" t="s">
        <v>556</v>
      </c>
      <c r="L1120" s="84" t="s">
        <v>567</v>
      </c>
      <c r="M1120" s="134">
        <v>70</v>
      </c>
      <c r="N1120" s="134">
        <v>65</v>
      </c>
      <c r="O1120" s="86" t="s">
        <v>642</v>
      </c>
      <c r="P1120" s="87">
        <f t="shared" si="1588"/>
        <v>8000</v>
      </c>
      <c r="Q1120" s="87" t="s">
        <v>590</v>
      </c>
      <c r="R1120" s="87"/>
      <c r="S1120" s="87"/>
      <c r="T1120" s="87"/>
      <c r="U1120" s="87"/>
      <c r="V1120" s="72">
        <v>700</v>
      </c>
      <c r="Y1120" s="72">
        <v>40.327801620312499</v>
      </c>
      <c r="AC1120" s="4"/>
      <c r="AD1120" s="93">
        <v>10743.603141330714</v>
      </c>
      <c r="AE1120" s="72">
        <f t="shared" si="1584"/>
        <v>37</v>
      </c>
      <c r="AF1120" s="72">
        <f t="shared" si="1584"/>
        <v>39</v>
      </c>
      <c r="AG1120" s="92">
        <v>0.88</v>
      </c>
      <c r="AK1120" s="4"/>
      <c r="AM1120" s="73"/>
      <c r="AO1120" s="118"/>
    </row>
    <row r="1121" spans="1:41">
      <c r="A1121" s="4" t="str">
        <f t="shared" si="1578"/>
        <v/>
      </c>
      <c r="C1121" s="115"/>
      <c r="D1121" s="79" t="s">
        <v>646</v>
      </c>
      <c r="E1121" s="80"/>
      <c r="F1121" s="81"/>
      <c r="G1121" s="81"/>
      <c r="H1121" s="82" t="s">
        <v>554</v>
      </c>
      <c r="I1121" s="83"/>
      <c r="J1121" s="83"/>
      <c r="K1121" s="83"/>
      <c r="L1121" s="84"/>
      <c r="M1121" s="134"/>
      <c r="N1121" s="134"/>
      <c r="O1121" s="122"/>
      <c r="P1121" s="87"/>
      <c r="Q1121" s="87"/>
      <c r="R1121" s="87"/>
      <c r="S1121" s="87"/>
      <c r="T1121" s="87"/>
      <c r="U1121" s="87"/>
      <c r="AC1121" s="4"/>
      <c r="AD1121" s="93"/>
      <c r="AG1121" s="92"/>
      <c r="AK1121" s="4"/>
      <c r="AM1121" s="73"/>
      <c r="AO1121" s="118"/>
    </row>
    <row r="1122" spans="1:41" ht="17.399999999999999">
      <c r="A1122" s="4" t="str">
        <f t="shared" si="1578"/>
        <v>MCR05DW50 8301</v>
      </c>
      <c r="B1122" s="4">
        <v>1</v>
      </c>
      <c r="C1122" s="115" t="s">
        <v>980</v>
      </c>
      <c r="D1122" s="79" t="s">
        <v>435</v>
      </c>
      <c r="E1122" s="80">
        <f t="shared" ref="E1122:E1125" si="1589">MROUND(AD1122*AG1122*AE1122/AF1122,50)</f>
        <v>2650</v>
      </c>
      <c r="F1122" s="81">
        <v>17</v>
      </c>
      <c r="G1122" s="81">
        <f t="shared" ref="G1122:G1128" si="1590">E1122/F1122</f>
        <v>155.88235294117646</v>
      </c>
      <c r="H1122" s="82" t="s">
        <v>554</v>
      </c>
      <c r="I1122" s="83"/>
      <c r="J1122" s="83" t="s">
        <v>555</v>
      </c>
      <c r="K1122" s="83" t="s">
        <v>556</v>
      </c>
      <c r="L1122" s="84" t="s">
        <v>571</v>
      </c>
      <c r="M1122" s="134">
        <v>70</v>
      </c>
      <c r="N1122" s="134">
        <v>65</v>
      </c>
      <c r="O1122" s="86" t="s">
        <v>633</v>
      </c>
      <c r="P1122" s="87">
        <f>MROUND(E1122/(5*0.28),100)</f>
        <v>1900</v>
      </c>
      <c r="Q1122" s="87" t="s">
        <v>584</v>
      </c>
      <c r="R1122" s="87"/>
      <c r="S1122" s="87"/>
      <c r="T1122" s="87"/>
      <c r="U1122" s="87"/>
      <c r="V1122" s="72">
        <v>150</v>
      </c>
      <c r="Y1122" s="72">
        <v>37.547693639257815</v>
      </c>
      <c r="AC1122" s="4"/>
      <c r="AD1122" s="97">
        <v>3179.1224487276709</v>
      </c>
      <c r="AE1122" s="72">
        <v>37</v>
      </c>
      <c r="AF1122" s="72">
        <v>39</v>
      </c>
      <c r="AG1122" s="92">
        <v>0.88</v>
      </c>
      <c r="AK1122" s="4"/>
      <c r="AM1122" s="73"/>
      <c r="AO1122" s="118"/>
    </row>
    <row r="1123" spans="1:41" ht="17.399999999999999">
      <c r="A1123" s="4" t="str">
        <f t="shared" si="1578"/>
        <v>MCR05DW50 8302</v>
      </c>
      <c r="B1123" s="4">
        <v>2</v>
      </c>
      <c r="C1123" s="115" t="s">
        <v>980</v>
      </c>
      <c r="D1123" s="79" t="s">
        <v>435</v>
      </c>
      <c r="E1123" s="80">
        <f t="shared" si="1589"/>
        <v>4200</v>
      </c>
      <c r="F1123" s="81">
        <v>26</v>
      </c>
      <c r="G1123" s="81">
        <f t="shared" si="1590"/>
        <v>161.53846153846155</v>
      </c>
      <c r="H1123" s="82" t="s">
        <v>554</v>
      </c>
      <c r="I1123" s="83"/>
      <c r="J1123" s="83" t="s">
        <v>555</v>
      </c>
      <c r="K1123" s="83" t="s">
        <v>556</v>
      </c>
      <c r="L1123" s="84" t="s">
        <v>571</v>
      </c>
      <c r="M1123" s="134">
        <v>70</v>
      </c>
      <c r="N1123" s="134">
        <v>65</v>
      </c>
      <c r="O1123" s="86" t="s">
        <v>633</v>
      </c>
      <c r="P1123" s="87">
        <f t="shared" ref="P1123:P1128" si="1591">MROUND(E1123/(5*0.28),100)</f>
        <v>3000</v>
      </c>
      <c r="Q1123" s="87" t="s">
        <v>418</v>
      </c>
      <c r="R1123" s="87"/>
      <c r="S1123" s="87"/>
      <c r="T1123" s="87"/>
      <c r="U1123" s="87"/>
      <c r="V1123" s="72">
        <v>240</v>
      </c>
      <c r="Y1123" s="72">
        <v>38.177952373399997</v>
      </c>
      <c r="AC1123" s="4"/>
      <c r="AD1123" s="94">
        <v>5012.7197615666882</v>
      </c>
      <c r="AE1123" s="72">
        <v>37</v>
      </c>
      <c r="AF1123" s="72">
        <v>39</v>
      </c>
      <c r="AG1123" s="92">
        <v>0.88</v>
      </c>
      <c r="AK1123" s="4"/>
      <c r="AM1123" s="73"/>
      <c r="AO1123" s="118"/>
    </row>
    <row r="1124" spans="1:41" ht="17.399999999999999">
      <c r="A1124" s="4" t="str">
        <f t="shared" si="1578"/>
        <v>MCR05DW50 8303</v>
      </c>
      <c r="B1124" s="4">
        <v>3</v>
      </c>
      <c r="C1124" s="115" t="s">
        <v>980</v>
      </c>
      <c r="D1124" s="79" t="s">
        <v>435</v>
      </c>
      <c r="E1124" s="80">
        <f t="shared" si="1589"/>
        <v>5700</v>
      </c>
      <c r="F1124" s="81">
        <v>35</v>
      </c>
      <c r="G1124" s="81">
        <f t="shared" si="1590"/>
        <v>162.85714285714286</v>
      </c>
      <c r="H1124" s="82" t="s">
        <v>554</v>
      </c>
      <c r="I1124" s="83"/>
      <c r="J1124" s="83" t="s">
        <v>555</v>
      </c>
      <c r="K1124" s="83" t="s">
        <v>556</v>
      </c>
      <c r="L1124" s="84" t="s">
        <v>571</v>
      </c>
      <c r="M1124" s="134">
        <v>70</v>
      </c>
      <c r="N1124" s="134">
        <v>65</v>
      </c>
      <c r="O1124" s="86" t="s">
        <v>633</v>
      </c>
      <c r="P1124" s="87">
        <f t="shared" si="1591"/>
        <v>4100</v>
      </c>
      <c r="Q1124" s="87" t="s">
        <v>629</v>
      </c>
      <c r="R1124" s="87"/>
      <c r="S1124" s="87"/>
      <c r="T1124" s="87"/>
      <c r="U1124" s="87"/>
      <c r="V1124" s="72">
        <v>333</v>
      </c>
      <c r="Y1124" s="72">
        <v>38.790396265650415</v>
      </c>
      <c r="AC1124" s="4"/>
      <c r="AD1124" s="94">
        <v>6840.8852185167088</v>
      </c>
      <c r="AE1124" s="72">
        <v>37</v>
      </c>
      <c r="AF1124" s="72">
        <v>39</v>
      </c>
      <c r="AG1124" s="92">
        <v>0.88</v>
      </c>
      <c r="AK1124" s="4"/>
      <c r="AM1124" s="73"/>
      <c r="AO1124" s="118"/>
    </row>
    <row r="1125" spans="1:41" ht="17.399999999999999">
      <c r="A1125" s="4" t="str">
        <f t="shared" si="1578"/>
        <v>MCR05DW50 8304</v>
      </c>
      <c r="B1125" s="4">
        <v>4</v>
      </c>
      <c r="C1125" s="115" t="s">
        <v>980</v>
      </c>
      <c r="D1125" s="79" t="s">
        <v>436</v>
      </c>
      <c r="E1125" s="80">
        <f t="shared" si="1589"/>
        <v>7100</v>
      </c>
      <c r="F1125" s="81">
        <v>45</v>
      </c>
      <c r="G1125" s="81">
        <f t="shared" si="1590"/>
        <v>157.77777777777777</v>
      </c>
      <c r="H1125" s="82" t="s">
        <v>554</v>
      </c>
      <c r="I1125" s="83"/>
      <c r="J1125" s="83" t="s">
        <v>555</v>
      </c>
      <c r="K1125" s="83" t="s">
        <v>556</v>
      </c>
      <c r="L1125" s="84" t="s">
        <v>571</v>
      </c>
      <c r="M1125" s="134">
        <v>70</v>
      </c>
      <c r="N1125" s="134">
        <v>65</v>
      </c>
      <c r="O1125" s="86" t="s">
        <v>633</v>
      </c>
      <c r="P1125" s="87">
        <f t="shared" si="1591"/>
        <v>5100</v>
      </c>
      <c r="Q1125" s="87" t="s">
        <v>631</v>
      </c>
      <c r="R1125" s="87"/>
      <c r="S1125" s="87"/>
      <c r="T1125" s="87"/>
      <c r="U1125" s="87"/>
      <c r="V1125" s="72">
        <v>420</v>
      </c>
      <c r="Y1125" s="72">
        <v>39.3390150279875</v>
      </c>
      <c r="AC1125" s="4"/>
      <c r="AD1125" s="94">
        <v>8504.9643599668125</v>
      </c>
      <c r="AE1125" s="72">
        <v>37</v>
      </c>
      <c r="AF1125" s="72">
        <v>39</v>
      </c>
      <c r="AG1125" s="92">
        <v>0.88</v>
      </c>
      <c r="AK1125" s="4"/>
      <c r="AM1125" s="73"/>
      <c r="AO1125" s="118"/>
    </row>
    <row r="1126" spans="1:41" ht="17.399999999999999">
      <c r="A1126" s="4" t="str">
        <f t="shared" si="1578"/>
        <v>MCR05DW50 8305</v>
      </c>
      <c r="B1126" s="4">
        <v>5</v>
      </c>
      <c r="C1126" s="115" t="s">
        <v>980</v>
      </c>
      <c r="D1126" s="79" t="s">
        <v>436</v>
      </c>
      <c r="E1126" s="80">
        <f>MROUND(AD1126*AG1126*AE1126/AF1126,50)</f>
        <v>8300</v>
      </c>
      <c r="F1126" s="81">
        <v>53</v>
      </c>
      <c r="G1126" s="81">
        <f t="shared" si="1590"/>
        <v>156.60377358490567</v>
      </c>
      <c r="H1126" s="82" t="s">
        <v>554</v>
      </c>
      <c r="I1126" s="83"/>
      <c r="J1126" s="83" t="s">
        <v>555</v>
      </c>
      <c r="K1126" s="83" t="s">
        <v>556</v>
      </c>
      <c r="L1126" s="84" t="s">
        <v>571</v>
      </c>
      <c r="M1126" s="134">
        <v>70</v>
      </c>
      <c r="N1126" s="134">
        <v>65</v>
      </c>
      <c r="O1126" s="86" t="s">
        <v>633</v>
      </c>
      <c r="P1126" s="87">
        <f t="shared" si="1591"/>
        <v>5900</v>
      </c>
      <c r="Q1126" s="87" t="s">
        <v>640</v>
      </c>
      <c r="R1126" s="87"/>
      <c r="S1126" s="87"/>
      <c r="T1126" s="87"/>
      <c r="U1126" s="87"/>
      <c r="V1126" s="72">
        <v>500</v>
      </c>
      <c r="Y1126" s="72">
        <v>39.764567773437491</v>
      </c>
      <c r="AC1126" s="4"/>
      <c r="AD1126" s="94">
        <v>9934.1051221514663</v>
      </c>
      <c r="AE1126" s="72">
        <v>37</v>
      </c>
      <c r="AF1126" s="72">
        <v>39</v>
      </c>
      <c r="AG1126" s="92">
        <v>0.88</v>
      </c>
      <c r="AK1126" s="4"/>
      <c r="AM1126" s="73"/>
      <c r="AO1126" s="118"/>
    </row>
    <row r="1127" spans="1:41" ht="17.399999999999999">
      <c r="A1127" s="4" t="str">
        <f t="shared" si="1578"/>
        <v>MCR05DW50 8306</v>
      </c>
      <c r="B1127" s="4">
        <v>6</v>
      </c>
      <c r="C1127" s="115" t="s">
        <v>980</v>
      </c>
      <c r="D1127" s="79" t="s">
        <v>436</v>
      </c>
      <c r="E1127" s="80">
        <f>MROUND(AD1127*AG1127*AE1127/AF1127,50)</f>
        <v>9850</v>
      </c>
      <c r="F1127" s="81">
        <v>64</v>
      </c>
      <c r="G1127" s="81">
        <f t="shared" si="1590"/>
        <v>153.90625</v>
      </c>
      <c r="H1127" s="82" t="s">
        <v>554</v>
      </c>
      <c r="I1127" s="83"/>
      <c r="J1127" s="83" t="s">
        <v>555</v>
      </c>
      <c r="K1127" s="83" t="s">
        <v>556</v>
      </c>
      <c r="L1127" s="84" t="s">
        <v>571</v>
      </c>
      <c r="M1127" s="134">
        <v>70</v>
      </c>
      <c r="N1127" s="134">
        <v>65</v>
      </c>
      <c r="O1127" s="86" t="s">
        <v>633</v>
      </c>
      <c r="P1127" s="87">
        <f t="shared" si="1591"/>
        <v>7000</v>
      </c>
      <c r="Q1127" s="87" t="s">
        <v>595</v>
      </c>
      <c r="R1127" s="87"/>
      <c r="S1127" s="87"/>
      <c r="T1127" s="87"/>
      <c r="U1127" s="87"/>
      <c r="V1127" s="72">
        <v>600</v>
      </c>
      <c r="Y1127" s="72">
        <v>40.169990787499998</v>
      </c>
      <c r="AC1127" s="4"/>
      <c r="AD1127" s="147">
        <v>11768.85685424403</v>
      </c>
      <c r="AE1127" s="72">
        <v>37</v>
      </c>
      <c r="AF1127" s="72">
        <v>39</v>
      </c>
      <c r="AG1127" s="92">
        <v>0.88</v>
      </c>
      <c r="AK1127" s="4"/>
      <c r="AM1127" s="73"/>
      <c r="AO1127" s="118"/>
    </row>
    <row r="1128" spans="1:41" ht="17.399999999999999">
      <c r="A1128" s="4" t="str">
        <f t="shared" si="1578"/>
        <v>MCR05DW50 8307</v>
      </c>
      <c r="B1128" s="4">
        <v>7</v>
      </c>
      <c r="C1128" s="115" t="s">
        <v>980</v>
      </c>
      <c r="D1128" s="79" t="s">
        <v>436</v>
      </c>
      <c r="E1128" s="80">
        <f>MROUND(AD1128*AG1128*AE1128/AF1128,50)</f>
        <v>11200</v>
      </c>
      <c r="F1128" s="81">
        <v>75</v>
      </c>
      <c r="G1128" s="81">
        <f t="shared" si="1590"/>
        <v>149.33333333333334</v>
      </c>
      <c r="H1128" s="82" t="s">
        <v>554</v>
      </c>
      <c r="I1128" s="83"/>
      <c r="J1128" s="83" t="s">
        <v>555</v>
      </c>
      <c r="K1128" s="83" t="s">
        <v>556</v>
      </c>
      <c r="L1128" s="84" t="s">
        <v>571</v>
      </c>
      <c r="M1128" s="134">
        <v>70</v>
      </c>
      <c r="N1128" s="134">
        <v>65</v>
      </c>
      <c r="O1128" s="86" t="s">
        <v>633</v>
      </c>
      <c r="P1128" s="87">
        <f t="shared" si="1591"/>
        <v>8000</v>
      </c>
      <c r="Q1128" s="87" t="s">
        <v>590</v>
      </c>
      <c r="R1128" s="87"/>
      <c r="S1128" s="87"/>
      <c r="T1128" s="87"/>
      <c r="U1128" s="87"/>
      <c r="V1128" s="72">
        <v>700</v>
      </c>
      <c r="Y1128" s="72">
        <v>40.327801620312499</v>
      </c>
      <c r="AC1128" s="4"/>
      <c r="AD1128" s="97">
        <v>13429.503926663392</v>
      </c>
      <c r="AE1128" s="72">
        <v>37</v>
      </c>
      <c r="AF1128" s="72">
        <v>39</v>
      </c>
      <c r="AG1128" s="92">
        <v>0.88</v>
      </c>
      <c r="AK1128" s="4"/>
      <c r="AM1128" s="73"/>
      <c r="AO1128" s="118"/>
    </row>
    <row r="1129" spans="1:41">
      <c r="A1129" s="4" t="str">
        <f t="shared" si="1578"/>
        <v/>
      </c>
      <c r="C1129" s="115"/>
      <c r="D1129" s="79" t="s">
        <v>646</v>
      </c>
      <c r="E1129" s="80"/>
      <c r="F1129" s="81"/>
      <c r="G1129" s="81"/>
      <c r="H1129" s="82" t="s">
        <v>554</v>
      </c>
      <c r="I1129" s="83"/>
      <c r="J1129" s="83"/>
      <c r="K1129" s="83"/>
      <c r="L1129" s="84"/>
      <c r="M1129" s="134"/>
      <c r="N1129" s="134"/>
      <c r="O1129" s="122"/>
      <c r="P1129" s="87"/>
      <c r="Q1129" s="87"/>
      <c r="R1129" s="87"/>
      <c r="S1129" s="87"/>
      <c r="T1129" s="87"/>
      <c r="U1129" s="87"/>
      <c r="AC1129" s="4"/>
      <c r="AD1129" s="93"/>
      <c r="AG1129" s="92"/>
      <c r="AK1129" s="4"/>
      <c r="AM1129" s="73"/>
      <c r="AO1129" s="118"/>
    </row>
    <row r="1130" spans="1:41">
      <c r="A1130" s="4" t="str">
        <f t="shared" si="1578"/>
        <v/>
      </c>
      <c r="C1130" s="115"/>
      <c r="D1130" s="79" t="s">
        <v>646</v>
      </c>
      <c r="E1130" s="80"/>
      <c r="F1130" s="82"/>
      <c r="G1130" s="81"/>
      <c r="H1130" s="82" t="s">
        <v>554</v>
      </c>
      <c r="I1130" s="83"/>
      <c r="J1130" s="83"/>
      <c r="K1130" s="83"/>
      <c r="L1130" s="84"/>
      <c r="M1130" s="134"/>
      <c r="N1130" s="134"/>
      <c r="O1130" s="122"/>
      <c r="P1130" s="87"/>
      <c r="Q1130" s="87"/>
      <c r="R1130" s="87"/>
      <c r="S1130" s="87"/>
      <c r="T1130" s="87"/>
      <c r="U1130" s="87"/>
      <c r="AC1130" s="4"/>
      <c r="AE1130" s="72">
        <f>AE1120</f>
        <v>37</v>
      </c>
      <c r="AF1130" s="72">
        <f>AF1120</f>
        <v>39</v>
      </c>
      <c r="AK1130" s="4"/>
      <c r="AM1130" s="73"/>
      <c r="AO1130" s="118"/>
    </row>
    <row r="1131" spans="1:41">
      <c r="A1131" s="4" t="str">
        <f t="shared" si="1578"/>
        <v>MCR02DB80 8301</v>
      </c>
      <c r="B1131" s="4">
        <v>1</v>
      </c>
      <c r="C1131" s="115" t="s">
        <v>981</v>
      </c>
      <c r="D1131" s="79" t="s">
        <v>435</v>
      </c>
      <c r="E1131" s="80">
        <f t="shared" ref="E1131:E1137" si="1592">MROUND(AD1131*AG1131*AE1131/AF1131,50)</f>
        <v>950</v>
      </c>
      <c r="F1131" s="81">
        <v>7.6110189809306386</v>
      </c>
      <c r="G1131" s="81">
        <f t="shared" ref="G1131:G1137" si="1593">E1131/F1131</f>
        <v>124.81902914448369</v>
      </c>
      <c r="H1131" s="82" t="s">
        <v>554</v>
      </c>
      <c r="I1131" s="83"/>
      <c r="J1131" s="83" t="s">
        <v>555</v>
      </c>
      <c r="K1131" s="83" t="s">
        <v>556</v>
      </c>
      <c r="L1131" s="84" t="s">
        <v>557</v>
      </c>
      <c r="M1131" s="134">
        <v>70</v>
      </c>
      <c r="N1131" s="134">
        <v>65</v>
      </c>
      <c r="O1131" s="86" t="s">
        <v>598</v>
      </c>
      <c r="P1131" s="87">
        <f>MROUND(E1131/(2*0.28),100)</f>
        <v>1700</v>
      </c>
      <c r="Q1131" s="87" t="s">
        <v>437</v>
      </c>
      <c r="R1131" s="87"/>
      <c r="S1131" s="87"/>
      <c r="T1131" s="87"/>
      <c r="U1131" s="87"/>
      <c r="V1131" s="72">
        <v>150</v>
      </c>
      <c r="Y1131" s="72">
        <v>37.547693639257815</v>
      </c>
      <c r="AC1131" s="4"/>
      <c r="AD1131" s="93">
        <v>1271.6489794910683</v>
      </c>
      <c r="AE1131" s="72">
        <f t="shared" ref="AE1131:AF1145" si="1594">AE1130</f>
        <v>37</v>
      </c>
      <c r="AF1131" s="72">
        <f t="shared" si="1594"/>
        <v>39</v>
      </c>
      <c r="AG1131" s="92">
        <v>0.79</v>
      </c>
      <c r="AK1131" s="4"/>
      <c r="AM1131" s="73"/>
      <c r="AO1131" s="118"/>
    </row>
    <row r="1132" spans="1:41">
      <c r="A1132" s="4" t="str">
        <f t="shared" si="1578"/>
        <v>MCR02DB80 8302</v>
      </c>
      <c r="B1132" s="4">
        <v>2</v>
      </c>
      <c r="C1132" s="115" t="s">
        <v>981</v>
      </c>
      <c r="D1132" s="79" t="s">
        <v>435</v>
      </c>
      <c r="E1132" s="80">
        <f t="shared" si="1592"/>
        <v>1500</v>
      </c>
      <c r="F1132" s="81">
        <v>11.174034840995121</v>
      </c>
      <c r="G1132" s="81">
        <f t="shared" si="1593"/>
        <v>134.23978190016231</v>
      </c>
      <c r="H1132" s="82" t="s">
        <v>554</v>
      </c>
      <c r="I1132" s="83"/>
      <c r="J1132" s="83" t="s">
        <v>555</v>
      </c>
      <c r="K1132" s="83" t="s">
        <v>556</v>
      </c>
      <c r="L1132" s="84" t="s">
        <v>557</v>
      </c>
      <c r="M1132" s="134">
        <v>70</v>
      </c>
      <c r="N1132" s="134">
        <v>65</v>
      </c>
      <c r="O1132" s="86" t="s">
        <v>598</v>
      </c>
      <c r="P1132" s="87">
        <f t="shared" ref="P1132:P1137" si="1595">MROUND(E1132/(2*0.28),100)</f>
        <v>2700</v>
      </c>
      <c r="Q1132" s="87" t="s">
        <v>438</v>
      </c>
      <c r="R1132" s="87"/>
      <c r="S1132" s="87"/>
      <c r="T1132" s="87"/>
      <c r="U1132" s="87"/>
      <c r="V1132" s="72">
        <v>240</v>
      </c>
      <c r="Y1132" s="72">
        <v>38.177952373399997</v>
      </c>
      <c r="AC1132" s="4"/>
      <c r="AD1132" s="93">
        <v>2005.0879046266755</v>
      </c>
      <c r="AE1132" s="72">
        <f t="shared" si="1594"/>
        <v>37</v>
      </c>
      <c r="AF1132" s="72">
        <f t="shared" si="1594"/>
        <v>39</v>
      </c>
      <c r="AG1132" s="92">
        <v>0.79</v>
      </c>
      <c r="AK1132" s="4"/>
      <c r="AM1132" s="73"/>
      <c r="AO1132" s="118"/>
    </row>
    <row r="1133" spans="1:41">
      <c r="A1133" s="4" t="str">
        <f t="shared" si="1578"/>
        <v>MCR02DB80 8303</v>
      </c>
      <c r="B1133" s="4">
        <v>3</v>
      </c>
      <c r="C1133" s="115" t="s">
        <v>981</v>
      </c>
      <c r="D1133" s="79" t="s">
        <v>435</v>
      </c>
      <c r="E1133" s="80">
        <f t="shared" si="1592"/>
        <v>2050</v>
      </c>
      <c r="F1133" s="81">
        <v>15.562893923447696</v>
      </c>
      <c r="G1133" s="81">
        <f t="shared" si="1593"/>
        <v>131.72357339732204</v>
      </c>
      <c r="H1133" s="82" t="s">
        <v>554</v>
      </c>
      <c r="I1133" s="83"/>
      <c r="J1133" s="83" t="s">
        <v>555</v>
      </c>
      <c r="K1133" s="83" t="s">
        <v>556</v>
      </c>
      <c r="L1133" s="84" t="s">
        <v>557</v>
      </c>
      <c r="M1133" s="134">
        <v>70</v>
      </c>
      <c r="N1133" s="134">
        <v>65</v>
      </c>
      <c r="O1133" s="86" t="s">
        <v>598</v>
      </c>
      <c r="P1133" s="87">
        <f t="shared" si="1595"/>
        <v>3700</v>
      </c>
      <c r="Q1133" s="87" t="s">
        <v>439</v>
      </c>
      <c r="R1133" s="87"/>
      <c r="S1133" s="87"/>
      <c r="T1133" s="87"/>
      <c r="U1133" s="87"/>
      <c r="V1133" s="72">
        <v>333</v>
      </c>
      <c r="Y1133" s="72">
        <v>38.790396265650415</v>
      </c>
      <c r="AC1133" s="4"/>
      <c r="AD1133" s="93">
        <v>2736.3540874066834</v>
      </c>
      <c r="AE1133" s="72">
        <f t="shared" si="1594"/>
        <v>37</v>
      </c>
      <c r="AF1133" s="72">
        <f t="shared" si="1594"/>
        <v>39</v>
      </c>
      <c r="AG1133" s="92">
        <v>0.79</v>
      </c>
      <c r="AK1133" s="4"/>
      <c r="AM1133" s="73"/>
      <c r="AO1133" s="118"/>
    </row>
    <row r="1134" spans="1:41">
      <c r="A1134" s="4" t="str">
        <f t="shared" si="1578"/>
        <v>MCR02DB80 8304</v>
      </c>
      <c r="B1134" s="4">
        <v>4</v>
      </c>
      <c r="C1134" s="115" t="s">
        <v>981</v>
      </c>
      <c r="D1134" s="79" t="s">
        <v>435</v>
      </c>
      <c r="E1134" s="80">
        <f t="shared" si="1592"/>
        <v>2550</v>
      </c>
      <c r="F1134" s="81">
        <v>19.669507513993747</v>
      </c>
      <c r="G1134" s="81">
        <f t="shared" si="1593"/>
        <v>129.64229013796196</v>
      </c>
      <c r="H1134" s="82" t="s">
        <v>554</v>
      </c>
      <c r="I1134" s="83"/>
      <c r="J1134" s="83" t="s">
        <v>555</v>
      </c>
      <c r="K1134" s="83" t="s">
        <v>556</v>
      </c>
      <c r="L1134" s="84" t="s">
        <v>557</v>
      </c>
      <c r="M1134" s="134">
        <v>70</v>
      </c>
      <c r="N1134" s="134">
        <v>65</v>
      </c>
      <c r="O1134" s="86" t="s">
        <v>598</v>
      </c>
      <c r="P1134" s="87">
        <f t="shared" si="1595"/>
        <v>4600</v>
      </c>
      <c r="Q1134" s="87" t="s">
        <v>429</v>
      </c>
      <c r="R1134" s="87"/>
      <c r="S1134" s="87"/>
      <c r="T1134" s="87"/>
      <c r="U1134" s="87"/>
      <c r="V1134" s="72">
        <v>420</v>
      </c>
      <c r="Y1134" s="72">
        <v>39.3390150279875</v>
      </c>
      <c r="AC1134" s="4"/>
      <c r="AD1134" s="93">
        <v>3401.9857439867246</v>
      </c>
      <c r="AE1134" s="72">
        <f t="shared" si="1594"/>
        <v>37</v>
      </c>
      <c r="AF1134" s="72">
        <f t="shared" si="1594"/>
        <v>39</v>
      </c>
      <c r="AG1134" s="92">
        <v>0.79</v>
      </c>
      <c r="AK1134" s="4"/>
      <c r="AM1134" s="73"/>
      <c r="AO1134" s="118"/>
    </row>
    <row r="1135" spans="1:41">
      <c r="A1135" s="4" t="str">
        <f t="shared" si="1578"/>
        <v>MCR02DB80 8305</v>
      </c>
      <c r="B1135" s="4">
        <v>5</v>
      </c>
      <c r="C1135" s="115" t="s">
        <v>981</v>
      </c>
      <c r="D1135" s="79" t="s">
        <v>435</v>
      </c>
      <c r="E1135" s="80">
        <f t="shared" si="1592"/>
        <v>3000</v>
      </c>
      <c r="F1135" s="81">
        <v>23.390922219669115</v>
      </c>
      <c r="G1135" s="81">
        <f t="shared" si="1593"/>
        <v>128.25488331868078</v>
      </c>
      <c r="H1135" s="82" t="s">
        <v>554</v>
      </c>
      <c r="I1135" s="83"/>
      <c r="J1135" s="83" t="s">
        <v>555</v>
      </c>
      <c r="K1135" s="83" t="s">
        <v>556</v>
      </c>
      <c r="L1135" s="84" t="s">
        <v>557</v>
      </c>
      <c r="M1135" s="134">
        <v>70</v>
      </c>
      <c r="N1135" s="134">
        <v>65</v>
      </c>
      <c r="O1135" s="86" t="s">
        <v>598</v>
      </c>
      <c r="P1135" s="87">
        <f t="shared" si="1595"/>
        <v>5400</v>
      </c>
      <c r="Q1135" s="87" t="s">
        <v>586</v>
      </c>
      <c r="R1135" s="87"/>
      <c r="S1135" s="87"/>
      <c r="T1135" s="87"/>
      <c r="U1135" s="87"/>
      <c r="V1135" s="72">
        <v>500</v>
      </c>
      <c r="Y1135" s="72">
        <v>39.764567773437491</v>
      </c>
      <c r="AC1135" s="4"/>
      <c r="AD1135" s="93">
        <v>3993.9422358966212</v>
      </c>
      <c r="AE1135" s="72">
        <f t="shared" si="1594"/>
        <v>37</v>
      </c>
      <c r="AF1135" s="72">
        <f t="shared" si="1594"/>
        <v>39</v>
      </c>
      <c r="AG1135" s="92">
        <v>0.79</v>
      </c>
      <c r="AK1135" s="4"/>
      <c r="AM1135" s="73"/>
      <c r="AO1135" s="118"/>
    </row>
    <row r="1136" spans="1:41">
      <c r="A1136" s="4" t="str">
        <f t="shared" si="1578"/>
        <v>MCR02DB80 8306</v>
      </c>
      <c r="B1136" s="4">
        <v>6</v>
      </c>
      <c r="C1136" s="115" t="s">
        <v>981</v>
      </c>
      <c r="D1136" s="79" t="s">
        <v>436</v>
      </c>
      <c r="E1136" s="80">
        <f t="shared" si="1592"/>
        <v>3550</v>
      </c>
      <c r="F1136" s="81">
        <v>27.388630082386364</v>
      </c>
      <c r="G1136" s="81">
        <f t="shared" si="1593"/>
        <v>129.61582924452313</v>
      </c>
      <c r="H1136" s="82" t="s">
        <v>554</v>
      </c>
      <c r="I1136" s="83"/>
      <c r="J1136" s="83" t="s">
        <v>555</v>
      </c>
      <c r="K1136" s="83" t="s">
        <v>556</v>
      </c>
      <c r="L1136" s="84" t="s">
        <v>557</v>
      </c>
      <c r="M1136" s="134">
        <v>70</v>
      </c>
      <c r="N1136" s="134">
        <v>65</v>
      </c>
      <c r="O1136" s="86" t="s">
        <v>598</v>
      </c>
      <c r="P1136" s="87">
        <f t="shared" si="1595"/>
        <v>6300</v>
      </c>
      <c r="Q1136" s="87" t="s">
        <v>440</v>
      </c>
      <c r="R1136" s="87"/>
      <c r="S1136" s="87"/>
      <c r="T1136" s="87"/>
      <c r="U1136" s="87"/>
      <c r="V1136" s="72">
        <v>600</v>
      </c>
      <c r="Y1136" s="72">
        <v>40.169990787499998</v>
      </c>
      <c r="AC1136" s="4"/>
      <c r="AD1136" s="93">
        <v>4707.5427416976117</v>
      </c>
      <c r="AE1136" s="72">
        <f t="shared" si="1594"/>
        <v>37</v>
      </c>
      <c r="AF1136" s="72">
        <f t="shared" si="1594"/>
        <v>39</v>
      </c>
      <c r="AG1136" s="92">
        <v>0.79</v>
      </c>
      <c r="AK1136" s="4"/>
      <c r="AM1136" s="73"/>
      <c r="AO1136" s="118"/>
    </row>
    <row r="1137" spans="1:41">
      <c r="A1137" s="4" t="str">
        <f t="shared" si="1578"/>
        <v>MCR02DB80 8307</v>
      </c>
      <c r="B1137" s="4">
        <v>7</v>
      </c>
      <c r="C1137" s="115" t="s">
        <v>981</v>
      </c>
      <c r="D1137" s="79" t="s">
        <v>436</v>
      </c>
      <c r="E1137" s="80">
        <f t="shared" si="1592"/>
        <v>4050</v>
      </c>
      <c r="F1137" s="81">
        <v>32.078933107066753</v>
      </c>
      <c r="G1137" s="81">
        <f t="shared" si="1593"/>
        <v>126.25108155818981</v>
      </c>
      <c r="H1137" s="82" t="s">
        <v>554</v>
      </c>
      <c r="I1137" s="83"/>
      <c r="J1137" s="83" t="s">
        <v>555</v>
      </c>
      <c r="K1137" s="83" t="s">
        <v>556</v>
      </c>
      <c r="L1137" s="84" t="s">
        <v>557</v>
      </c>
      <c r="M1137" s="134">
        <v>70</v>
      </c>
      <c r="N1137" s="134">
        <v>65</v>
      </c>
      <c r="O1137" s="86" t="s">
        <v>598</v>
      </c>
      <c r="P1137" s="87">
        <f t="shared" si="1595"/>
        <v>7200</v>
      </c>
      <c r="Q1137" s="87" t="s">
        <v>441</v>
      </c>
      <c r="R1137" s="87"/>
      <c r="S1137" s="87"/>
      <c r="T1137" s="87"/>
      <c r="U1137" s="87"/>
      <c r="V1137" s="72">
        <v>700</v>
      </c>
      <c r="Y1137" s="72">
        <v>40.327801620312499</v>
      </c>
      <c r="AC1137" s="4"/>
      <c r="AD1137" s="93">
        <v>5371.8015706653568</v>
      </c>
      <c r="AE1137" s="72">
        <f t="shared" si="1594"/>
        <v>37</v>
      </c>
      <c r="AF1137" s="72">
        <f t="shared" si="1594"/>
        <v>39</v>
      </c>
      <c r="AG1137" s="92">
        <v>0.79</v>
      </c>
      <c r="AK1137" s="4"/>
      <c r="AM1137" s="73"/>
      <c r="AO1137" s="118"/>
    </row>
    <row r="1138" spans="1:41">
      <c r="A1138" s="4" t="str">
        <f t="shared" si="1578"/>
        <v/>
      </c>
      <c r="C1138" s="115"/>
      <c r="D1138" s="79" t="s">
        <v>646</v>
      </c>
      <c r="E1138" s="80"/>
      <c r="F1138" s="82"/>
      <c r="G1138" s="81"/>
      <c r="H1138" s="82" t="s">
        <v>554</v>
      </c>
      <c r="I1138" s="83"/>
      <c r="J1138" s="83"/>
      <c r="K1138" s="83"/>
      <c r="L1138" s="84"/>
      <c r="M1138" s="134"/>
      <c r="N1138" s="134"/>
      <c r="O1138" s="122"/>
      <c r="P1138" s="87"/>
      <c r="Q1138" s="87"/>
      <c r="R1138" s="87"/>
      <c r="S1138" s="87"/>
      <c r="T1138" s="87"/>
      <c r="U1138" s="87"/>
      <c r="AC1138" s="4"/>
      <c r="AE1138" s="72">
        <f t="shared" si="1594"/>
        <v>37</v>
      </c>
      <c r="AF1138" s="72">
        <f t="shared" si="1594"/>
        <v>39</v>
      </c>
      <c r="AG1138" s="92"/>
      <c r="AK1138" s="4"/>
      <c r="AM1138" s="73"/>
      <c r="AO1138" s="118"/>
    </row>
    <row r="1139" spans="1:41">
      <c r="A1139" s="4" t="str">
        <f t="shared" si="1578"/>
        <v>MCR04DB80 8301</v>
      </c>
      <c r="B1139" s="4">
        <v>1</v>
      </c>
      <c r="C1139" s="115" t="s">
        <v>982</v>
      </c>
      <c r="D1139" s="79" t="s">
        <v>435</v>
      </c>
      <c r="E1139" s="80">
        <f t="shared" ref="E1139:E1145" si="1596">MROUND(AD1139*AG1139*AE1139/AF1139,50)</f>
        <v>1900</v>
      </c>
      <c r="F1139" s="81">
        <v>13.571455532261862</v>
      </c>
      <c r="G1139" s="81">
        <f t="shared" ref="G1139:G1145" si="1597">E1139/F1139</f>
        <v>139.99972187827225</v>
      </c>
      <c r="H1139" s="82" t="s">
        <v>554</v>
      </c>
      <c r="I1139" s="83"/>
      <c r="J1139" s="83" t="s">
        <v>555</v>
      </c>
      <c r="K1139" s="83" t="s">
        <v>556</v>
      </c>
      <c r="L1139" s="84" t="s">
        <v>567</v>
      </c>
      <c r="M1139" s="134">
        <v>70</v>
      </c>
      <c r="N1139" s="134">
        <v>65</v>
      </c>
      <c r="O1139" s="86" t="s">
        <v>642</v>
      </c>
      <c r="P1139" s="87">
        <f>MROUND(E1139/(4*0.28),100)</f>
        <v>1700</v>
      </c>
      <c r="Q1139" s="87" t="s">
        <v>437</v>
      </c>
      <c r="R1139" s="87"/>
      <c r="S1139" s="87"/>
      <c r="T1139" s="87"/>
      <c r="U1139" s="87"/>
      <c r="V1139" s="72">
        <v>150</v>
      </c>
      <c r="Y1139" s="72">
        <v>37.547693639257815</v>
      </c>
      <c r="AC1139" s="4"/>
      <c r="AD1139" s="93">
        <v>2543.2979589821366</v>
      </c>
      <c r="AE1139" s="72">
        <f t="shared" si="1594"/>
        <v>37</v>
      </c>
      <c r="AF1139" s="72">
        <f t="shared" si="1594"/>
        <v>39</v>
      </c>
      <c r="AG1139" s="92">
        <v>0.79</v>
      </c>
      <c r="AK1139" s="4"/>
      <c r="AM1139" s="73"/>
      <c r="AO1139" s="118"/>
    </row>
    <row r="1140" spans="1:41">
      <c r="A1140" s="4" t="str">
        <f t="shared" si="1578"/>
        <v>MCR04DB80 8302</v>
      </c>
      <c r="B1140" s="4">
        <v>2</v>
      </c>
      <c r="C1140" s="115" t="s">
        <v>982</v>
      </c>
      <c r="D1140" s="79" t="s">
        <v>435</v>
      </c>
      <c r="E1140" s="80">
        <f t="shared" si="1596"/>
        <v>3000</v>
      </c>
      <c r="F1140" s="81">
        <v>21.308624580502325</v>
      </c>
      <c r="G1140" s="81">
        <f t="shared" si="1597"/>
        <v>140.78806394407266</v>
      </c>
      <c r="H1140" s="82" t="s">
        <v>554</v>
      </c>
      <c r="I1140" s="83"/>
      <c r="J1140" s="83" t="s">
        <v>555</v>
      </c>
      <c r="K1140" s="83" t="s">
        <v>556</v>
      </c>
      <c r="L1140" s="84" t="s">
        <v>567</v>
      </c>
      <c r="M1140" s="134">
        <v>70</v>
      </c>
      <c r="N1140" s="134">
        <v>65</v>
      </c>
      <c r="O1140" s="86" t="s">
        <v>642</v>
      </c>
      <c r="P1140" s="87">
        <f t="shared" ref="P1140:P1145" si="1598">MROUND(E1140/(4*0.28),100)</f>
        <v>2700</v>
      </c>
      <c r="Q1140" s="87" t="s">
        <v>438</v>
      </c>
      <c r="R1140" s="87"/>
      <c r="S1140" s="87"/>
      <c r="T1140" s="87"/>
      <c r="U1140" s="87"/>
      <c r="V1140" s="72">
        <v>240</v>
      </c>
      <c r="Y1140" s="72">
        <v>38.177952373399997</v>
      </c>
      <c r="AC1140" s="4"/>
      <c r="AD1140" s="93">
        <v>4010.175809253351</v>
      </c>
      <c r="AE1140" s="72">
        <f t="shared" si="1594"/>
        <v>37</v>
      </c>
      <c r="AF1140" s="72">
        <f t="shared" si="1594"/>
        <v>39</v>
      </c>
      <c r="AG1140" s="92">
        <v>0.79</v>
      </c>
      <c r="AK1140" s="4"/>
      <c r="AM1140" s="73"/>
      <c r="AO1140" s="118"/>
    </row>
    <row r="1141" spans="1:41">
      <c r="A1141" s="4" t="str">
        <f t="shared" si="1578"/>
        <v>MCR04DB80 8303</v>
      </c>
      <c r="B1141" s="4">
        <v>3</v>
      </c>
      <c r="C1141" s="115" t="s">
        <v>982</v>
      </c>
      <c r="D1141" s="79" t="s">
        <v>435</v>
      </c>
      <c r="E1141" s="80">
        <f t="shared" si="1596"/>
        <v>4100</v>
      </c>
      <c r="F1141" s="81">
        <v>29.027420126879971</v>
      </c>
      <c r="G1141" s="81">
        <f t="shared" si="1597"/>
        <v>141.24575942604415</v>
      </c>
      <c r="H1141" s="82" t="s">
        <v>554</v>
      </c>
      <c r="I1141" s="83"/>
      <c r="J1141" s="83" t="s">
        <v>555</v>
      </c>
      <c r="K1141" s="83" t="s">
        <v>556</v>
      </c>
      <c r="L1141" s="84" t="s">
        <v>567</v>
      </c>
      <c r="M1141" s="134">
        <v>70</v>
      </c>
      <c r="N1141" s="134">
        <v>65</v>
      </c>
      <c r="O1141" s="86" t="s">
        <v>642</v>
      </c>
      <c r="P1141" s="87">
        <f t="shared" si="1598"/>
        <v>3700</v>
      </c>
      <c r="Q1141" s="87" t="s">
        <v>439</v>
      </c>
      <c r="R1141" s="87"/>
      <c r="S1141" s="87"/>
      <c r="T1141" s="87"/>
      <c r="U1141" s="87"/>
      <c r="V1141" s="72">
        <v>333</v>
      </c>
      <c r="Y1141" s="72">
        <v>38.790396265650415</v>
      </c>
      <c r="AC1141" s="4"/>
      <c r="AD1141" s="93">
        <v>5472.7081748133669</v>
      </c>
      <c r="AE1141" s="72">
        <f t="shared" si="1594"/>
        <v>37</v>
      </c>
      <c r="AF1141" s="72">
        <f t="shared" si="1594"/>
        <v>39</v>
      </c>
      <c r="AG1141" s="92">
        <v>0.79</v>
      </c>
      <c r="AK1141" s="4"/>
      <c r="AM1141" s="73"/>
      <c r="AO1141" s="118"/>
    </row>
    <row r="1142" spans="1:41">
      <c r="A1142" s="4" t="str">
        <f t="shared" si="1578"/>
        <v>MCR04DB80 8304</v>
      </c>
      <c r="B1142" s="4">
        <v>4</v>
      </c>
      <c r="C1142" s="115" t="s">
        <v>982</v>
      </c>
      <c r="D1142" s="79" t="s">
        <v>436</v>
      </c>
      <c r="E1142" s="80">
        <f t="shared" si="1596"/>
        <v>5100</v>
      </c>
      <c r="F1142" s="81">
        <v>36.716414026121662</v>
      </c>
      <c r="G1142" s="81">
        <f t="shared" si="1597"/>
        <v>138.90245371924493</v>
      </c>
      <c r="H1142" s="82" t="s">
        <v>554</v>
      </c>
      <c r="I1142" s="83"/>
      <c r="J1142" s="83" t="s">
        <v>555</v>
      </c>
      <c r="K1142" s="83" t="s">
        <v>556</v>
      </c>
      <c r="L1142" s="84" t="s">
        <v>567</v>
      </c>
      <c r="M1142" s="134">
        <v>70</v>
      </c>
      <c r="N1142" s="134">
        <v>65</v>
      </c>
      <c r="O1142" s="86" t="s">
        <v>642</v>
      </c>
      <c r="P1142" s="87">
        <f t="shared" si="1598"/>
        <v>4600</v>
      </c>
      <c r="Q1142" s="87" t="s">
        <v>429</v>
      </c>
      <c r="R1142" s="87"/>
      <c r="S1142" s="87"/>
      <c r="T1142" s="87"/>
      <c r="U1142" s="87"/>
      <c r="V1142" s="72">
        <v>420</v>
      </c>
      <c r="Y1142" s="72">
        <v>39.3390150279875</v>
      </c>
      <c r="AC1142" s="4"/>
      <c r="AD1142" s="93">
        <v>6803.9714879734493</v>
      </c>
      <c r="AE1142" s="72">
        <f t="shared" si="1594"/>
        <v>37</v>
      </c>
      <c r="AF1142" s="72">
        <f t="shared" si="1594"/>
        <v>39</v>
      </c>
      <c r="AG1142" s="92">
        <v>0.79</v>
      </c>
      <c r="AK1142" s="4"/>
      <c r="AM1142" s="73"/>
      <c r="AO1142" s="118"/>
    </row>
    <row r="1143" spans="1:41">
      <c r="A1143" s="4" t="str">
        <f t="shared" si="1578"/>
        <v>MCR04DB80 8305</v>
      </c>
      <c r="B1143" s="4">
        <v>5</v>
      </c>
      <c r="C1143" s="115" t="s">
        <v>982</v>
      </c>
      <c r="D1143" s="79" t="s">
        <v>436</v>
      </c>
      <c r="E1143" s="80">
        <f t="shared" si="1596"/>
        <v>6000</v>
      </c>
      <c r="F1143" s="81">
        <v>43.697327223557679</v>
      </c>
      <c r="G1143" s="81">
        <f t="shared" si="1597"/>
        <v>137.30816919999944</v>
      </c>
      <c r="H1143" s="82" t="s">
        <v>554</v>
      </c>
      <c r="I1143" s="83"/>
      <c r="J1143" s="83" t="s">
        <v>555</v>
      </c>
      <c r="K1143" s="83" t="s">
        <v>556</v>
      </c>
      <c r="L1143" s="84" t="s">
        <v>567</v>
      </c>
      <c r="M1143" s="134">
        <v>70</v>
      </c>
      <c r="N1143" s="134">
        <v>65</v>
      </c>
      <c r="O1143" s="86" t="s">
        <v>642</v>
      </c>
      <c r="P1143" s="87">
        <f t="shared" si="1598"/>
        <v>5400</v>
      </c>
      <c r="Q1143" s="87" t="s">
        <v>586</v>
      </c>
      <c r="R1143" s="87"/>
      <c r="S1143" s="87"/>
      <c r="T1143" s="87"/>
      <c r="U1143" s="87"/>
      <c r="V1143" s="72">
        <v>500</v>
      </c>
      <c r="Y1143" s="72">
        <v>39.764567773437491</v>
      </c>
      <c r="AC1143" s="4"/>
      <c r="AD1143" s="93">
        <v>7987.8844717932425</v>
      </c>
      <c r="AE1143" s="72">
        <f t="shared" si="1594"/>
        <v>37</v>
      </c>
      <c r="AF1143" s="72">
        <f t="shared" si="1594"/>
        <v>39</v>
      </c>
      <c r="AG1143" s="92">
        <v>0.79</v>
      </c>
      <c r="AK1143" s="4"/>
      <c r="AM1143" s="73"/>
      <c r="AO1143" s="118"/>
    </row>
    <row r="1144" spans="1:41">
      <c r="A1144" s="4" t="str">
        <f t="shared" si="1578"/>
        <v>MCR04DB80 8306</v>
      </c>
      <c r="B1144" s="4">
        <v>6</v>
      </c>
      <c r="C1144" s="115" t="s">
        <v>982</v>
      </c>
      <c r="D1144" s="79" t="s">
        <v>436</v>
      </c>
      <c r="E1144" s="80">
        <f t="shared" si="1596"/>
        <v>7050</v>
      </c>
      <c r="F1144" s="81">
        <v>52.395640157608689</v>
      </c>
      <c r="G1144" s="81">
        <f t="shared" si="1597"/>
        <v>134.55317997438814</v>
      </c>
      <c r="H1144" s="82" t="s">
        <v>554</v>
      </c>
      <c r="I1144" s="83"/>
      <c r="J1144" s="83" t="s">
        <v>555</v>
      </c>
      <c r="K1144" s="83" t="s">
        <v>556</v>
      </c>
      <c r="L1144" s="84" t="s">
        <v>567</v>
      </c>
      <c r="M1144" s="134">
        <v>70</v>
      </c>
      <c r="N1144" s="134">
        <v>65</v>
      </c>
      <c r="O1144" s="86" t="s">
        <v>642</v>
      </c>
      <c r="P1144" s="87">
        <f t="shared" si="1598"/>
        <v>6300</v>
      </c>
      <c r="Q1144" s="87" t="s">
        <v>440</v>
      </c>
      <c r="R1144" s="87"/>
      <c r="S1144" s="87"/>
      <c r="T1144" s="87"/>
      <c r="U1144" s="87"/>
      <c r="V1144" s="72">
        <v>600</v>
      </c>
      <c r="Y1144" s="72">
        <v>40.169990787499998</v>
      </c>
      <c r="AC1144" s="4"/>
      <c r="AD1144" s="93">
        <v>9415.0854833952235</v>
      </c>
      <c r="AE1144" s="72">
        <f t="shared" si="1594"/>
        <v>37</v>
      </c>
      <c r="AF1144" s="72">
        <f t="shared" si="1594"/>
        <v>39</v>
      </c>
      <c r="AG1144" s="92">
        <v>0.79</v>
      </c>
      <c r="AK1144" s="4"/>
      <c r="AM1144" s="73"/>
      <c r="AO1144" s="118"/>
    </row>
    <row r="1145" spans="1:41">
      <c r="A1145" s="4" t="str">
        <f t="shared" si="1578"/>
        <v>MCR04DB80 8307</v>
      </c>
      <c r="B1145" s="4">
        <v>7</v>
      </c>
      <c r="C1145" s="115" t="s">
        <v>982</v>
      </c>
      <c r="D1145" s="79" t="s">
        <v>436</v>
      </c>
      <c r="E1145" s="80">
        <f t="shared" si="1596"/>
        <v>8050</v>
      </c>
      <c r="F1145" s="81">
        <v>61.036672722635124</v>
      </c>
      <c r="G1145" s="81">
        <f t="shared" si="1597"/>
        <v>131.88792312747907</v>
      </c>
      <c r="H1145" s="82" t="s">
        <v>554</v>
      </c>
      <c r="I1145" s="83"/>
      <c r="J1145" s="83" t="s">
        <v>555</v>
      </c>
      <c r="K1145" s="83" t="s">
        <v>556</v>
      </c>
      <c r="L1145" s="84" t="s">
        <v>567</v>
      </c>
      <c r="M1145" s="134">
        <v>70</v>
      </c>
      <c r="N1145" s="134">
        <v>65</v>
      </c>
      <c r="O1145" s="86" t="s">
        <v>642</v>
      </c>
      <c r="P1145" s="87">
        <f t="shared" si="1598"/>
        <v>7200</v>
      </c>
      <c r="Q1145" s="87" t="s">
        <v>441</v>
      </c>
      <c r="R1145" s="87"/>
      <c r="S1145" s="87"/>
      <c r="T1145" s="87"/>
      <c r="U1145" s="87"/>
      <c r="V1145" s="72">
        <v>700</v>
      </c>
      <c r="Y1145" s="72">
        <v>40.327801620312499</v>
      </c>
      <c r="AC1145" s="4"/>
      <c r="AD1145" s="93">
        <v>10743.603141330714</v>
      </c>
      <c r="AE1145" s="72">
        <f t="shared" si="1594"/>
        <v>37</v>
      </c>
      <c r="AF1145" s="72">
        <f t="shared" si="1594"/>
        <v>39</v>
      </c>
      <c r="AG1145" s="92">
        <v>0.79</v>
      </c>
      <c r="AK1145" s="4"/>
      <c r="AM1145" s="73"/>
      <c r="AO1145" s="118"/>
    </row>
    <row r="1146" spans="1:41">
      <c r="A1146" s="4" t="str">
        <f t="shared" si="1578"/>
        <v/>
      </c>
      <c r="C1146" s="115"/>
      <c r="D1146" s="79" t="s">
        <v>646</v>
      </c>
      <c r="E1146" s="80"/>
      <c r="F1146" s="81"/>
      <c r="G1146" s="81"/>
      <c r="H1146" s="82" t="s">
        <v>554</v>
      </c>
      <c r="I1146" s="83"/>
      <c r="J1146" s="83"/>
      <c r="K1146" s="83"/>
      <c r="L1146" s="84"/>
      <c r="M1146" s="134"/>
      <c r="N1146" s="134"/>
      <c r="O1146" s="122"/>
      <c r="P1146" s="87"/>
      <c r="Q1146" s="87"/>
      <c r="R1146" s="87"/>
      <c r="S1146" s="87"/>
      <c r="T1146" s="87"/>
      <c r="U1146" s="87"/>
      <c r="AC1146" s="4"/>
      <c r="AD1146" s="93"/>
      <c r="AG1146" s="92"/>
      <c r="AK1146" s="4"/>
      <c r="AM1146" s="73"/>
      <c r="AO1146" s="118"/>
    </row>
    <row r="1147" spans="1:41" ht="17.399999999999999">
      <c r="A1147" s="4" t="str">
        <f t="shared" si="1578"/>
        <v>MCR05DB80 8301</v>
      </c>
      <c r="B1147" s="4">
        <v>1</v>
      </c>
      <c r="C1147" s="115" t="s">
        <v>983</v>
      </c>
      <c r="D1147" s="79" t="s">
        <v>435</v>
      </c>
      <c r="E1147" s="80">
        <f t="shared" ref="E1147:E1150" si="1599">MROUND(AD1147*AG1147*AE1147/AF1147,50)</f>
        <v>2400</v>
      </c>
      <c r="F1147" s="81">
        <v>17</v>
      </c>
      <c r="G1147" s="81">
        <f t="shared" ref="G1147:G1153" si="1600">E1147/F1147</f>
        <v>141.1764705882353</v>
      </c>
      <c r="H1147" s="82" t="s">
        <v>554</v>
      </c>
      <c r="I1147" s="83"/>
      <c r="J1147" s="83" t="s">
        <v>555</v>
      </c>
      <c r="K1147" s="83" t="s">
        <v>556</v>
      </c>
      <c r="L1147" s="84" t="s">
        <v>571</v>
      </c>
      <c r="M1147" s="134">
        <v>70</v>
      </c>
      <c r="N1147" s="134">
        <v>65</v>
      </c>
      <c r="O1147" s="86" t="s">
        <v>633</v>
      </c>
      <c r="P1147" s="87">
        <f>MROUND(E1147/(5*0.28),100)</f>
        <v>1700</v>
      </c>
      <c r="Q1147" s="87" t="s">
        <v>437</v>
      </c>
      <c r="R1147" s="87"/>
      <c r="S1147" s="87"/>
      <c r="T1147" s="87"/>
      <c r="U1147" s="87"/>
      <c r="V1147" s="72">
        <v>150</v>
      </c>
      <c r="Y1147" s="72">
        <v>37.547693639257815</v>
      </c>
      <c r="AC1147" s="4"/>
      <c r="AD1147" s="97">
        <v>3179.1224487276709</v>
      </c>
      <c r="AE1147" s="72">
        <v>37</v>
      </c>
      <c r="AF1147" s="72">
        <v>39</v>
      </c>
      <c r="AG1147" s="92">
        <v>0.79</v>
      </c>
      <c r="AK1147" s="4"/>
      <c r="AM1147" s="73"/>
      <c r="AO1147" s="118"/>
    </row>
    <row r="1148" spans="1:41" ht="17.399999999999999">
      <c r="A1148" s="4" t="str">
        <f t="shared" si="1578"/>
        <v>MCR05DB80 8302</v>
      </c>
      <c r="B1148" s="4">
        <v>2</v>
      </c>
      <c r="C1148" s="115" t="s">
        <v>983</v>
      </c>
      <c r="D1148" s="79" t="s">
        <v>435</v>
      </c>
      <c r="E1148" s="80">
        <f t="shared" si="1599"/>
        <v>3750</v>
      </c>
      <c r="F1148" s="81">
        <v>26</v>
      </c>
      <c r="G1148" s="81">
        <f t="shared" si="1600"/>
        <v>144.23076923076923</v>
      </c>
      <c r="H1148" s="82" t="s">
        <v>554</v>
      </c>
      <c r="I1148" s="83"/>
      <c r="J1148" s="83" t="s">
        <v>555</v>
      </c>
      <c r="K1148" s="83" t="s">
        <v>556</v>
      </c>
      <c r="L1148" s="84" t="s">
        <v>571</v>
      </c>
      <c r="M1148" s="134">
        <v>70</v>
      </c>
      <c r="N1148" s="134">
        <v>65</v>
      </c>
      <c r="O1148" s="86" t="s">
        <v>633</v>
      </c>
      <c r="P1148" s="87">
        <f t="shared" ref="P1148:P1153" si="1601">MROUND(E1148/(5*0.28),100)</f>
        <v>2700</v>
      </c>
      <c r="Q1148" s="87" t="s">
        <v>438</v>
      </c>
      <c r="R1148" s="87"/>
      <c r="S1148" s="87"/>
      <c r="T1148" s="87"/>
      <c r="U1148" s="87"/>
      <c r="V1148" s="72">
        <v>240</v>
      </c>
      <c r="Y1148" s="72">
        <v>38.177952373399997</v>
      </c>
      <c r="AC1148" s="4"/>
      <c r="AD1148" s="94">
        <v>5012.7197615666882</v>
      </c>
      <c r="AE1148" s="72">
        <v>37</v>
      </c>
      <c r="AF1148" s="72">
        <v>39</v>
      </c>
      <c r="AG1148" s="92">
        <v>0.79</v>
      </c>
      <c r="AK1148" s="4"/>
      <c r="AM1148" s="73"/>
      <c r="AO1148" s="118"/>
    </row>
    <row r="1149" spans="1:41" ht="17.399999999999999">
      <c r="A1149" s="4" t="str">
        <f t="shared" si="1578"/>
        <v>MCR05DB80 8303</v>
      </c>
      <c r="B1149" s="4">
        <v>3</v>
      </c>
      <c r="C1149" s="115" t="s">
        <v>983</v>
      </c>
      <c r="D1149" s="79" t="s">
        <v>435</v>
      </c>
      <c r="E1149" s="80">
        <f t="shared" si="1599"/>
        <v>5150</v>
      </c>
      <c r="F1149" s="81">
        <v>35</v>
      </c>
      <c r="G1149" s="81">
        <f t="shared" si="1600"/>
        <v>147.14285714285714</v>
      </c>
      <c r="H1149" s="82" t="s">
        <v>554</v>
      </c>
      <c r="I1149" s="83"/>
      <c r="J1149" s="83" t="s">
        <v>555</v>
      </c>
      <c r="K1149" s="83" t="s">
        <v>556</v>
      </c>
      <c r="L1149" s="84" t="s">
        <v>571</v>
      </c>
      <c r="M1149" s="134">
        <v>70</v>
      </c>
      <c r="N1149" s="134">
        <v>65</v>
      </c>
      <c r="O1149" s="86" t="s">
        <v>633</v>
      </c>
      <c r="P1149" s="87">
        <f t="shared" si="1601"/>
        <v>3700</v>
      </c>
      <c r="Q1149" s="87" t="s">
        <v>439</v>
      </c>
      <c r="R1149" s="87"/>
      <c r="S1149" s="87"/>
      <c r="T1149" s="87"/>
      <c r="U1149" s="87"/>
      <c r="V1149" s="72">
        <v>333</v>
      </c>
      <c r="Y1149" s="72">
        <v>38.790396265650415</v>
      </c>
      <c r="AC1149" s="4"/>
      <c r="AD1149" s="94">
        <v>6840.8852185167088</v>
      </c>
      <c r="AE1149" s="72">
        <v>37</v>
      </c>
      <c r="AF1149" s="72">
        <v>39</v>
      </c>
      <c r="AG1149" s="92">
        <v>0.79</v>
      </c>
      <c r="AK1149" s="4"/>
      <c r="AM1149" s="73"/>
      <c r="AO1149" s="118"/>
    </row>
    <row r="1150" spans="1:41" ht="17.399999999999999">
      <c r="A1150" s="4" t="str">
        <f t="shared" si="1578"/>
        <v>MCR05DB80 8304</v>
      </c>
      <c r="B1150" s="4">
        <v>4</v>
      </c>
      <c r="C1150" s="115" t="s">
        <v>983</v>
      </c>
      <c r="D1150" s="79" t="s">
        <v>436</v>
      </c>
      <c r="E1150" s="80">
        <f t="shared" si="1599"/>
        <v>6350</v>
      </c>
      <c r="F1150" s="81">
        <v>45</v>
      </c>
      <c r="G1150" s="81">
        <f t="shared" si="1600"/>
        <v>141.11111111111111</v>
      </c>
      <c r="H1150" s="82" t="s">
        <v>554</v>
      </c>
      <c r="I1150" s="83"/>
      <c r="J1150" s="83" t="s">
        <v>555</v>
      </c>
      <c r="K1150" s="83" t="s">
        <v>556</v>
      </c>
      <c r="L1150" s="84" t="s">
        <v>571</v>
      </c>
      <c r="M1150" s="134">
        <v>70</v>
      </c>
      <c r="N1150" s="134">
        <v>65</v>
      </c>
      <c r="O1150" s="86" t="s">
        <v>633</v>
      </c>
      <c r="P1150" s="87">
        <f t="shared" si="1601"/>
        <v>4500</v>
      </c>
      <c r="Q1150" s="87" t="s">
        <v>429</v>
      </c>
      <c r="R1150" s="87"/>
      <c r="S1150" s="87"/>
      <c r="T1150" s="87"/>
      <c r="U1150" s="87"/>
      <c r="V1150" s="72">
        <v>420</v>
      </c>
      <c r="Y1150" s="72">
        <v>39.3390150279875</v>
      </c>
      <c r="AC1150" s="4"/>
      <c r="AD1150" s="94">
        <v>8504.9643599668125</v>
      </c>
      <c r="AE1150" s="72">
        <v>37</v>
      </c>
      <c r="AF1150" s="72">
        <v>39</v>
      </c>
      <c r="AG1150" s="92">
        <v>0.79</v>
      </c>
      <c r="AK1150" s="4"/>
      <c r="AM1150" s="73"/>
      <c r="AO1150" s="118"/>
    </row>
    <row r="1151" spans="1:41" ht="17.399999999999999">
      <c r="A1151" s="4" t="str">
        <f t="shared" si="1578"/>
        <v>MCR05DB80 8305</v>
      </c>
      <c r="B1151" s="4">
        <v>5</v>
      </c>
      <c r="C1151" s="115" t="s">
        <v>983</v>
      </c>
      <c r="D1151" s="79" t="s">
        <v>436</v>
      </c>
      <c r="E1151" s="80">
        <f>MROUND(AD1151*AG1151*AE1151/AF1151,50)</f>
        <v>7450</v>
      </c>
      <c r="F1151" s="81">
        <v>53</v>
      </c>
      <c r="G1151" s="81">
        <f t="shared" si="1600"/>
        <v>140.56603773584905</v>
      </c>
      <c r="H1151" s="82" t="s">
        <v>554</v>
      </c>
      <c r="I1151" s="83"/>
      <c r="J1151" s="83" t="s">
        <v>555</v>
      </c>
      <c r="K1151" s="83" t="s">
        <v>556</v>
      </c>
      <c r="L1151" s="84" t="s">
        <v>571</v>
      </c>
      <c r="M1151" s="134">
        <v>70</v>
      </c>
      <c r="N1151" s="134">
        <v>65</v>
      </c>
      <c r="O1151" s="86" t="s">
        <v>633</v>
      </c>
      <c r="P1151" s="87">
        <f t="shared" si="1601"/>
        <v>5300</v>
      </c>
      <c r="Q1151" s="87" t="s">
        <v>586</v>
      </c>
      <c r="R1151" s="87"/>
      <c r="S1151" s="87"/>
      <c r="T1151" s="87"/>
      <c r="U1151" s="87"/>
      <c r="V1151" s="72">
        <v>500</v>
      </c>
      <c r="Y1151" s="72">
        <v>39.764567773437491</v>
      </c>
      <c r="AC1151" s="4"/>
      <c r="AD1151" s="94">
        <v>9934.1051221514663</v>
      </c>
      <c r="AE1151" s="72">
        <v>37</v>
      </c>
      <c r="AF1151" s="72">
        <v>39</v>
      </c>
      <c r="AG1151" s="92">
        <v>0.79</v>
      </c>
      <c r="AK1151" s="4"/>
      <c r="AM1151" s="73"/>
      <c r="AO1151" s="118"/>
    </row>
    <row r="1152" spans="1:41" ht="17.399999999999999">
      <c r="A1152" s="4" t="str">
        <f t="shared" si="1578"/>
        <v>MCR05DB80 8306</v>
      </c>
      <c r="B1152" s="4">
        <v>6</v>
      </c>
      <c r="C1152" s="115" t="s">
        <v>983</v>
      </c>
      <c r="D1152" s="79" t="s">
        <v>436</v>
      </c>
      <c r="E1152" s="80">
        <f>MROUND(AD1152*AG1152*AE1152/AF1152,50)</f>
        <v>8800</v>
      </c>
      <c r="F1152" s="81">
        <v>64</v>
      </c>
      <c r="G1152" s="81">
        <f t="shared" si="1600"/>
        <v>137.5</v>
      </c>
      <c r="H1152" s="82" t="s">
        <v>554</v>
      </c>
      <c r="I1152" s="83"/>
      <c r="J1152" s="83" t="s">
        <v>555</v>
      </c>
      <c r="K1152" s="83" t="s">
        <v>556</v>
      </c>
      <c r="L1152" s="84" t="s">
        <v>571</v>
      </c>
      <c r="M1152" s="134">
        <v>70</v>
      </c>
      <c r="N1152" s="134">
        <v>65</v>
      </c>
      <c r="O1152" s="86" t="s">
        <v>633</v>
      </c>
      <c r="P1152" s="87">
        <f t="shared" si="1601"/>
        <v>6300</v>
      </c>
      <c r="Q1152" s="87" t="s">
        <v>440</v>
      </c>
      <c r="R1152" s="87"/>
      <c r="S1152" s="87"/>
      <c r="T1152" s="87"/>
      <c r="U1152" s="87"/>
      <c r="V1152" s="72">
        <v>600</v>
      </c>
      <c r="Y1152" s="72">
        <v>40.169990787499998</v>
      </c>
      <c r="AC1152" s="4"/>
      <c r="AD1152" s="147">
        <v>11768.85685424403</v>
      </c>
      <c r="AE1152" s="72">
        <v>37</v>
      </c>
      <c r="AF1152" s="72">
        <v>39</v>
      </c>
      <c r="AG1152" s="92">
        <v>0.79</v>
      </c>
      <c r="AK1152" s="4"/>
      <c r="AM1152" s="73"/>
      <c r="AO1152" s="118"/>
    </row>
    <row r="1153" spans="1:41" ht="17.399999999999999">
      <c r="A1153" s="4" t="str">
        <f t="shared" si="1578"/>
        <v>MCR05DB80 8307</v>
      </c>
      <c r="B1153" s="4">
        <v>7</v>
      </c>
      <c r="C1153" s="115" t="s">
        <v>983</v>
      </c>
      <c r="D1153" s="79" t="s">
        <v>436</v>
      </c>
      <c r="E1153" s="80">
        <f>MROUND(AD1153*AG1153*AE1153/AF1153,50)</f>
        <v>10050</v>
      </c>
      <c r="F1153" s="81">
        <v>75</v>
      </c>
      <c r="G1153" s="81">
        <f t="shared" si="1600"/>
        <v>134</v>
      </c>
      <c r="H1153" s="82" t="s">
        <v>554</v>
      </c>
      <c r="I1153" s="83"/>
      <c r="J1153" s="83" t="s">
        <v>555</v>
      </c>
      <c r="K1153" s="83" t="s">
        <v>556</v>
      </c>
      <c r="L1153" s="84" t="s">
        <v>571</v>
      </c>
      <c r="M1153" s="134">
        <v>70</v>
      </c>
      <c r="N1153" s="134">
        <v>65</v>
      </c>
      <c r="O1153" s="86" t="s">
        <v>633</v>
      </c>
      <c r="P1153" s="87">
        <f t="shared" si="1601"/>
        <v>7200</v>
      </c>
      <c r="Q1153" s="87" t="s">
        <v>441</v>
      </c>
      <c r="R1153" s="87"/>
      <c r="S1153" s="87"/>
      <c r="T1153" s="87"/>
      <c r="U1153" s="87"/>
      <c r="V1153" s="72">
        <v>700</v>
      </c>
      <c r="Y1153" s="72">
        <v>40.327801620312499</v>
      </c>
      <c r="AC1153" s="4"/>
      <c r="AD1153" s="97">
        <v>13429.503926663392</v>
      </c>
      <c r="AE1153" s="72">
        <v>37</v>
      </c>
      <c r="AF1153" s="72">
        <v>39</v>
      </c>
      <c r="AG1153" s="92">
        <v>0.79</v>
      </c>
      <c r="AK1153" s="4"/>
      <c r="AM1153" s="73"/>
      <c r="AO1153" s="118"/>
    </row>
    <row r="1154" spans="1:41">
      <c r="A1154" s="4" t="str">
        <f t="shared" si="1578"/>
        <v/>
      </c>
      <c r="C1154" s="115"/>
      <c r="D1154" s="79" t="s">
        <v>646</v>
      </c>
      <c r="E1154" s="80"/>
      <c r="F1154" s="82"/>
      <c r="G1154" s="81"/>
      <c r="H1154" s="82" t="s">
        <v>554</v>
      </c>
      <c r="I1154" s="83"/>
      <c r="J1154" s="83"/>
      <c r="K1154" s="83"/>
      <c r="L1154" s="84"/>
      <c r="M1154" s="134"/>
      <c r="N1154" s="134"/>
      <c r="O1154" s="122"/>
      <c r="P1154" s="87"/>
      <c r="Q1154" s="87"/>
      <c r="R1154" s="87"/>
      <c r="S1154" s="87"/>
      <c r="T1154" s="87"/>
      <c r="U1154" s="87"/>
      <c r="AC1154" s="4"/>
      <c r="AE1154" s="72">
        <f>AE1145</f>
        <v>37</v>
      </c>
      <c r="AF1154" s="72">
        <f>AF1145</f>
        <v>39</v>
      </c>
      <c r="AG1154" s="92"/>
      <c r="AK1154" s="4"/>
      <c r="AM1154" s="73"/>
      <c r="AO1154" s="118"/>
    </row>
    <row r="1155" spans="1:41">
      <c r="A1155" s="4" t="str">
        <f t="shared" si="1578"/>
        <v>MCR02DB50 8301</v>
      </c>
      <c r="B1155" s="4">
        <v>1</v>
      </c>
      <c r="C1155" s="115" t="s">
        <v>984</v>
      </c>
      <c r="D1155" s="79" t="s">
        <v>435</v>
      </c>
      <c r="E1155" s="80">
        <f t="shared" ref="E1155:E1161" si="1602">MROUND(AD1155*AG1155*AE1155/AF1155,50)</f>
        <v>1000</v>
      </c>
      <c r="F1155" s="81">
        <v>7.6110189809306386</v>
      </c>
      <c r="G1155" s="81">
        <f t="shared" ref="G1155:G1161" si="1603">E1155/F1155</f>
        <v>131.38845173103547</v>
      </c>
      <c r="H1155" s="82" t="s">
        <v>554</v>
      </c>
      <c r="I1155" s="83"/>
      <c r="J1155" s="83" t="s">
        <v>555</v>
      </c>
      <c r="K1155" s="83" t="s">
        <v>556</v>
      </c>
      <c r="L1155" s="84" t="s">
        <v>557</v>
      </c>
      <c r="M1155" s="134">
        <v>70</v>
      </c>
      <c r="N1155" s="134">
        <v>65</v>
      </c>
      <c r="O1155" s="86" t="s">
        <v>598</v>
      </c>
      <c r="P1155" s="87">
        <f>MROUND(E1155/(2*0.28),100)</f>
        <v>1800</v>
      </c>
      <c r="Q1155" s="87" t="s">
        <v>635</v>
      </c>
      <c r="R1155" s="87"/>
      <c r="S1155" s="87"/>
      <c r="T1155" s="87"/>
      <c r="U1155" s="87"/>
      <c r="V1155" s="72">
        <v>150</v>
      </c>
      <c r="Y1155" s="72">
        <v>37.547693639257815</v>
      </c>
      <c r="AC1155" s="4"/>
      <c r="AD1155" s="93">
        <v>1271.6489794910683</v>
      </c>
      <c r="AE1155" s="72">
        <f t="shared" ref="AE1155:AF1169" si="1604">AE1154</f>
        <v>37</v>
      </c>
      <c r="AF1155" s="72">
        <f t="shared" si="1604"/>
        <v>39</v>
      </c>
      <c r="AG1155" s="92">
        <v>0.83</v>
      </c>
      <c r="AK1155" s="4"/>
      <c r="AM1155" s="73"/>
      <c r="AO1155" s="118"/>
    </row>
    <row r="1156" spans="1:41">
      <c r="A1156" s="4" t="str">
        <f t="shared" si="1578"/>
        <v>MCR02DB50 8302</v>
      </c>
      <c r="B1156" s="4">
        <v>2</v>
      </c>
      <c r="C1156" s="115" t="s">
        <v>984</v>
      </c>
      <c r="D1156" s="79" t="s">
        <v>435</v>
      </c>
      <c r="E1156" s="80">
        <f t="shared" si="1602"/>
        <v>1600</v>
      </c>
      <c r="F1156" s="81">
        <v>11.174034840995121</v>
      </c>
      <c r="G1156" s="81">
        <f t="shared" si="1603"/>
        <v>143.18910069350648</v>
      </c>
      <c r="H1156" s="82" t="s">
        <v>554</v>
      </c>
      <c r="I1156" s="83"/>
      <c r="J1156" s="83" t="s">
        <v>555</v>
      </c>
      <c r="K1156" s="83" t="s">
        <v>556</v>
      </c>
      <c r="L1156" s="84" t="s">
        <v>557</v>
      </c>
      <c r="M1156" s="134">
        <v>70</v>
      </c>
      <c r="N1156" s="134">
        <v>65</v>
      </c>
      <c r="O1156" s="86" t="s">
        <v>598</v>
      </c>
      <c r="P1156" s="87">
        <f t="shared" ref="P1156:P1161" si="1605">MROUND(E1156/(2*0.28),100)</f>
        <v>2900</v>
      </c>
      <c r="Q1156" s="87" t="s">
        <v>591</v>
      </c>
      <c r="R1156" s="87"/>
      <c r="S1156" s="87"/>
      <c r="T1156" s="87"/>
      <c r="U1156" s="87"/>
      <c r="V1156" s="72">
        <v>240</v>
      </c>
      <c r="Y1156" s="72">
        <v>38.177952373399997</v>
      </c>
      <c r="AC1156" s="4"/>
      <c r="AD1156" s="93">
        <v>2005.0879046266755</v>
      </c>
      <c r="AE1156" s="72">
        <f t="shared" si="1604"/>
        <v>37</v>
      </c>
      <c r="AF1156" s="72">
        <f t="shared" si="1604"/>
        <v>39</v>
      </c>
      <c r="AG1156" s="92">
        <v>0.83</v>
      </c>
      <c r="AK1156" s="4"/>
      <c r="AM1156" s="73"/>
      <c r="AO1156" s="118"/>
    </row>
    <row r="1157" spans="1:41">
      <c r="A1157" s="4" t="str">
        <f t="shared" si="1578"/>
        <v>MCR02DB50 8303</v>
      </c>
      <c r="B1157" s="4">
        <v>3</v>
      </c>
      <c r="C1157" s="115" t="s">
        <v>984</v>
      </c>
      <c r="D1157" s="79" t="s">
        <v>435</v>
      </c>
      <c r="E1157" s="80">
        <f t="shared" si="1602"/>
        <v>2150</v>
      </c>
      <c r="F1157" s="81">
        <v>15.562893923447696</v>
      </c>
      <c r="G1157" s="81">
        <f t="shared" si="1603"/>
        <v>138.14911356304509</v>
      </c>
      <c r="H1157" s="82" t="s">
        <v>554</v>
      </c>
      <c r="I1157" s="83"/>
      <c r="J1157" s="83" t="s">
        <v>555</v>
      </c>
      <c r="K1157" s="83" t="s">
        <v>556</v>
      </c>
      <c r="L1157" s="84" t="s">
        <v>557</v>
      </c>
      <c r="M1157" s="134">
        <v>70</v>
      </c>
      <c r="N1157" s="134">
        <v>65</v>
      </c>
      <c r="O1157" s="86" t="s">
        <v>598</v>
      </c>
      <c r="P1157" s="87">
        <f t="shared" si="1605"/>
        <v>3800</v>
      </c>
      <c r="Q1157" s="87" t="s">
        <v>604</v>
      </c>
      <c r="R1157" s="87"/>
      <c r="S1157" s="87"/>
      <c r="T1157" s="87"/>
      <c r="U1157" s="87"/>
      <c r="V1157" s="72">
        <v>333</v>
      </c>
      <c r="Y1157" s="72">
        <v>38.790396265650415</v>
      </c>
      <c r="AC1157" s="4"/>
      <c r="AD1157" s="93">
        <v>2736.3540874066834</v>
      </c>
      <c r="AE1157" s="72">
        <f t="shared" si="1604"/>
        <v>37</v>
      </c>
      <c r="AF1157" s="72">
        <f t="shared" si="1604"/>
        <v>39</v>
      </c>
      <c r="AG1157" s="92">
        <v>0.83</v>
      </c>
      <c r="AK1157" s="4"/>
      <c r="AM1157" s="73"/>
      <c r="AO1157" s="118"/>
    </row>
    <row r="1158" spans="1:41">
      <c r="A1158" s="4" t="str">
        <f t="shared" si="1578"/>
        <v>MCR02DB50 8304</v>
      </c>
      <c r="B1158" s="4">
        <v>4</v>
      </c>
      <c r="C1158" s="115" t="s">
        <v>984</v>
      </c>
      <c r="D1158" s="79" t="s">
        <v>435</v>
      </c>
      <c r="E1158" s="80">
        <f t="shared" si="1602"/>
        <v>2700</v>
      </c>
      <c r="F1158" s="81">
        <v>19.669507513993747</v>
      </c>
      <c r="G1158" s="81">
        <f t="shared" si="1603"/>
        <v>137.26830720490088</v>
      </c>
      <c r="H1158" s="82" t="s">
        <v>554</v>
      </c>
      <c r="I1158" s="83"/>
      <c r="J1158" s="83" t="s">
        <v>555</v>
      </c>
      <c r="K1158" s="83" t="s">
        <v>556</v>
      </c>
      <c r="L1158" s="84" t="s">
        <v>557</v>
      </c>
      <c r="M1158" s="134">
        <v>70</v>
      </c>
      <c r="N1158" s="134">
        <v>65</v>
      </c>
      <c r="O1158" s="86" t="s">
        <v>598</v>
      </c>
      <c r="P1158" s="87">
        <f t="shared" si="1605"/>
        <v>4800</v>
      </c>
      <c r="Q1158" s="87" t="s">
        <v>607</v>
      </c>
      <c r="R1158" s="87"/>
      <c r="S1158" s="87"/>
      <c r="T1158" s="87"/>
      <c r="U1158" s="87"/>
      <c r="V1158" s="72">
        <v>420</v>
      </c>
      <c r="Y1158" s="72">
        <v>39.3390150279875</v>
      </c>
      <c r="AC1158" s="4"/>
      <c r="AD1158" s="93">
        <v>3401.9857439867246</v>
      </c>
      <c r="AE1158" s="72">
        <f t="shared" si="1604"/>
        <v>37</v>
      </c>
      <c r="AF1158" s="72">
        <f t="shared" si="1604"/>
        <v>39</v>
      </c>
      <c r="AG1158" s="92">
        <v>0.83</v>
      </c>
      <c r="AK1158" s="4"/>
      <c r="AM1158" s="73"/>
      <c r="AO1158" s="118"/>
    </row>
    <row r="1159" spans="1:41">
      <c r="A1159" s="4" t="str">
        <f t="shared" si="1578"/>
        <v>MCR02DB50 8305</v>
      </c>
      <c r="B1159" s="4">
        <v>5</v>
      </c>
      <c r="C1159" s="115" t="s">
        <v>984</v>
      </c>
      <c r="D1159" s="79" t="s">
        <v>435</v>
      </c>
      <c r="E1159" s="80">
        <f t="shared" si="1602"/>
        <v>3150</v>
      </c>
      <c r="F1159" s="81">
        <v>23.390922219669115</v>
      </c>
      <c r="G1159" s="81">
        <f t="shared" si="1603"/>
        <v>134.66762748461483</v>
      </c>
      <c r="H1159" s="82" t="s">
        <v>554</v>
      </c>
      <c r="I1159" s="83"/>
      <c r="J1159" s="83" t="s">
        <v>555</v>
      </c>
      <c r="K1159" s="83" t="s">
        <v>556</v>
      </c>
      <c r="L1159" s="84" t="s">
        <v>557</v>
      </c>
      <c r="M1159" s="134">
        <v>70</v>
      </c>
      <c r="N1159" s="134">
        <v>65</v>
      </c>
      <c r="O1159" s="86" t="s">
        <v>598</v>
      </c>
      <c r="P1159" s="87">
        <f t="shared" si="1605"/>
        <v>5600</v>
      </c>
      <c r="Q1159" s="87" t="s">
        <v>632</v>
      </c>
      <c r="R1159" s="87"/>
      <c r="S1159" s="87"/>
      <c r="T1159" s="87"/>
      <c r="U1159" s="87"/>
      <c r="V1159" s="72">
        <v>500</v>
      </c>
      <c r="Y1159" s="72">
        <v>39.764567773437491</v>
      </c>
      <c r="AC1159" s="4"/>
      <c r="AD1159" s="93">
        <v>3993.9422358966212</v>
      </c>
      <c r="AE1159" s="72">
        <f t="shared" si="1604"/>
        <v>37</v>
      </c>
      <c r="AF1159" s="72">
        <f t="shared" si="1604"/>
        <v>39</v>
      </c>
      <c r="AG1159" s="92">
        <v>0.83</v>
      </c>
      <c r="AK1159" s="4"/>
      <c r="AM1159" s="73"/>
      <c r="AO1159" s="118"/>
    </row>
    <row r="1160" spans="1:41">
      <c r="A1160" s="4" t="str">
        <f t="shared" si="1578"/>
        <v>MCR02DB50 8306</v>
      </c>
      <c r="B1160" s="4">
        <v>6</v>
      </c>
      <c r="C1160" s="115" t="s">
        <v>984</v>
      </c>
      <c r="D1160" s="79" t="s">
        <v>436</v>
      </c>
      <c r="E1160" s="80">
        <f t="shared" si="1602"/>
        <v>3700</v>
      </c>
      <c r="F1160" s="81">
        <v>27.388630082386364</v>
      </c>
      <c r="G1160" s="81">
        <f t="shared" si="1603"/>
        <v>135.09255442386916</v>
      </c>
      <c r="H1160" s="82" t="s">
        <v>554</v>
      </c>
      <c r="I1160" s="83"/>
      <c r="J1160" s="83" t="s">
        <v>555</v>
      </c>
      <c r="K1160" s="83" t="s">
        <v>556</v>
      </c>
      <c r="L1160" s="84" t="s">
        <v>557</v>
      </c>
      <c r="M1160" s="134">
        <v>70</v>
      </c>
      <c r="N1160" s="134">
        <v>65</v>
      </c>
      <c r="O1160" s="86" t="s">
        <v>598</v>
      </c>
      <c r="P1160" s="87">
        <f t="shared" si="1605"/>
        <v>6600</v>
      </c>
      <c r="Q1160" s="87" t="s">
        <v>593</v>
      </c>
      <c r="R1160" s="87"/>
      <c r="S1160" s="87"/>
      <c r="T1160" s="87"/>
      <c r="U1160" s="87"/>
      <c r="V1160" s="72">
        <v>600</v>
      </c>
      <c r="Y1160" s="72">
        <v>40.169990787499998</v>
      </c>
      <c r="AC1160" s="4"/>
      <c r="AD1160" s="93">
        <v>4707.5427416976117</v>
      </c>
      <c r="AE1160" s="72">
        <f t="shared" si="1604"/>
        <v>37</v>
      </c>
      <c r="AF1160" s="72">
        <f t="shared" si="1604"/>
        <v>39</v>
      </c>
      <c r="AG1160" s="92">
        <v>0.83</v>
      </c>
      <c r="AK1160" s="4"/>
      <c r="AM1160" s="73"/>
      <c r="AO1160" s="118"/>
    </row>
    <row r="1161" spans="1:41">
      <c r="A1161" s="4" t="str">
        <f t="shared" ref="A1161:A1224" si="1606">C1161&amp;B1161</f>
        <v>MCR02DB50 8307</v>
      </c>
      <c r="B1161" s="4">
        <v>7</v>
      </c>
      <c r="C1161" s="115" t="s">
        <v>984</v>
      </c>
      <c r="D1161" s="79" t="s">
        <v>436</v>
      </c>
      <c r="E1161" s="80">
        <f t="shared" si="1602"/>
        <v>4250</v>
      </c>
      <c r="F1161" s="81">
        <v>32.078933107066753</v>
      </c>
      <c r="G1161" s="81">
        <f t="shared" si="1603"/>
        <v>132.48570286970536</v>
      </c>
      <c r="H1161" s="82" t="s">
        <v>554</v>
      </c>
      <c r="I1161" s="83"/>
      <c r="J1161" s="83" t="s">
        <v>555</v>
      </c>
      <c r="K1161" s="83" t="s">
        <v>556</v>
      </c>
      <c r="L1161" s="84" t="s">
        <v>557</v>
      </c>
      <c r="M1161" s="134">
        <v>70</v>
      </c>
      <c r="N1161" s="134">
        <v>65</v>
      </c>
      <c r="O1161" s="86" t="s">
        <v>598</v>
      </c>
      <c r="P1161" s="87">
        <f t="shared" si="1605"/>
        <v>7600</v>
      </c>
      <c r="Q1161" s="87" t="s">
        <v>594</v>
      </c>
      <c r="R1161" s="87"/>
      <c r="S1161" s="87"/>
      <c r="T1161" s="87"/>
      <c r="U1161" s="87"/>
      <c r="V1161" s="72">
        <v>700</v>
      </c>
      <c r="Y1161" s="72">
        <v>40.327801620312499</v>
      </c>
      <c r="AC1161" s="4"/>
      <c r="AD1161" s="93">
        <v>5371.8015706653568</v>
      </c>
      <c r="AE1161" s="72">
        <f t="shared" si="1604"/>
        <v>37</v>
      </c>
      <c r="AF1161" s="72">
        <f t="shared" si="1604"/>
        <v>39</v>
      </c>
      <c r="AG1161" s="92">
        <v>0.83</v>
      </c>
      <c r="AK1161" s="4"/>
      <c r="AM1161" s="73"/>
      <c r="AO1161" s="118"/>
    </row>
    <row r="1162" spans="1:41">
      <c r="A1162" s="4" t="str">
        <f t="shared" si="1606"/>
        <v/>
      </c>
      <c r="C1162" s="115"/>
      <c r="D1162" s="79" t="s">
        <v>646</v>
      </c>
      <c r="E1162" s="80"/>
      <c r="F1162" s="82"/>
      <c r="G1162" s="81"/>
      <c r="H1162" s="82" t="s">
        <v>554</v>
      </c>
      <c r="I1162" s="83"/>
      <c r="J1162" s="83"/>
      <c r="K1162" s="83"/>
      <c r="L1162" s="84"/>
      <c r="M1162" s="134"/>
      <c r="N1162" s="134"/>
      <c r="O1162" s="122"/>
      <c r="P1162" s="87"/>
      <c r="Q1162" s="87"/>
      <c r="R1162" s="87"/>
      <c r="S1162" s="87"/>
      <c r="T1162" s="87"/>
      <c r="U1162" s="87"/>
      <c r="AC1162" s="4"/>
      <c r="AE1162" s="72">
        <f t="shared" si="1604"/>
        <v>37</v>
      </c>
      <c r="AF1162" s="72">
        <f t="shared" si="1604"/>
        <v>39</v>
      </c>
      <c r="AG1162" s="92"/>
      <c r="AK1162" s="4"/>
      <c r="AM1162" s="73"/>
      <c r="AO1162" s="118"/>
    </row>
    <row r="1163" spans="1:41">
      <c r="A1163" s="4" t="str">
        <f t="shared" si="1606"/>
        <v>MCR04DB50 8301</v>
      </c>
      <c r="B1163" s="4">
        <v>1</v>
      </c>
      <c r="C1163" s="115" t="s">
        <v>985</v>
      </c>
      <c r="D1163" s="79" t="s">
        <v>435</v>
      </c>
      <c r="E1163" s="80">
        <f t="shared" ref="E1163:E1169" si="1607">MROUND(AD1163*AG1163*AE1163/AF1163,50)</f>
        <v>2000</v>
      </c>
      <c r="F1163" s="81">
        <v>13.571455532261862</v>
      </c>
      <c r="G1163" s="81">
        <f t="shared" ref="G1163:G1169" si="1608">E1163/F1163</f>
        <v>147.36812829291816</v>
      </c>
      <c r="H1163" s="82" t="s">
        <v>554</v>
      </c>
      <c r="I1163" s="83"/>
      <c r="J1163" s="83" t="s">
        <v>555</v>
      </c>
      <c r="K1163" s="83" t="s">
        <v>556</v>
      </c>
      <c r="L1163" s="84" t="s">
        <v>567</v>
      </c>
      <c r="M1163" s="134">
        <v>70</v>
      </c>
      <c r="N1163" s="134">
        <v>65</v>
      </c>
      <c r="O1163" s="86" t="s">
        <v>642</v>
      </c>
      <c r="P1163" s="87">
        <f>MROUND(E1163/(4*0.28),100)</f>
        <v>1800</v>
      </c>
      <c r="Q1163" s="87" t="s">
        <v>635</v>
      </c>
      <c r="R1163" s="87"/>
      <c r="S1163" s="87"/>
      <c r="T1163" s="87"/>
      <c r="U1163" s="87"/>
      <c r="V1163" s="72">
        <v>150</v>
      </c>
      <c r="Y1163" s="72">
        <v>37.547693639257815</v>
      </c>
      <c r="AC1163" s="4"/>
      <c r="AD1163" s="93">
        <v>2543.2979589821366</v>
      </c>
      <c r="AE1163" s="72">
        <f t="shared" si="1604"/>
        <v>37</v>
      </c>
      <c r="AF1163" s="72">
        <f t="shared" si="1604"/>
        <v>39</v>
      </c>
      <c r="AG1163" s="92">
        <v>0.83</v>
      </c>
      <c r="AK1163" s="4"/>
      <c r="AM1163" s="73"/>
      <c r="AO1163" s="118"/>
    </row>
    <row r="1164" spans="1:41">
      <c r="A1164" s="4" t="str">
        <f t="shared" si="1606"/>
        <v>MCR04DB50 8302</v>
      </c>
      <c r="B1164" s="4">
        <v>2</v>
      </c>
      <c r="C1164" s="115" t="s">
        <v>985</v>
      </c>
      <c r="D1164" s="79" t="s">
        <v>435</v>
      </c>
      <c r="E1164" s="80">
        <f t="shared" si="1607"/>
        <v>3150</v>
      </c>
      <c r="F1164" s="81">
        <v>21.308624580502325</v>
      </c>
      <c r="G1164" s="81">
        <f t="shared" si="1608"/>
        <v>147.82746714127629</v>
      </c>
      <c r="H1164" s="82" t="s">
        <v>554</v>
      </c>
      <c r="I1164" s="83"/>
      <c r="J1164" s="83" t="s">
        <v>555</v>
      </c>
      <c r="K1164" s="83" t="s">
        <v>556</v>
      </c>
      <c r="L1164" s="84" t="s">
        <v>567</v>
      </c>
      <c r="M1164" s="134">
        <v>70</v>
      </c>
      <c r="N1164" s="134">
        <v>65</v>
      </c>
      <c r="O1164" s="86" t="s">
        <v>642</v>
      </c>
      <c r="P1164" s="87">
        <f t="shared" ref="P1164:P1169" si="1609">MROUND(E1164/(4*0.28),100)</f>
        <v>2800</v>
      </c>
      <c r="Q1164" s="87" t="s">
        <v>591</v>
      </c>
      <c r="R1164" s="87"/>
      <c r="S1164" s="87"/>
      <c r="T1164" s="87"/>
      <c r="U1164" s="87"/>
      <c r="V1164" s="72">
        <v>240</v>
      </c>
      <c r="Y1164" s="72">
        <v>38.177952373399997</v>
      </c>
      <c r="AC1164" s="4"/>
      <c r="AD1164" s="93">
        <v>4010.175809253351</v>
      </c>
      <c r="AE1164" s="72">
        <f t="shared" si="1604"/>
        <v>37</v>
      </c>
      <c r="AF1164" s="72">
        <f t="shared" si="1604"/>
        <v>39</v>
      </c>
      <c r="AG1164" s="92">
        <v>0.83</v>
      </c>
      <c r="AK1164" s="4"/>
      <c r="AM1164" s="73"/>
      <c r="AO1164" s="118"/>
    </row>
    <row r="1165" spans="1:41">
      <c r="A1165" s="4" t="str">
        <f t="shared" si="1606"/>
        <v>MCR04DB50 8303</v>
      </c>
      <c r="B1165" s="4">
        <v>3</v>
      </c>
      <c r="C1165" s="115" t="s">
        <v>985</v>
      </c>
      <c r="D1165" s="79" t="s">
        <v>435</v>
      </c>
      <c r="E1165" s="80">
        <f t="shared" si="1607"/>
        <v>4300</v>
      </c>
      <c r="F1165" s="81">
        <v>29.027420126879971</v>
      </c>
      <c r="G1165" s="81">
        <f t="shared" si="1608"/>
        <v>148.13579647121702</v>
      </c>
      <c r="H1165" s="82" t="s">
        <v>554</v>
      </c>
      <c r="I1165" s="83"/>
      <c r="J1165" s="83" t="s">
        <v>555</v>
      </c>
      <c r="K1165" s="83" t="s">
        <v>556</v>
      </c>
      <c r="L1165" s="84" t="s">
        <v>567</v>
      </c>
      <c r="M1165" s="134">
        <v>70</v>
      </c>
      <c r="N1165" s="134">
        <v>65</v>
      </c>
      <c r="O1165" s="86" t="s">
        <v>642</v>
      </c>
      <c r="P1165" s="87">
        <f t="shared" si="1609"/>
        <v>3800</v>
      </c>
      <c r="Q1165" s="87" t="s">
        <v>604</v>
      </c>
      <c r="R1165" s="87"/>
      <c r="S1165" s="87"/>
      <c r="T1165" s="87"/>
      <c r="U1165" s="87"/>
      <c r="V1165" s="72">
        <v>333</v>
      </c>
      <c r="Y1165" s="72">
        <v>38.790396265650415</v>
      </c>
      <c r="AC1165" s="4"/>
      <c r="AD1165" s="93">
        <v>5472.7081748133669</v>
      </c>
      <c r="AE1165" s="72">
        <f t="shared" si="1604"/>
        <v>37</v>
      </c>
      <c r="AF1165" s="72">
        <f t="shared" si="1604"/>
        <v>39</v>
      </c>
      <c r="AG1165" s="92">
        <v>0.83</v>
      </c>
      <c r="AK1165" s="4"/>
      <c r="AM1165" s="73"/>
      <c r="AO1165" s="118"/>
    </row>
    <row r="1166" spans="1:41">
      <c r="A1166" s="4" t="str">
        <f t="shared" si="1606"/>
        <v>MCR04DB50 8304</v>
      </c>
      <c r="B1166" s="4">
        <v>4</v>
      </c>
      <c r="C1166" s="115" t="s">
        <v>985</v>
      </c>
      <c r="D1166" s="79" t="s">
        <v>436</v>
      </c>
      <c r="E1166" s="80">
        <f t="shared" si="1607"/>
        <v>5350</v>
      </c>
      <c r="F1166" s="81">
        <v>36.716414026121662</v>
      </c>
      <c r="G1166" s="81">
        <f t="shared" si="1608"/>
        <v>145.71139752901186</v>
      </c>
      <c r="H1166" s="82" t="s">
        <v>554</v>
      </c>
      <c r="I1166" s="83"/>
      <c r="J1166" s="83" t="s">
        <v>555</v>
      </c>
      <c r="K1166" s="83" t="s">
        <v>556</v>
      </c>
      <c r="L1166" s="84" t="s">
        <v>567</v>
      </c>
      <c r="M1166" s="134">
        <v>70</v>
      </c>
      <c r="N1166" s="134">
        <v>65</v>
      </c>
      <c r="O1166" s="86" t="s">
        <v>642</v>
      </c>
      <c r="P1166" s="87">
        <f t="shared" si="1609"/>
        <v>4800</v>
      </c>
      <c r="Q1166" s="87" t="s">
        <v>607</v>
      </c>
      <c r="R1166" s="87"/>
      <c r="S1166" s="87"/>
      <c r="T1166" s="87"/>
      <c r="U1166" s="87"/>
      <c r="V1166" s="72">
        <v>420</v>
      </c>
      <c r="Y1166" s="72">
        <v>39.3390150279875</v>
      </c>
      <c r="AC1166" s="4"/>
      <c r="AD1166" s="93">
        <v>6803.9714879734493</v>
      </c>
      <c r="AE1166" s="72">
        <f t="shared" si="1604"/>
        <v>37</v>
      </c>
      <c r="AF1166" s="72">
        <f t="shared" si="1604"/>
        <v>39</v>
      </c>
      <c r="AG1166" s="92">
        <v>0.83</v>
      </c>
      <c r="AK1166" s="4"/>
      <c r="AM1166" s="73"/>
      <c r="AO1166" s="118"/>
    </row>
    <row r="1167" spans="1:41">
      <c r="A1167" s="4" t="str">
        <f t="shared" si="1606"/>
        <v>MCR04DB50 8305</v>
      </c>
      <c r="B1167" s="4">
        <v>5</v>
      </c>
      <c r="C1167" s="115" t="s">
        <v>985</v>
      </c>
      <c r="D1167" s="79" t="s">
        <v>436</v>
      </c>
      <c r="E1167" s="80">
        <f t="shared" si="1607"/>
        <v>6300</v>
      </c>
      <c r="F1167" s="81">
        <v>43.697327223557679</v>
      </c>
      <c r="G1167" s="81">
        <f t="shared" si="1608"/>
        <v>144.17357765999944</v>
      </c>
      <c r="H1167" s="82" t="s">
        <v>554</v>
      </c>
      <c r="I1167" s="83"/>
      <c r="J1167" s="83" t="s">
        <v>555</v>
      </c>
      <c r="K1167" s="83" t="s">
        <v>556</v>
      </c>
      <c r="L1167" s="84" t="s">
        <v>567</v>
      </c>
      <c r="M1167" s="134">
        <v>70</v>
      </c>
      <c r="N1167" s="134">
        <v>65</v>
      </c>
      <c r="O1167" s="86" t="s">
        <v>642</v>
      </c>
      <c r="P1167" s="87">
        <f t="shared" si="1609"/>
        <v>5600</v>
      </c>
      <c r="Q1167" s="87" t="s">
        <v>632</v>
      </c>
      <c r="R1167" s="87"/>
      <c r="S1167" s="87"/>
      <c r="T1167" s="87"/>
      <c r="U1167" s="87"/>
      <c r="V1167" s="72">
        <v>500</v>
      </c>
      <c r="Y1167" s="72">
        <v>39.764567773437491</v>
      </c>
      <c r="AC1167" s="4"/>
      <c r="AD1167" s="93">
        <v>7987.8844717932425</v>
      </c>
      <c r="AE1167" s="72">
        <f t="shared" si="1604"/>
        <v>37</v>
      </c>
      <c r="AF1167" s="72">
        <f t="shared" si="1604"/>
        <v>39</v>
      </c>
      <c r="AG1167" s="92">
        <v>0.83</v>
      </c>
      <c r="AK1167" s="4"/>
      <c r="AM1167" s="73"/>
      <c r="AO1167" s="118"/>
    </row>
    <row r="1168" spans="1:41">
      <c r="A1168" s="4" t="str">
        <f t="shared" si="1606"/>
        <v>MCR04DB50 8306</v>
      </c>
      <c r="B1168" s="4">
        <v>6</v>
      </c>
      <c r="C1168" s="115" t="s">
        <v>985</v>
      </c>
      <c r="D1168" s="79" t="s">
        <v>436</v>
      </c>
      <c r="E1168" s="80">
        <f t="shared" si="1607"/>
        <v>7400</v>
      </c>
      <c r="F1168" s="81">
        <v>52.395640157608689</v>
      </c>
      <c r="G1168" s="81">
        <f t="shared" si="1608"/>
        <v>141.23312507949959</v>
      </c>
      <c r="H1168" s="82" t="s">
        <v>554</v>
      </c>
      <c r="I1168" s="83"/>
      <c r="J1168" s="83" t="s">
        <v>555</v>
      </c>
      <c r="K1168" s="83" t="s">
        <v>556</v>
      </c>
      <c r="L1168" s="84" t="s">
        <v>567</v>
      </c>
      <c r="M1168" s="134">
        <v>70</v>
      </c>
      <c r="N1168" s="134">
        <v>65</v>
      </c>
      <c r="O1168" s="86" t="s">
        <v>642</v>
      </c>
      <c r="P1168" s="87">
        <f t="shared" si="1609"/>
        <v>6600</v>
      </c>
      <c r="Q1168" s="87" t="s">
        <v>593</v>
      </c>
      <c r="R1168" s="87"/>
      <c r="S1168" s="87"/>
      <c r="T1168" s="87"/>
      <c r="U1168" s="87"/>
      <c r="V1168" s="72">
        <v>600</v>
      </c>
      <c r="Y1168" s="72">
        <v>40.169990787499998</v>
      </c>
      <c r="AC1168" s="4"/>
      <c r="AD1168" s="93">
        <v>9415.0854833952235</v>
      </c>
      <c r="AE1168" s="72">
        <f t="shared" si="1604"/>
        <v>37</v>
      </c>
      <c r="AF1168" s="72">
        <f t="shared" si="1604"/>
        <v>39</v>
      </c>
      <c r="AG1168" s="92">
        <v>0.83</v>
      </c>
      <c r="AK1168" s="4"/>
      <c r="AM1168" s="73"/>
      <c r="AO1168" s="118"/>
    </row>
    <row r="1169" spans="1:41">
      <c r="A1169" s="4" t="str">
        <f t="shared" si="1606"/>
        <v>MCR04DB50 8307</v>
      </c>
      <c r="B1169" s="4">
        <v>7</v>
      </c>
      <c r="C1169" s="115" t="s">
        <v>985</v>
      </c>
      <c r="D1169" s="79" t="s">
        <v>436</v>
      </c>
      <c r="E1169" s="80">
        <f t="shared" si="1607"/>
        <v>8450</v>
      </c>
      <c r="F1169" s="81">
        <v>61.036672722635124</v>
      </c>
      <c r="G1169" s="81">
        <f t="shared" si="1608"/>
        <v>138.44136030151529</v>
      </c>
      <c r="H1169" s="82" t="s">
        <v>554</v>
      </c>
      <c r="I1169" s="83"/>
      <c r="J1169" s="83" t="s">
        <v>555</v>
      </c>
      <c r="K1169" s="83" t="s">
        <v>556</v>
      </c>
      <c r="L1169" s="84" t="s">
        <v>567</v>
      </c>
      <c r="M1169" s="134">
        <v>70</v>
      </c>
      <c r="N1169" s="134">
        <v>65</v>
      </c>
      <c r="O1169" s="86" t="s">
        <v>642</v>
      </c>
      <c r="P1169" s="87">
        <f t="shared" si="1609"/>
        <v>7500</v>
      </c>
      <c r="Q1169" s="87" t="s">
        <v>594</v>
      </c>
      <c r="R1169" s="87"/>
      <c r="S1169" s="87"/>
      <c r="T1169" s="87"/>
      <c r="U1169" s="87"/>
      <c r="V1169" s="72">
        <v>700</v>
      </c>
      <c r="Y1169" s="72">
        <v>40.327801620312499</v>
      </c>
      <c r="AC1169" s="4"/>
      <c r="AD1169" s="93">
        <v>10743.603141330714</v>
      </c>
      <c r="AE1169" s="72">
        <f t="shared" si="1604"/>
        <v>37</v>
      </c>
      <c r="AF1169" s="72">
        <f t="shared" si="1604"/>
        <v>39</v>
      </c>
      <c r="AG1169" s="92">
        <v>0.83</v>
      </c>
      <c r="AK1169" s="4"/>
      <c r="AM1169" s="73"/>
      <c r="AO1169" s="118"/>
    </row>
    <row r="1170" spans="1:41">
      <c r="A1170" s="4" t="str">
        <f t="shared" si="1606"/>
        <v/>
      </c>
      <c r="C1170" s="115"/>
      <c r="D1170" s="79" t="s">
        <v>646</v>
      </c>
      <c r="E1170" s="80"/>
      <c r="F1170" s="81"/>
      <c r="G1170" s="81"/>
      <c r="H1170" s="82"/>
      <c r="I1170" s="83"/>
      <c r="J1170" s="83"/>
      <c r="K1170" s="83"/>
      <c r="L1170" s="84"/>
      <c r="M1170" s="134"/>
      <c r="N1170" s="134"/>
      <c r="O1170" s="122"/>
      <c r="P1170" s="87"/>
      <c r="Q1170" s="87"/>
      <c r="R1170" s="87"/>
      <c r="S1170" s="87"/>
      <c r="T1170" s="87"/>
      <c r="U1170" s="87"/>
      <c r="AC1170" s="4"/>
      <c r="AD1170" s="93"/>
      <c r="AG1170" s="92"/>
      <c r="AK1170" s="4"/>
      <c r="AM1170" s="73"/>
      <c r="AO1170" s="118"/>
    </row>
    <row r="1171" spans="1:41" ht="17.399999999999999">
      <c r="A1171" s="4" t="str">
        <f t="shared" si="1606"/>
        <v>MCR05DB50 8301</v>
      </c>
      <c r="B1171" s="4">
        <v>1</v>
      </c>
      <c r="C1171" s="115" t="s">
        <v>986</v>
      </c>
      <c r="D1171" s="79" t="s">
        <v>435</v>
      </c>
      <c r="E1171" s="80">
        <f t="shared" ref="E1171:E1174" si="1610">MROUND(AD1171*AG1171*AE1171/AF1171,50)</f>
        <v>2500</v>
      </c>
      <c r="F1171" s="81">
        <v>17</v>
      </c>
      <c r="G1171" s="81">
        <f t="shared" ref="G1171:G1177" si="1611">E1171/F1171</f>
        <v>147.05882352941177</v>
      </c>
      <c r="H1171" s="82" t="s">
        <v>554</v>
      </c>
      <c r="I1171" s="83"/>
      <c r="J1171" s="83" t="s">
        <v>555</v>
      </c>
      <c r="K1171" s="83" t="s">
        <v>556</v>
      </c>
      <c r="L1171" s="84" t="s">
        <v>571</v>
      </c>
      <c r="M1171" s="134">
        <v>70</v>
      </c>
      <c r="N1171" s="134">
        <v>65</v>
      </c>
      <c r="O1171" s="86" t="s">
        <v>633</v>
      </c>
      <c r="P1171" s="87">
        <f>MROUND(E1171/(5*0.28),100)</f>
        <v>1800</v>
      </c>
      <c r="Q1171" s="87" t="s">
        <v>635</v>
      </c>
      <c r="R1171" s="87"/>
      <c r="S1171" s="87"/>
      <c r="T1171" s="87"/>
      <c r="U1171" s="87"/>
      <c r="V1171" s="72">
        <v>150</v>
      </c>
      <c r="Y1171" s="72">
        <v>37.547693639257815</v>
      </c>
      <c r="AC1171" s="4"/>
      <c r="AD1171" s="97">
        <v>3179.1224487276709</v>
      </c>
      <c r="AE1171" s="72">
        <v>37</v>
      </c>
      <c r="AF1171" s="72">
        <v>39</v>
      </c>
      <c r="AG1171" s="92">
        <v>0.83</v>
      </c>
      <c r="AK1171" s="4"/>
      <c r="AM1171" s="73"/>
      <c r="AO1171" s="118"/>
    </row>
    <row r="1172" spans="1:41" ht="17.399999999999999">
      <c r="A1172" s="4" t="str">
        <f t="shared" si="1606"/>
        <v>MCR05DB50 8302</v>
      </c>
      <c r="B1172" s="4">
        <v>2</v>
      </c>
      <c r="C1172" s="115" t="s">
        <v>986</v>
      </c>
      <c r="D1172" s="79" t="s">
        <v>435</v>
      </c>
      <c r="E1172" s="80">
        <f t="shared" si="1610"/>
        <v>3950</v>
      </c>
      <c r="F1172" s="81">
        <v>26</v>
      </c>
      <c r="G1172" s="81">
        <f t="shared" si="1611"/>
        <v>151.92307692307693</v>
      </c>
      <c r="H1172" s="82" t="s">
        <v>554</v>
      </c>
      <c r="I1172" s="83"/>
      <c r="J1172" s="83" t="s">
        <v>555</v>
      </c>
      <c r="K1172" s="83" t="s">
        <v>556</v>
      </c>
      <c r="L1172" s="84" t="s">
        <v>571</v>
      </c>
      <c r="M1172" s="134">
        <v>70</v>
      </c>
      <c r="N1172" s="134">
        <v>65</v>
      </c>
      <c r="O1172" s="86" t="s">
        <v>633</v>
      </c>
      <c r="P1172" s="87">
        <f t="shared" ref="P1172:P1177" si="1612">MROUND(E1172/(5*0.28),100)</f>
        <v>2800</v>
      </c>
      <c r="Q1172" s="87" t="s">
        <v>591</v>
      </c>
      <c r="R1172" s="87"/>
      <c r="S1172" s="87"/>
      <c r="T1172" s="87"/>
      <c r="U1172" s="87"/>
      <c r="V1172" s="72">
        <v>240</v>
      </c>
      <c r="Y1172" s="72">
        <v>38.177952373399997</v>
      </c>
      <c r="AC1172" s="4"/>
      <c r="AD1172" s="94">
        <v>5012.7197615666882</v>
      </c>
      <c r="AE1172" s="72">
        <v>37</v>
      </c>
      <c r="AF1172" s="72">
        <v>39</v>
      </c>
      <c r="AG1172" s="92">
        <v>0.83</v>
      </c>
      <c r="AK1172" s="4"/>
      <c r="AM1172" s="73"/>
      <c r="AO1172" s="118"/>
    </row>
    <row r="1173" spans="1:41" ht="17.399999999999999">
      <c r="A1173" s="4" t="str">
        <f t="shared" si="1606"/>
        <v>MCR05DB50 8303</v>
      </c>
      <c r="B1173" s="4">
        <v>3</v>
      </c>
      <c r="C1173" s="115" t="s">
        <v>986</v>
      </c>
      <c r="D1173" s="79" t="s">
        <v>435</v>
      </c>
      <c r="E1173" s="80">
        <f t="shared" si="1610"/>
        <v>5400</v>
      </c>
      <c r="F1173" s="81">
        <v>35</v>
      </c>
      <c r="G1173" s="81">
        <f t="shared" si="1611"/>
        <v>154.28571428571428</v>
      </c>
      <c r="H1173" s="82" t="s">
        <v>554</v>
      </c>
      <c r="I1173" s="83"/>
      <c r="J1173" s="83" t="s">
        <v>555</v>
      </c>
      <c r="K1173" s="83" t="s">
        <v>556</v>
      </c>
      <c r="L1173" s="84" t="s">
        <v>571</v>
      </c>
      <c r="M1173" s="134">
        <v>70</v>
      </c>
      <c r="N1173" s="134">
        <v>65</v>
      </c>
      <c r="O1173" s="86" t="s">
        <v>633</v>
      </c>
      <c r="P1173" s="87">
        <f t="shared" si="1612"/>
        <v>3900</v>
      </c>
      <c r="Q1173" s="87" t="s">
        <v>604</v>
      </c>
      <c r="R1173" s="87"/>
      <c r="S1173" s="87"/>
      <c r="T1173" s="87"/>
      <c r="U1173" s="87"/>
      <c r="V1173" s="72">
        <v>333</v>
      </c>
      <c r="Y1173" s="72">
        <v>38.790396265650415</v>
      </c>
      <c r="AC1173" s="4"/>
      <c r="AD1173" s="94">
        <v>6840.8852185167088</v>
      </c>
      <c r="AE1173" s="72">
        <v>37</v>
      </c>
      <c r="AF1173" s="72">
        <v>39</v>
      </c>
      <c r="AG1173" s="92">
        <v>0.83</v>
      </c>
      <c r="AK1173" s="4"/>
      <c r="AM1173" s="73"/>
      <c r="AO1173" s="118"/>
    </row>
    <row r="1174" spans="1:41" ht="17.399999999999999">
      <c r="A1174" s="4" t="str">
        <f t="shared" si="1606"/>
        <v>MCR05DB50 8304</v>
      </c>
      <c r="B1174" s="4">
        <v>4</v>
      </c>
      <c r="C1174" s="115" t="s">
        <v>986</v>
      </c>
      <c r="D1174" s="79" t="s">
        <v>436</v>
      </c>
      <c r="E1174" s="80">
        <f t="shared" si="1610"/>
        <v>6700</v>
      </c>
      <c r="F1174" s="81">
        <v>45</v>
      </c>
      <c r="G1174" s="81">
        <f t="shared" si="1611"/>
        <v>148.88888888888889</v>
      </c>
      <c r="H1174" s="82" t="s">
        <v>554</v>
      </c>
      <c r="I1174" s="83"/>
      <c r="J1174" s="83" t="s">
        <v>555</v>
      </c>
      <c r="K1174" s="83" t="s">
        <v>556</v>
      </c>
      <c r="L1174" s="84" t="s">
        <v>571</v>
      </c>
      <c r="M1174" s="134">
        <v>70</v>
      </c>
      <c r="N1174" s="134">
        <v>65</v>
      </c>
      <c r="O1174" s="86" t="s">
        <v>633</v>
      </c>
      <c r="P1174" s="87">
        <f t="shared" si="1612"/>
        <v>4800</v>
      </c>
      <c r="Q1174" s="87" t="s">
        <v>607</v>
      </c>
      <c r="R1174" s="87"/>
      <c r="S1174" s="87"/>
      <c r="T1174" s="87"/>
      <c r="U1174" s="87"/>
      <c r="V1174" s="72">
        <v>420</v>
      </c>
      <c r="Y1174" s="72">
        <v>39.3390150279875</v>
      </c>
      <c r="AC1174" s="4"/>
      <c r="AD1174" s="94">
        <v>8504.9643599668125</v>
      </c>
      <c r="AE1174" s="72">
        <v>37</v>
      </c>
      <c r="AF1174" s="72">
        <v>39</v>
      </c>
      <c r="AG1174" s="92">
        <v>0.83</v>
      </c>
      <c r="AK1174" s="4"/>
      <c r="AM1174" s="73"/>
      <c r="AO1174" s="118"/>
    </row>
    <row r="1175" spans="1:41" ht="17.399999999999999">
      <c r="A1175" s="4" t="str">
        <f t="shared" si="1606"/>
        <v>MCR05DB50 8305</v>
      </c>
      <c r="B1175" s="4">
        <v>5</v>
      </c>
      <c r="C1175" s="115" t="s">
        <v>986</v>
      </c>
      <c r="D1175" s="79" t="s">
        <v>436</v>
      </c>
      <c r="E1175" s="80">
        <f>MROUND(AD1175*AG1175*AE1175/AF1175,50)</f>
        <v>7800</v>
      </c>
      <c r="F1175" s="81">
        <v>53</v>
      </c>
      <c r="G1175" s="81">
        <f t="shared" si="1611"/>
        <v>147.16981132075472</v>
      </c>
      <c r="H1175" s="82" t="s">
        <v>554</v>
      </c>
      <c r="I1175" s="83"/>
      <c r="J1175" s="83" t="s">
        <v>555</v>
      </c>
      <c r="K1175" s="83" t="s">
        <v>556</v>
      </c>
      <c r="L1175" s="84" t="s">
        <v>571</v>
      </c>
      <c r="M1175" s="134">
        <v>70</v>
      </c>
      <c r="N1175" s="134">
        <v>65</v>
      </c>
      <c r="O1175" s="86" t="s">
        <v>633</v>
      </c>
      <c r="P1175" s="87">
        <f t="shared" si="1612"/>
        <v>5600</v>
      </c>
      <c r="Q1175" s="87" t="s">
        <v>632</v>
      </c>
      <c r="R1175" s="87"/>
      <c r="S1175" s="87"/>
      <c r="T1175" s="87"/>
      <c r="U1175" s="87"/>
      <c r="V1175" s="72">
        <v>500</v>
      </c>
      <c r="Y1175" s="72">
        <v>39.764567773437491</v>
      </c>
      <c r="AC1175" s="4"/>
      <c r="AD1175" s="94">
        <v>9934.1051221514663</v>
      </c>
      <c r="AE1175" s="72">
        <v>37</v>
      </c>
      <c r="AF1175" s="72">
        <v>39</v>
      </c>
      <c r="AG1175" s="92">
        <v>0.83</v>
      </c>
      <c r="AK1175" s="4"/>
      <c r="AM1175" s="73"/>
      <c r="AO1175" s="118"/>
    </row>
    <row r="1176" spans="1:41" ht="17.399999999999999">
      <c r="A1176" s="4" t="str">
        <f t="shared" si="1606"/>
        <v>MCR05DB50 8306</v>
      </c>
      <c r="B1176" s="4">
        <v>6</v>
      </c>
      <c r="C1176" s="115" t="s">
        <v>986</v>
      </c>
      <c r="D1176" s="79" t="s">
        <v>436</v>
      </c>
      <c r="E1176" s="80">
        <f>MROUND(AD1176*AG1176*AE1176/AF1176,50)</f>
        <v>9250</v>
      </c>
      <c r="F1176" s="81">
        <v>64</v>
      </c>
      <c r="G1176" s="81">
        <f t="shared" si="1611"/>
        <v>144.53125</v>
      </c>
      <c r="H1176" s="82" t="s">
        <v>554</v>
      </c>
      <c r="I1176" s="83"/>
      <c r="J1176" s="83" t="s">
        <v>555</v>
      </c>
      <c r="K1176" s="83" t="s">
        <v>556</v>
      </c>
      <c r="L1176" s="84" t="s">
        <v>571</v>
      </c>
      <c r="M1176" s="134">
        <v>70</v>
      </c>
      <c r="N1176" s="134">
        <v>65</v>
      </c>
      <c r="O1176" s="86" t="s">
        <v>633</v>
      </c>
      <c r="P1176" s="87">
        <f t="shared" si="1612"/>
        <v>6600</v>
      </c>
      <c r="Q1176" s="87" t="s">
        <v>593</v>
      </c>
      <c r="R1176" s="87"/>
      <c r="S1176" s="87"/>
      <c r="T1176" s="87"/>
      <c r="U1176" s="87"/>
      <c r="V1176" s="72">
        <v>600</v>
      </c>
      <c r="Y1176" s="72">
        <v>40.169990787499998</v>
      </c>
      <c r="AC1176" s="4"/>
      <c r="AD1176" s="147">
        <v>11768.85685424403</v>
      </c>
      <c r="AE1176" s="72">
        <v>37</v>
      </c>
      <c r="AF1176" s="72">
        <v>39</v>
      </c>
      <c r="AG1176" s="92">
        <v>0.83</v>
      </c>
      <c r="AK1176" s="4"/>
      <c r="AM1176" s="73"/>
      <c r="AO1176" s="118"/>
    </row>
    <row r="1177" spans="1:41" ht="17.399999999999999">
      <c r="A1177" s="4" t="str">
        <f t="shared" si="1606"/>
        <v>MCR05DB50 8307</v>
      </c>
      <c r="B1177" s="4">
        <v>7</v>
      </c>
      <c r="C1177" s="115" t="s">
        <v>986</v>
      </c>
      <c r="D1177" s="79" t="s">
        <v>436</v>
      </c>
      <c r="E1177" s="80">
        <f>MROUND(AD1177*AG1177*AE1177/AF1177,50)</f>
        <v>10550</v>
      </c>
      <c r="F1177" s="81">
        <v>75</v>
      </c>
      <c r="G1177" s="81">
        <f t="shared" si="1611"/>
        <v>140.66666666666666</v>
      </c>
      <c r="H1177" s="82" t="s">
        <v>554</v>
      </c>
      <c r="I1177" s="83"/>
      <c r="J1177" s="83" t="s">
        <v>555</v>
      </c>
      <c r="K1177" s="83" t="s">
        <v>556</v>
      </c>
      <c r="L1177" s="84" t="s">
        <v>571</v>
      </c>
      <c r="M1177" s="134">
        <v>70</v>
      </c>
      <c r="N1177" s="134">
        <v>65</v>
      </c>
      <c r="O1177" s="86" t="s">
        <v>633</v>
      </c>
      <c r="P1177" s="87">
        <f t="shared" si="1612"/>
        <v>7500</v>
      </c>
      <c r="Q1177" s="87" t="s">
        <v>594</v>
      </c>
      <c r="R1177" s="87"/>
      <c r="S1177" s="87"/>
      <c r="T1177" s="87"/>
      <c r="U1177" s="87"/>
      <c r="V1177" s="72">
        <v>700</v>
      </c>
      <c r="Y1177" s="72">
        <v>40.327801620312499</v>
      </c>
      <c r="AC1177" s="4"/>
      <c r="AD1177" s="97">
        <v>13429.503926663392</v>
      </c>
      <c r="AE1177" s="72">
        <v>37</v>
      </c>
      <c r="AF1177" s="72">
        <v>39</v>
      </c>
      <c r="AG1177" s="92">
        <v>0.83</v>
      </c>
      <c r="AK1177" s="4"/>
      <c r="AM1177" s="73"/>
      <c r="AO1177" s="118"/>
    </row>
    <row r="1178" spans="1:41">
      <c r="A1178" s="4" t="str">
        <f t="shared" si="1606"/>
        <v/>
      </c>
      <c r="C1178" s="115"/>
      <c r="D1178" s="79" t="s">
        <v>646</v>
      </c>
      <c r="E1178" s="80"/>
      <c r="F1178" s="117"/>
      <c r="G1178" s="81"/>
      <c r="H1178" s="82" t="s">
        <v>554</v>
      </c>
      <c r="I1178" s="83"/>
      <c r="J1178" s="83"/>
      <c r="K1178" s="83"/>
      <c r="L1178" s="84"/>
      <c r="M1178" s="134"/>
      <c r="N1178" s="134"/>
      <c r="O1178" s="122"/>
      <c r="P1178" s="87"/>
      <c r="Q1178" s="87"/>
      <c r="R1178" s="87"/>
      <c r="S1178" s="87"/>
      <c r="T1178" s="87"/>
      <c r="U1178" s="87"/>
      <c r="AC1178" s="4"/>
      <c r="AE1178" s="72" t="s">
        <v>643</v>
      </c>
      <c r="AF1178" s="72" t="s">
        <v>643</v>
      </c>
      <c r="AK1178" s="4"/>
      <c r="AM1178" s="73"/>
      <c r="AO1178" s="118"/>
    </row>
    <row r="1179" spans="1:41">
      <c r="A1179" s="4" t="str">
        <f t="shared" si="1606"/>
        <v>MCR02DW80 8401</v>
      </c>
      <c r="B1179" s="4">
        <v>1</v>
      </c>
      <c r="C1179" s="115" t="s">
        <v>987</v>
      </c>
      <c r="D1179" s="79" t="s">
        <v>435</v>
      </c>
      <c r="E1179" s="80">
        <f t="shared" ref="E1179:E1185" si="1613">MROUND(AD1179*AG1179*AE1179/AF1179,50)</f>
        <v>1100</v>
      </c>
      <c r="F1179" s="81">
        <v>7.6110189809306386</v>
      </c>
      <c r="G1179" s="81">
        <f t="shared" ref="G1179:G1185" si="1614">E1179/F1179</f>
        <v>144.52729690413901</v>
      </c>
      <c r="H1179" s="82" t="s">
        <v>554</v>
      </c>
      <c r="I1179" s="83"/>
      <c r="J1179" s="83" t="s">
        <v>555</v>
      </c>
      <c r="K1179" s="83" t="s">
        <v>556</v>
      </c>
      <c r="L1179" s="84" t="s">
        <v>557</v>
      </c>
      <c r="M1179" s="134">
        <v>70</v>
      </c>
      <c r="N1179" s="134">
        <v>65</v>
      </c>
      <c r="O1179" s="86" t="s">
        <v>598</v>
      </c>
      <c r="P1179" s="87">
        <f>MROUND(E1179/(2*0.28),100)</f>
        <v>2000</v>
      </c>
      <c r="Q1179" s="87" t="s">
        <v>425</v>
      </c>
      <c r="R1179" s="87"/>
      <c r="S1179" s="87"/>
      <c r="T1179" s="87"/>
      <c r="U1179" s="87"/>
      <c r="V1179" s="72">
        <v>150</v>
      </c>
      <c r="Y1179" s="72">
        <v>37.547693639257815</v>
      </c>
      <c r="AC1179" s="4"/>
      <c r="AD1179" s="93">
        <v>1271.6489794910683</v>
      </c>
      <c r="AE1179" s="72">
        <v>39</v>
      </c>
      <c r="AF1179" s="72">
        <v>39</v>
      </c>
      <c r="AG1179" s="92">
        <v>0.87</v>
      </c>
      <c r="AK1179" s="4"/>
      <c r="AM1179" s="73"/>
      <c r="AO1179" s="118"/>
    </row>
    <row r="1180" spans="1:41">
      <c r="A1180" s="4" t="str">
        <f t="shared" si="1606"/>
        <v>MCR02DW80 8402</v>
      </c>
      <c r="B1180" s="4">
        <v>2</v>
      </c>
      <c r="C1180" s="115" t="s">
        <v>987</v>
      </c>
      <c r="D1180" s="79" t="s">
        <v>435</v>
      </c>
      <c r="E1180" s="80">
        <f t="shared" si="1613"/>
        <v>1750</v>
      </c>
      <c r="F1180" s="81">
        <v>11.174034840995121</v>
      </c>
      <c r="G1180" s="81">
        <f t="shared" si="1614"/>
        <v>156.61307888352269</v>
      </c>
      <c r="H1180" s="82" t="s">
        <v>554</v>
      </c>
      <c r="I1180" s="83"/>
      <c r="J1180" s="83" t="s">
        <v>555</v>
      </c>
      <c r="K1180" s="83" t="s">
        <v>556</v>
      </c>
      <c r="L1180" s="84" t="s">
        <v>557</v>
      </c>
      <c r="M1180" s="134">
        <v>70</v>
      </c>
      <c r="N1180" s="134">
        <v>65</v>
      </c>
      <c r="O1180" s="86" t="s">
        <v>598</v>
      </c>
      <c r="P1180" s="87">
        <f t="shared" ref="P1180:P1185" si="1615">MROUND(E1180/(2*0.28),100)</f>
        <v>3100</v>
      </c>
      <c r="Q1180" s="87" t="s">
        <v>637</v>
      </c>
      <c r="R1180" s="87"/>
      <c r="S1180" s="87"/>
      <c r="T1180" s="87"/>
      <c r="U1180" s="87"/>
      <c r="V1180" s="72">
        <v>240</v>
      </c>
      <c r="Y1180" s="72">
        <v>38.177952373399997</v>
      </c>
      <c r="AC1180" s="4"/>
      <c r="AD1180" s="93">
        <v>2005.0879046266755</v>
      </c>
      <c r="AE1180" s="72">
        <f>AE1179</f>
        <v>39</v>
      </c>
      <c r="AF1180" s="72">
        <f>AF1179</f>
        <v>39</v>
      </c>
      <c r="AG1180" s="92">
        <v>0.87</v>
      </c>
      <c r="AK1180" s="4"/>
      <c r="AM1180" s="73"/>
      <c r="AO1180" s="118"/>
    </row>
    <row r="1181" spans="1:41">
      <c r="A1181" s="4" t="str">
        <f t="shared" si="1606"/>
        <v>MCR02DW80 8403</v>
      </c>
      <c r="B1181" s="4">
        <v>3</v>
      </c>
      <c r="C1181" s="115" t="s">
        <v>987</v>
      </c>
      <c r="D1181" s="79" t="s">
        <v>435</v>
      </c>
      <c r="E1181" s="80">
        <f t="shared" si="1613"/>
        <v>2400</v>
      </c>
      <c r="F1181" s="81">
        <v>15.562893923447696</v>
      </c>
      <c r="G1181" s="81">
        <f t="shared" si="1614"/>
        <v>154.21296397735264</v>
      </c>
      <c r="H1181" s="82" t="s">
        <v>554</v>
      </c>
      <c r="I1181" s="83"/>
      <c r="J1181" s="83" t="s">
        <v>555</v>
      </c>
      <c r="K1181" s="83" t="s">
        <v>556</v>
      </c>
      <c r="L1181" s="84" t="s">
        <v>557</v>
      </c>
      <c r="M1181" s="134">
        <v>70</v>
      </c>
      <c r="N1181" s="134">
        <v>65</v>
      </c>
      <c r="O1181" s="86" t="s">
        <v>598</v>
      </c>
      <c r="P1181" s="87">
        <f t="shared" si="1615"/>
        <v>4300</v>
      </c>
      <c r="Q1181" s="87" t="s">
        <v>562</v>
      </c>
      <c r="R1181" s="87"/>
      <c r="S1181" s="87"/>
      <c r="T1181" s="87"/>
      <c r="U1181" s="87"/>
      <c r="V1181" s="72">
        <v>333</v>
      </c>
      <c r="Y1181" s="72">
        <v>38.790396265650415</v>
      </c>
      <c r="AC1181" s="4"/>
      <c r="AD1181" s="93">
        <v>2736.3540874066834</v>
      </c>
      <c r="AE1181" s="72">
        <f>AE1180</f>
        <v>39</v>
      </c>
      <c r="AF1181" s="72">
        <f>AF1180</f>
        <v>39</v>
      </c>
      <c r="AG1181" s="92">
        <v>0.87</v>
      </c>
      <c r="AK1181" s="4"/>
      <c r="AM1181" s="73"/>
      <c r="AO1181" s="118"/>
    </row>
    <row r="1182" spans="1:41">
      <c r="A1182" s="4" t="str">
        <f t="shared" si="1606"/>
        <v>MCR02DW80 8404</v>
      </c>
      <c r="B1182" s="4">
        <v>4</v>
      </c>
      <c r="C1182" s="115" t="s">
        <v>987</v>
      </c>
      <c r="D1182" s="79" t="s">
        <v>435</v>
      </c>
      <c r="E1182" s="80">
        <f t="shared" si="1613"/>
        <v>2950</v>
      </c>
      <c r="F1182" s="81">
        <v>19.669507513993747</v>
      </c>
      <c r="G1182" s="81">
        <f t="shared" si="1614"/>
        <v>149.97833564979913</v>
      </c>
      <c r="H1182" s="82" t="s">
        <v>554</v>
      </c>
      <c r="I1182" s="83"/>
      <c r="J1182" s="83" t="s">
        <v>555</v>
      </c>
      <c r="K1182" s="83" t="s">
        <v>556</v>
      </c>
      <c r="L1182" s="84" t="s">
        <v>557</v>
      </c>
      <c r="M1182" s="134">
        <v>70</v>
      </c>
      <c r="N1182" s="134">
        <v>65</v>
      </c>
      <c r="O1182" s="86" t="s">
        <v>598</v>
      </c>
      <c r="P1182" s="87">
        <f t="shared" si="1615"/>
        <v>5300</v>
      </c>
      <c r="Q1182" s="87" t="s">
        <v>609</v>
      </c>
      <c r="R1182" s="87"/>
      <c r="S1182" s="87"/>
      <c r="T1182" s="87"/>
      <c r="U1182" s="87"/>
      <c r="V1182" s="72">
        <v>420</v>
      </c>
      <c r="Y1182" s="72">
        <v>39.3390150279875</v>
      </c>
      <c r="AC1182" s="4"/>
      <c r="AD1182" s="93">
        <v>3401.9857439867246</v>
      </c>
      <c r="AE1182" s="72">
        <f t="shared" ref="AE1182:AF1193" si="1616">AE1181</f>
        <v>39</v>
      </c>
      <c r="AF1182" s="72">
        <f t="shared" si="1616"/>
        <v>39</v>
      </c>
      <c r="AG1182" s="92">
        <v>0.87</v>
      </c>
      <c r="AK1182" s="4"/>
      <c r="AM1182" s="73"/>
      <c r="AO1182" s="118"/>
    </row>
    <row r="1183" spans="1:41">
      <c r="A1183" s="4" t="str">
        <f t="shared" si="1606"/>
        <v>MCR02DW80 8405</v>
      </c>
      <c r="B1183" s="4">
        <v>5</v>
      </c>
      <c r="C1183" s="115" t="s">
        <v>987</v>
      </c>
      <c r="D1183" s="79" t="s">
        <v>435</v>
      </c>
      <c r="E1183" s="80">
        <f t="shared" si="1613"/>
        <v>3450</v>
      </c>
      <c r="F1183" s="81">
        <v>23.390922219669115</v>
      </c>
      <c r="G1183" s="81">
        <f t="shared" si="1614"/>
        <v>147.49311581648291</v>
      </c>
      <c r="H1183" s="82" t="s">
        <v>554</v>
      </c>
      <c r="I1183" s="83"/>
      <c r="J1183" s="83" t="s">
        <v>555</v>
      </c>
      <c r="K1183" s="83" t="s">
        <v>556</v>
      </c>
      <c r="L1183" s="84" t="s">
        <v>557</v>
      </c>
      <c r="M1183" s="134">
        <v>70</v>
      </c>
      <c r="N1183" s="134">
        <v>65</v>
      </c>
      <c r="O1183" s="86" t="s">
        <v>598</v>
      </c>
      <c r="P1183" s="87">
        <f t="shared" si="1615"/>
        <v>6200</v>
      </c>
      <c r="Q1183" s="87" t="s">
        <v>610</v>
      </c>
      <c r="R1183" s="87"/>
      <c r="S1183" s="87"/>
      <c r="T1183" s="87"/>
      <c r="U1183" s="87"/>
      <c r="V1183" s="72">
        <v>500</v>
      </c>
      <c r="Y1183" s="72">
        <v>39.764567773437491</v>
      </c>
      <c r="AC1183" s="4"/>
      <c r="AD1183" s="93">
        <v>3993.9422358966212</v>
      </c>
      <c r="AE1183" s="72">
        <f t="shared" si="1616"/>
        <v>39</v>
      </c>
      <c r="AF1183" s="72">
        <f t="shared" si="1616"/>
        <v>39</v>
      </c>
      <c r="AG1183" s="92">
        <v>0.87</v>
      </c>
      <c r="AK1183" s="4"/>
      <c r="AM1183" s="73"/>
      <c r="AO1183" s="118"/>
    </row>
    <row r="1184" spans="1:41">
      <c r="A1184" s="4" t="str">
        <f t="shared" si="1606"/>
        <v>MCR02DW80 8406</v>
      </c>
      <c r="B1184" s="4">
        <v>6</v>
      </c>
      <c r="C1184" s="115" t="s">
        <v>987</v>
      </c>
      <c r="D1184" s="79" t="s">
        <v>436</v>
      </c>
      <c r="E1184" s="80">
        <f t="shared" si="1613"/>
        <v>4100</v>
      </c>
      <c r="F1184" s="81">
        <v>27.388630082386364</v>
      </c>
      <c r="G1184" s="81">
        <f t="shared" si="1614"/>
        <v>149.69715490212528</v>
      </c>
      <c r="H1184" s="82" t="s">
        <v>554</v>
      </c>
      <c r="I1184" s="83"/>
      <c r="J1184" s="83" t="s">
        <v>555</v>
      </c>
      <c r="K1184" s="83" t="s">
        <v>556</v>
      </c>
      <c r="L1184" s="84" t="s">
        <v>557</v>
      </c>
      <c r="M1184" s="134">
        <v>70</v>
      </c>
      <c r="N1184" s="134">
        <v>65</v>
      </c>
      <c r="O1184" s="86" t="s">
        <v>598</v>
      </c>
      <c r="P1184" s="87">
        <f t="shared" si="1615"/>
        <v>7300</v>
      </c>
      <c r="Q1184" s="87" t="s">
        <v>644</v>
      </c>
      <c r="R1184" s="87"/>
      <c r="S1184" s="87"/>
      <c r="T1184" s="87"/>
      <c r="U1184" s="87"/>
      <c r="V1184" s="72">
        <v>600</v>
      </c>
      <c r="Y1184" s="72">
        <v>40.169990787499998</v>
      </c>
      <c r="AC1184" s="4"/>
      <c r="AD1184" s="93">
        <v>4707.5427416976117</v>
      </c>
      <c r="AE1184" s="72">
        <f t="shared" si="1616"/>
        <v>39</v>
      </c>
      <c r="AF1184" s="72">
        <f t="shared" si="1616"/>
        <v>39</v>
      </c>
      <c r="AG1184" s="92">
        <v>0.87</v>
      </c>
      <c r="AK1184" s="4"/>
      <c r="AM1184" s="73"/>
      <c r="AO1184" s="118"/>
    </row>
    <row r="1185" spans="1:41">
      <c r="A1185" s="4" t="str">
        <f t="shared" si="1606"/>
        <v>MCR02DW80 8407</v>
      </c>
      <c r="B1185" s="4">
        <v>7</v>
      </c>
      <c r="C1185" s="115" t="s">
        <v>987</v>
      </c>
      <c r="D1185" s="79" t="s">
        <v>436</v>
      </c>
      <c r="E1185" s="80">
        <f t="shared" si="1613"/>
        <v>4650</v>
      </c>
      <c r="F1185" s="81">
        <v>32.078933107066753</v>
      </c>
      <c r="G1185" s="81">
        <f t="shared" si="1614"/>
        <v>144.95494549273644</v>
      </c>
      <c r="H1185" s="82" t="s">
        <v>554</v>
      </c>
      <c r="I1185" s="83"/>
      <c r="J1185" s="83" t="s">
        <v>555</v>
      </c>
      <c r="K1185" s="83" t="s">
        <v>556</v>
      </c>
      <c r="L1185" s="84" t="s">
        <v>557</v>
      </c>
      <c r="M1185" s="134">
        <v>70</v>
      </c>
      <c r="N1185" s="134">
        <v>65</v>
      </c>
      <c r="O1185" s="86" t="s">
        <v>598</v>
      </c>
      <c r="P1185" s="87">
        <f t="shared" si="1615"/>
        <v>8300</v>
      </c>
      <c r="Q1185" s="87" t="s">
        <v>506</v>
      </c>
      <c r="R1185" s="87"/>
      <c r="S1185" s="87"/>
      <c r="T1185" s="87"/>
      <c r="U1185" s="87"/>
      <c r="V1185" s="72">
        <v>700</v>
      </c>
      <c r="Y1185" s="72">
        <v>40.327801620312499</v>
      </c>
      <c r="AC1185" s="4"/>
      <c r="AD1185" s="93">
        <v>5371.8015706653568</v>
      </c>
      <c r="AE1185" s="72">
        <f t="shared" si="1616"/>
        <v>39</v>
      </c>
      <c r="AF1185" s="72">
        <f t="shared" si="1616"/>
        <v>39</v>
      </c>
      <c r="AG1185" s="92">
        <v>0.87</v>
      </c>
      <c r="AK1185" s="4"/>
      <c r="AM1185" s="73"/>
      <c r="AO1185" s="118"/>
    </row>
    <row r="1186" spans="1:41">
      <c r="A1186" s="4" t="str">
        <f t="shared" si="1606"/>
        <v/>
      </c>
      <c r="C1186" s="115"/>
      <c r="D1186" s="79" t="s">
        <v>646</v>
      </c>
      <c r="E1186" s="80"/>
      <c r="F1186" s="82"/>
      <c r="G1186" s="81"/>
      <c r="H1186" s="82" t="s">
        <v>554</v>
      </c>
      <c r="I1186" s="83"/>
      <c r="J1186" s="83"/>
      <c r="K1186" s="83"/>
      <c r="L1186" s="84"/>
      <c r="M1186" s="134"/>
      <c r="N1186" s="134"/>
      <c r="O1186" s="122"/>
      <c r="P1186" s="87"/>
      <c r="Q1186" s="87"/>
      <c r="R1186" s="87"/>
      <c r="S1186" s="87"/>
      <c r="T1186" s="87"/>
      <c r="U1186" s="87"/>
      <c r="AC1186" s="4"/>
      <c r="AE1186" s="72">
        <f t="shared" si="1616"/>
        <v>39</v>
      </c>
      <c r="AF1186" s="72">
        <f t="shared" si="1616"/>
        <v>39</v>
      </c>
      <c r="AK1186" s="4"/>
      <c r="AM1186" s="73"/>
      <c r="AO1186" s="118"/>
    </row>
    <row r="1187" spans="1:41">
      <c r="A1187" s="4" t="str">
        <f t="shared" si="1606"/>
        <v>MCR04DW80 8401</v>
      </c>
      <c r="B1187" s="4">
        <v>1</v>
      </c>
      <c r="C1187" s="115" t="s">
        <v>988</v>
      </c>
      <c r="D1187" s="79" t="s">
        <v>435</v>
      </c>
      <c r="E1187" s="80">
        <f t="shared" ref="E1187:E1193" si="1617">MROUND(AD1187*AG1187*AE1187/AF1187,50)</f>
        <v>2200</v>
      </c>
      <c r="F1187" s="81">
        <v>13.571455532261862</v>
      </c>
      <c r="G1187" s="81">
        <f t="shared" ref="G1187:G1193" si="1618">E1187/F1187</f>
        <v>162.10494112220999</v>
      </c>
      <c r="H1187" s="82" t="s">
        <v>554</v>
      </c>
      <c r="I1187" s="83"/>
      <c r="J1187" s="83" t="s">
        <v>555</v>
      </c>
      <c r="K1187" s="83" t="s">
        <v>556</v>
      </c>
      <c r="L1187" s="84" t="s">
        <v>567</v>
      </c>
      <c r="M1187" s="134">
        <v>70</v>
      </c>
      <c r="N1187" s="134">
        <v>65</v>
      </c>
      <c r="O1187" s="86" t="s">
        <v>642</v>
      </c>
      <c r="P1187" s="87">
        <f>MROUND(E1187/(4*0.28),100)</f>
        <v>2000</v>
      </c>
      <c r="Q1187" s="87" t="s">
        <v>425</v>
      </c>
      <c r="R1187" s="87"/>
      <c r="S1187" s="87"/>
      <c r="T1187" s="87"/>
      <c r="U1187" s="87"/>
      <c r="V1187" s="72">
        <v>150</v>
      </c>
      <c r="Y1187" s="72">
        <v>37.547693639257815</v>
      </c>
      <c r="AC1187" s="4"/>
      <c r="AD1187" s="93">
        <v>2543.2979589821366</v>
      </c>
      <c r="AE1187" s="72">
        <f t="shared" si="1616"/>
        <v>39</v>
      </c>
      <c r="AF1187" s="72">
        <f t="shared" si="1616"/>
        <v>39</v>
      </c>
      <c r="AG1187" s="92">
        <v>0.87</v>
      </c>
      <c r="AK1187" s="4"/>
      <c r="AM1187" s="73"/>
      <c r="AO1187" s="118"/>
    </row>
    <row r="1188" spans="1:41">
      <c r="A1188" s="4" t="str">
        <f t="shared" si="1606"/>
        <v>MCR04DW80 8402</v>
      </c>
      <c r="B1188" s="4">
        <v>2</v>
      </c>
      <c r="C1188" s="115" t="s">
        <v>988</v>
      </c>
      <c r="D1188" s="79" t="s">
        <v>435</v>
      </c>
      <c r="E1188" s="80">
        <f t="shared" si="1617"/>
        <v>3500</v>
      </c>
      <c r="F1188" s="81">
        <v>21.308624580502325</v>
      </c>
      <c r="G1188" s="81">
        <f t="shared" si="1618"/>
        <v>164.25274126808478</v>
      </c>
      <c r="H1188" s="82" t="s">
        <v>554</v>
      </c>
      <c r="I1188" s="83"/>
      <c r="J1188" s="83" t="s">
        <v>555</v>
      </c>
      <c r="K1188" s="83" t="s">
        <v>556</v>
      </c>
      <c r="L1188" s="84" t="s">
        <v>567</v>
      </c>
      <c r="M1188" s="134">
        <v>70</v>
      </c>
      <c r="N1188" s="134">
        <v>65</v>
      </c>
      <c r="O1188" s="86" t="s">
        <v>642</v>
      </c>
      <c r="P1188" s="87">
        <f t="shared" ref="P1188:P1193" si="1619">MROUND(E1188/(4*0.28),100)</f>
        <v>3100</v>
      </c>
      <c r="Q1188" s="87" t="s">
        <v>637</v>
      </c>
      <c r="R1188" s="87"/>
      <c r="S1188" s="87"/>
      <c r="T1188" s="87"/>
      <c r="U1188" s="87"/>
      <c r="V1188" s="72">
        <v>240</v>
      </c>
      <c r="Y1188" s="72">
        <v>38.177952373399997</v>
      </c>
      <c r="AC1188" s="4"/>
      <c r="AD1188" s="93">
        <v>4010.175809253351</v>
      </c>
      <c r="AE1188" s="72">
        <f t="shared" si="1616"/>
        <v>39</v>
      </c>
      <c r="AF1188" s="72">
        <f t="shared" si="1616"/>
        <v>39</v>
      </c>
      <c r="AG1188" s="92">
        <v>0.87</v>
      </c>
      <c r="AK1188" s="4"/>
      <c r="AM1188" s="73"/>
      <c r="AO1188" s="118"/>
    </row>
    <row r="1189" spans="1:41">
      <c r="A1189" s="4" t="str">
        <f t="shared" si="1606"/>
        <v>MCR04DW80 8403</v>
      </c>
      <c r="B1189" s="4">
        <v>3</v>
      </c>
      <c r="C1189" s="115" t="s">
        <v>988</v>
      </c>
      <c r="D1189" s="79" t="s">
        <v>435</v>
      </c>
      <c r="E1189" s="80">
        <f t="shared" si="1617"/>
        <v>4750</v>
      </c>
      <c r="F1189" s="81">
        <v>29.027420126879971</v>
      </c>
      <c r="G1189" s="81">
        <f t="shared" si="1618"/>
        <v>163.63837982285602</v>
      </c>
      <c r="H1189" s="82" t="s">
        <v>554</v>
      </c>
      <c r="I1189" s="83"/>
      <c r="J1189" s="83" t="s">
        <v>555</v>
      </c>
      <c r="K1189" s="83" t="s">
        <v>556</v>
      </c>
      <c r="L1189" s="84" t="s">
        <v>567</v>
      </c>
      <c r="M1189" s="134">
        <v>70</v>
      </c>
      <c r="N1189" s="134">
        <v>65</v>
      </c>
      <c r="O1189" s="86" t="s">
        <v>642</v>
      </c>
      <c r="P1189" s="87">
        <f t="shared" si="1619"/>
        <v>4200</v>
      </c>
      <c r="Q1189" s="87" t="s">
        <v>562</v>
      </c>
      <c r="R1189" s="87"/>
      <c r="S1189" s="87"/>
      <c r="T1189" s="87"/>
      <c r="U1189" s="87"/>
      <c r="V1189" s="72">
        <v>333</v>
      </c>
      <c r="Y1189" s="72">
        <v>38.790396265650415</v>
      </c>
      <c r="AC1189" s="4"/>
      <c r="AD1189" s="93">
        <v>5472.7081748133669</v>
      </c>
      <c r="AE1189" s="72">
        <f t="shared" si="1616"/>
        <v>39</v>
      </c>
      <c r="AF1189" s="72">
        <f t="shared" si="1616"/>
        <v>39</v>
      </c>
      <c r="AG1189" s="92">
        <v>0.87</v>
      </c>
      <c r="AK1189" s="4"/>
      <c r="AM1189" s="73"/>
      <c r="AO1189" s="118"/>
    </row>
    <row r="1190" spans="1:41">
      <c r="A1190" s="4" t="str">
        <f t="shared" si="1606"/>
        <v>MCR04DW80 8404</v>
      </c>
      <c r="B1190" s="4">
        <v>4</v>
      </c>
      <c r="C1190" s="115" t="s">
        <v>988</v>
      </c>
      <c r="D1190" s="79" t="s">
        <v>436</v>
      </c>
      <c r="E1190" s="80">
        <f t="shared" si="1617"/>
        <v>5900</v>
      </c>
      <c r="F1190" s="81">
        <v>36.716414026121662</v>
      </c>
      <c r="G1190" s="81">
        <f t="shared" si="1618"/>
        <v>160.69107391049906</v>
      </c>
      <c r="H1190" s="82" t="s">
        <v>554</v>
      </c>
      <c r="I1190" s="83"/>
      <c r="J1190" s="83" t="s">
        <v>555</v>
      </c>
      <c r="K1190" s="83" t="s">
        <v>556</v>
      </c>
      <c r="L1190" s="84" t="s">
        <v>567</v>
      </c>
      <c r="M1190" s="134">
        <v>70</v>
      </c>
      <c r="N1190" s="134">
        <v>65</v>
      </c>
      <c r="O1190" s="86" t="s">
        <v>642</v>
      </c>
      <c r="P1190" s="87">
        <f t="shared" si="1619"/>
        <v>5300</v>
      </c>
      <c r="Q1190" s="87" t="s">
        <v>609</v>
      </c>
      <c r="R1190" s="87"/>
      <c r="S1190" s="87"/>
      <c r="T1190" s="87"/>
      <c r="U1190" s="87"/>
      <c r="V1190" s="72">
        <v>420</v>
      </c>
      <c r="Y1190" s="72">
        <v>39.3390150279875</v>
      </c>
      <c r="AC1190" s="4"/>
      <c r="AD1190" s="93">
        <v>6803.9714879734493</v>
      </c>
      <c r="AE1190" s="72">
        <f t="shared" si="1616"/>
        <v>39</v>
      </c>
      <c r="AF1190" s="72">
        <f t="shared" si="1616"/>
        <v>39</v>
      </c>
      <c r="AG1190" s="92">
        <v>0.87</v>
      </c>
      <c r="AK1190" s="4"/>
      <c r="AM1190" s="73"/>
      <c r="AO1190" s="118"/>
    </row>
    <row r="1191" spans="1:41">
      <c r="A1191" s="4" t="str">
        <f t="shared" si="1606"/>
        <v>MCR04DW80 8405</v>
      </c>
      <c r="B1191" s="4">
        <v>5</v>
      </c>
      <c r="C1191" s="115" t="s">
        <v>988</v>
      </c>
      <c r="D1191" s="79" t="s">
        <v>436</v>
      </c>
      <c r="E1191" s="80">
        <f t="shared" si="1617"/>
        <v>6950</v>
      </c>
      <c r="F1191" s="81">
        <v>43.697327223557679</v>
      </c>
      <c r="G1191" s="81">
        <f t="shared" si="1618"/>
        <v>159.0486293233327</v>
      </c>
      <c r="H1191" s="82" t="s">
        <v>554</v>
      </c>
      <c r="I1191" s="83"/>
      <c r="J1191" s="83" t="s">
        <v>555</v>
      </c>
      <c r="K1191" s="83" t="s">
        <v>556</v>
      </c>
      <c r="L1191" s="84" t="s">
        <v>567</v>
      </c>
      <c r="M1191" s="134">
        <v>70</v>
      </c>
      <c r="N1191" s="134">
        <v>65</v>
      </c>
      <c r="O1191" s="86" t="s">
        <v>642</v>
      </c>
      <c r="P1191" s="87">
        <f t="shared" si="1619"/>
        <v>6200</v>
      </c>
      <c r="Q1191" s="87" t="s">
        <v>610</v>
      </c>
      <c r="R1191" s="87"/>
      <c r="S1191" s="87"/>
      <c r="T1191" s="87"/>
      <c r="U1191" s="87"/>
      <c r="V1191" s="72">
        <v>500</v>
      </c>
      <c r="Y1191" s="72">
        <v>39.764567773437491</v>
      </c>
      <c r="AC1191" s="4"/>
      <c r="AD1191" s="93">
        <v>7987.8844717932425</v>
      </c>
      <c r="AE1191" s="72">
        <f t="shared" si="1616"/>
        <v>39</v>
      </c>
      <c r="AF1191" s="72">
        <f t="shared" si="1616"/>
        <v>39</v>
      </c>
      <c r="AG1191" s="92">
        <v>0.87</v>
      </c>
      <c r="AK1191" s="4"/>
      <c r="AM1191" s="73"/>
      <c r="AO1191" s="118"/>
    </row>
    <row r="1192" spans="1:41">
      <c r="A1192" s="4" t="str">
        <f t="shared" si="1606"/>
        <v>MCR04DW80 8406</v>
      </c>
      <c r="B1192" s="4">
        <v>6</v>
      </c>
      <c r="C1192" s="115" t="s">
        <v>988</v>
      </c>
      <c r="D1192" s="79" t="s">
        <v>436</v>
      </c>
      <c r="E1192" s="80">
        <f t="shared" si="1617"/>
        <v>8200</v>
      </c>
      <c r="F1192" s="81">
        <v>52.395640157608689</v>
      </c>
      <c r="G1192" s="81">
        <f t="shared" si="1618"/>
        <v>156.5015710340401</v>
      </c>
      <c r="H1192" s="82" t="s">
        <v>554</v>
      </c>
      <c r="I1192" s="83"/>
      <c r="J1192" s="83" t="s">
        <v>555</v>
      </c>
      <c r="K1192" s="83" t="s">
        <v>556</v>
      </c>
      <c r="L1192" s="84" t="s">
        <v>567</v>
      </c>
      <c r="M1192" s="134">
        <v>70</v>
      </c>
      <c r="N1192" s="134">
        <v>65</v>
      </c>
      <c r="O1192" s="86" t="s">
        <v>642</v>
      </c>
      <c r="P1192" s="87">
        <f t="shared" si="1619"/>
        <v>7300</v>
      </c>
      <c r="Q1192" s="87" t="s">
        <v>644</v>
      </c>
      <c r="R1192" s="87"/>
      <c r="S1192" s="87"/>
      <c r="T1192" s="87"/>
      <c r="U1192" s="87"/>
      <c r="V1192" s="72">
        <v>600</v>
      </c>
      <c r="Y1192" s="72">
        <v>40.169990787499998</v>
      </c>
      <c r="AC1192" s="4"/>
      <c r="AD1192" s="93">
        <v>9415.0854833952235</v>
      </c>
      <c r="AE1192" s="72">
        <f t="shared" si="1616"/>
        <v>39</v>
      </c>
      <c r="AF1192" s="72">
        <f t="shared" si="1616"/>
        <v>39</v>
      </c>
      <c r="AG1192" s="92">
        <v>0.87</v>
      </c>
      <c r="AK1192" s="4"/>
      <c r="AM1192" s="73"/>
      <c r="AO1192" s="118"/>
    </row>
    <row r="1193" spans="1:41">
      <c r="A1193" s="4" t="str">
        <f t="shared" si="1606"/>
        <v>MCR04DW80 8407</v>
      </c>
      <c r="B1193" s="4">
        <v>7</v>
      </c>
      <c r="C1193" s="115" t="s">
        <v>988</v>
      </c>
      <c r="D1193" s="79" t="s">
        <v>436</v>
      </c>
      <c r="E1193" s="80">
        <f t="shared" si="1617"/>
        <v>9350</v>
      </c>
      <c r="F1193" s="81">
        <v>61.036672722635124</v>
      </c>
      <c r="G1193" s="81">
        <f t="shared" si="1618"/>
        <v>153.1865939430968</v>
      </c>
      <c r="H1193" s="82" t="s">
        <v>554</v>
      </c>
      <c r="I1193" s="83"/>
      <c r="J1193" s="83" t="s">
        <v>555</v>
      </c>
      <c r="K1193" s="83" t="s">
        <v>556</v>
      </c>
      <c r="L1193" s="84" t="s">
        <v>567</v>
      </c>
      <c r="M1193" s="134">
        <v>70</v>
      </c>
      <c r="N1193" s="134">
        <v>65</v>
      </c>
      <c r="O1193" s="86" t="s">
        <v>642</v>
      </c>
      <c r="P1193" s="87">
        <f t="shared" si="1619"/>
        <v>8300</v>
      </c>
      <c r="Q1193" s="87" t="s">
        <v>506</v>
      </c>
      <c r="R1193" s="87"/>
      <c r="S1193" s="87"/>
      <c r="T1193" s="87"/>
      <c r="U1193" s="87"/>
      <c r="V1193" s="72">
        <v>700</v>
      </c>
      <c r="Y1193" s="72">
        <v>40.327801620312499</v>
      </c>
      <c r="AC1193" s="4"/>
      <c r="AD1193" s="93">
        <v>10743.603141330714</v>
      </c>
      <c r="AE1193" s="72">
        <f t="shared" si="1616"/>
        <v>39</v>
      </c>
      <c r="AF1193" s="72">
        <f t="shared" si="1616"/>
        <v>39</v>
      </c>
      <c r="AG1193" s="92">
        <v>0.87</v>
      </c>
      <c r="AK1193" s="4"/>
      <c r="AM1193" s="73"/>
      <c r="AO1193" s="118"/>
    </row>
    <row r="1194" spans="1:41">
      <c r="A1194" s="4" t="str">
        <f t="shared" si="1606"/>
        <v/>
      </c>
      <c r="C1194" s="115"/>
      <c r="D1194" s="79" t="s">
        <v>646</v>
      </c>
      <c r="E1194" s="80"/>
      <c r="F1194" s="81"/>
      <c r="G1194" s="81"/>
      <c r="H1194" s="82" t="s">
        <v>554</v>
      </c>
      <c r="I1194" s="83"/>
      <c r="J1194" s="83"/>
      <c r="K1194" s="83"/>
      <c r="L1194" s="84"/>
      <c r="M1194" s="134"/>
      <c r="N1194" s="134"/>
      <c r="O1194" s="122"/>
      <c r="P1194" s="87"/>
      <c r="Q1194" s="87"/>
      <c r="R1194" s="87"/>
      <c r="S1194" s="87"/>
      <c r="T1194" s="87"/>
      <c r="U1194" s="87"/>
      <c r="AC1194" s="4"/>
      <c r="AD1194" s="93"/>
      <c r="AG1194" s="92"/>
      <c r="AK1194" s="4"/>
      <c r="AM1194" s="73"/>
      <c r="AO1194" s="118"/>
    </row>
    <row r="1195" spans="1:41" ht="17.399999999999999">
      <c r="A1195" s="4" t="str">
        <f t="shared" si="1606"/>
        <v>MCR05DW80 8401</v>
      </c>
      <c r="B1195" s="4">
        <v>1</v>
      </c>
      <c r="C1195" s="115" t="s">
        <v>989</v>
      </c>
      <c r="D1195" s="79" t="s">
        <v>435</v>
      </c>
      <c r="E1195" s="80">
        <f>MROUND(AD1195*AG1195*AE1195/AF1195,50)</f>
        <v>2750</v>
      </c>
      <c r="F1195" s="81">
        <v>17</v>
      </c>
      <c r="G1195" s="81">
        <f t="shared" ref="G1195:G1201" si="1620">E1195/F1195</f>
        <v>161.76470588235293</v>
      </c>
      <c r="H1195" s="82" t="s">
        <v>554</v>
      </c>
      <c r="I1195" s="83"/>
      <c r="J1195" s="83" t="s">
        <v>555</v>
      </c>
      <c r="K1195" s="83" t="s">
        <v>556</v>
      </c>
      <c r="L1195" s="84" t="s">
        <v>571</v>
      </c>
      <c r="M1195" s="134">
        <v>70</v>
      </c>
      <c r="N1195" s="134">
        <v>65</v>
      </c>
      <c r="O1195" s="86" t="s">
        <v>633</v>
      </c>
      <c r="P1195" s="87">
        <f>MROUND(E1195/(5*0.28),100)</f>
        <v>2000</v>
      </c>
      <c r="Q1195" s="87" t="s">
        <v>425</v>
      </c>
      <c r="R1195" s="87"/>
      <c r="S1195" s="87"/>
      <c r="T1195" s="87"/>
      <c r="U1195" s="87"/>
      <c r="V1195" s="72">
        <v>150</v>
      </c>
      <c r="Y1195" s="72">
        <v>37.547693639257815</v>
      </c>
      <c r="AC1195" s="4"/>
      <c r="AD1195" s="97">
        <v>3179.1224487276709</v>
      </c>
      <c r="AE1195" s="72">
        <v>39</v>
      </c>
      <c r="AF1195" s="72">
        <v>39</v>
      </c>
      <c r="AG1195" s="92">
        <v>0.87</v>
      </c>
      <c r="AI1195" s="4"/>
      <c r="AK1195" s="4"/>
      <c r="AM1195" s="73"/>
      <c r="AO1195" s="118"/>
    </row>
    <row r="1196" spans="1:41" ht="17.399999999999999">
      <c r="A1196" s="4" t="str">
        <f t="shared" si="1606"/>
        <v>MCR05DW80 8402</v>
      </c>
      <c r="B1196" s="4">
        <v>2</v>
      </c>
      <c r="C1196" s="115" t="s">
        <v>989</v>
      </c>
      <c r="D1196" s="79" t="s">
        <v>435</v>
      </c>
      <c r="E1196" s="80">
        <f t="shared" ref="E1196:E1201" si="1621">MROUND(AD1196*AG1196*AE1196/AF1196,50)</f>
        <v>4350</v>
      </c>
      <c r="F1196" s="81">
        <v>26</v>
      </c>
      <c r="G1196" s="81">
        <f t="shared" si="1620"/>
        <v>167.30769230769232</v>
      </c>
      <c r="H1196" s="82" t="s">
        <v>554</v>
      </c>
      <c r="I1196" s="83"/>
      <c r="J1196" s="83" t="s">
        <v>555</v>
      </c>
      <c r="K1196" s="83" t="s">
        <v>556</v>
      </c>
      <c r="L1196" s="84" t="s">
        <v>571</v>
      </c>
      <c r="M1196" s="134">
        <v>70</v>
      </c>
      <c r="N1196" s="134">
        <v>65</v>
      </c>
      <c r="O1196" s="86" t="s">
        <v>633</v>
      </c>
      <c r="P1196" s="87">
        <f t="shared" ref="P1196:P1201" si="1622">MROUND(E1196/(5*0.28),100)</f>
        <v>3100</v>
      </c>
      <c r="Q1196" s="87" t="s">
        <v>637</v>
      </c>
      <c r="R1196" s="87"/>
      <c r="S1196" s="87"/>
      <c r="T1196" s="87"/>
      <c r="U1196" s="87"/>
      <c r="V1196" s="72">
        <v>240</v>
      </c>
      <c r="Y1196" s="72">
        <v>38.177952373399997</v>
      </c>
      <c r="AC1196" s="4"/>
      <c r="AD1196" s="94">
        <v>5012.7197615666882</v>
      </c>
      <c r="AE1196" s="72">
        <v>39</v>
      </c>
      <c r="AF1196" s="72">
        <v>39</v>
      </c>
      <c r="AG1196" s="92">
        <v>0.87</v>
      </c>
      <c r="AI1196" s="4"/>
      <c r="AK1196" s="4"/>
      <c r="AM1196" s="73"/>
      <c r="AO1196" s="118"/>
    </row>
    <row r="1197" spans="1:41" ht="17.399999999999999">
      <c r="A1197" s="4" t="str">
        <f t="shared" si="1606"/>
        <v>MCR05DW80 8403</v>
      </c>
      <c r="B1197" s="4">
        <v>3</v>
      </c>
      <c r="C1197" s="115" t="s">
        <v>989</v>
      </c>
      <c r="D1197" s="79" t="s">
        <v>435</v>
      </c>
      <c r="E1197" s="80">
        <f t="shared" si="1621"/>
        <v>5950</v>
      </c>
      <c r="F1197" s="81">
        <v>35</v>
      </c>
      <c r="G1197" s="81">
        <f t="shared" si="1620"/>
        <v>170</v>
      </c>
      <c r="H1197" s="82" t="s">
        <v>554</v>
      </c>
      <c r="I1197" s="83"/>
      <c r="J1197" s="83" t="s">
        <v>555</v>
      </c>
      <c r="K1197" s="83" t="s">
        <v>556</v>
      </c>
      <c r="L1197" s="84" t="s">
        <v>571</v>
      </c>
      <c r="M1197" s="134">
        <v>70</v>
      </c>
      <c r="N1197" s="134">
        <v>65</v>
      </c>
      <c r="O1197" s="86" t="s">
        <v>633</v>
      </c>
      <c r="P1197" s="87">
        <f t="shared" si="1622"/>
        <v>4300</v>
      </c>
      <c r="Q1197" s="87" t="s">
        <v>562</v>
      </c>
      <c r="R1197" s="87"/>
      <c r="S1197" s="87"/>
      <c r="T1197" s="87"/>
      <c r="U1197" s="87"/>
      <c r="V1197" s="72">
        <v>333</v>
      </c>
      <c r="Y1197" s="72">
        <v>38.790396265650415</v>
      </c>
      <c r="AC1197" s="4"/>
      <c r="AD1197" s="94">
        <v>6840.8852185167088</v>
      </c>
      <c r="AE1197" s="72">
        <v>39</v>
      </c>
      <c r="AF1197" s="72">
        <v>39</v>
      </c>
      <c r="AG1197" s="92">
        <v>0.87</v>
      </c>
      <c r="AI1197" s="4"/>
      <c r="AK1197" s="4"/>
      <c r="AM1197" s="73"/>
      <c r="AO1197" s="118"/>
    </row>
    <row r="1198" spans="1:41" ht="17.399999999999999">
      <c r="A1198" s="4" t="str">
        <f t="shared" si="1606"/>
        <v>MCR05DW80 8404</v>
      </c>
      <c r="B1198" s="4">
        <v>4</v>
      </c>
      <c r="C1198" s="115" t="s">
        <v>989</v>
      </c>
      <c r="D1198" s="79" t="s">
        <v>436</v>
      </c>
      <c r="E1198" s="80">
        <f t="shared" si="1621"/>
        <v>7400</v>
      </c>
      <c r="F1198" s="81">
        <v>45</v>
      </c>
      <c r="G1198" s="81">
        <f t="shared" si="1620"/>
        <v>164.44444444444446</v>
      </c>
      <c r="H1198" s="82" t="s">
        <v>554</v>
      </c>
      <c r="I1198" s="83"/>
      <c r="J1198" s="83" t="s">
        <v>555</v>
      </c>
      <c r="K1198" s="83" t="s">
        <v>556</v>
      </c>
      <c r="L1198" s="84" t="s">
        <v>571</v>
      </c>
      <c r="M1198" s="134">
        <v>70</v>
      </c>
      <c r="N1198" s="134">
        <v>65</v>
      </c>
      <c r="O1198" s="86" t="s">
        <v>633</v>
      </c>
      <c r="P1198" s="87">
        <f t="shared" si="1622"/>
        <v>5300</v>
      </c>
      <c r="Q1198" s="87" t="s">
        <v>609</v>
      </c>
      <c r="R1198" s="87"/>
      <c r="S1198" s="87"/>
      <c r="T1198" s="87"/>
      <c r="U1198" s="87"/>
      <c r="V1198" s="72">
        <v>420</v>
      </c>
      <c r="Y1198" s="72">
        <v>39.3390150279875</v>
      </c>
      <c r="AC1198" s="4"/>
      <c r="AD1198" s="94">
        <v>8504.9643599668125</v>
      </c>
      <c r="AE1198" s="72">
        <v>39</v>
      </c>
      <c r="AF1198" s="72">
        <v>39</v>
      </c>
      <c r="AG1198" s="92">
        <v>0.87</v>
      </c>
      <c r="AI1198" s="4"/>
      <c r="AK1198" s="4"/>
      <c r="AM1198" s="73"/>
      <c r="AO1198" s="118"/>
    </row>
    <row r="1199" spans="1:41" ht="17.399999999999999">
      <c r="A1199" s="4" t="str">
        <f t="shared" si="1606"/>
        <v>MCR05DW80 8405</v>
      </c>
      <c r="B1199" s="4">
        <v>5</v>
      </c>
      <c r="C1199" s="115" t="s">
        <v>989</v>
      </c>
      <c r="D1199" s="79" t="s">
        <v>436</v>
      </c>
      <c r="E1199" s="80">
        <f t="shared" si="1621"/>
        <v>8650</v>
      </c>
      <c r="F1199" s="81">
        <v>53</v>
      </c>
      <c r="G1199" s="81">
        <f t="shared" si="1620"/>
        <v>163.20754716981133</v>
      </c>
      <c r="H1199" s="82" t="s">
        <v>554</v>
      </c>
      <c r="I1199" s="83"/>
      <c r="J1199" s="83" t="s">
        <v>555</v>
      </c>
      <c r="K1199" s="83" t="s">
        <v>556</v>
      </c>
      <c r="L1199" s="84" t="s">
        <v>571</v>
      </c>
      <c r="M1199" s="134">
        <v>70</v>
      </c>
      <c r="N1199" s="134">
        <v>65</v>
      </c>
      <c r="O1199" s="86" t="s">
        <v>633</v>
      </c>
      <c r="P1199" s="87">
        <f t="shared" si="1622"/>
        <v>6200</v>
      </c>
      <c r="Q1199" s="87" t="s">
        <v>610</v>
      </c>
      <c r="R1199" s="87"/>
      <c r="S1199" s="87"/>
      <c r="T1199" s="87"/>
      <c r="U1199" s="87"/>
      <c r="V1199" s="72">
        <v>500</v>
      </c>
      <c r="Y1199" s="72">
        <v>39.764567773437491</v>
      </c>
      <c r="AC1199" s="4"/>
      <c r="AD1199" s="94">
        <v>9934.1051221514663</v>
      </c>
      <c r="AE1199" s="72">
        <v>39</v>
      </c>
      <c r="AF1199" s="72">
        <v>39</v>
      </c>
      <c r="AG1199" s="92">
        <v>0.87</v>
      </c>
      <c r="AI1199" s="4"/>
      <c r="AK1199" s="4"/>
      <c r="AM1199" s="73"/>
      <c r="AO1199" s="118"/>
    </row>
    <row r="1200" spans="1:41" ht="17.399999999999999">
      <c r="A1200" s="4" t="str">
        <f t="shared" si="1606"/>
        <v>MCR05DW80 8406</v>
      </c>
      <c r="B1200" s="4">
        <v>6</v>
      </c>
      <c r="C1200" s="115" t="s">
        <v>989</v>
      </c>
      <c r="D1200" s="79" t="s">
        <v>436</v>
      </c>
      <c r="E1200" s="80">
        <f t="shared" si="1621"/>
        <v>10250</v>
      </c>
      <c r="F1200" s="81">
        <v>64</v>
      </c>
      <c r="G1200" s="81">
        <f t="shared" si="1620"/>
        <v>160.15625</v>
      </c>
      <c r="H1200" s="82" t="s">
        <v>554</v>
      </c>
      <c r="I1200" s="83"/>
      <c r="J1200" s="83" t="s">
        <v>555</v>
      </c>
      <c r="K1200" s="83" t="s">
        <v>556</v>
      </c>
      <c r="L1200" s="84" t="s">
        <v>571</v>
      </c>
      <c r="M1200" s="134">
        <v>70</v>
      </c>
      <c r="N1200" s="134">
        <v>65</v>
      </c>
      <c r="O1200" s="86" t="s">
        <v>633</v>
      </c>
      <c r="P1200" s="87">
        <f t="shared" si="1622"/>
        <v>7300</v>
      </c>
      <c r="Q1200" s="87" t="s">
        <v>644</v>
      </c>
      <c r="R1200" s="87"/>
      <c r="S1200" s="87"/>
      <c r="T1200" s="87"/>
      <c r="U1200" s="87"/>
      <c r="V1200" s="72">
        <v>600</v>
      </c>
      <c r="Y1200" s="72">
        <v>40.169990787499998</v>
      </c>
      <c r="AC1200" s="4"/>
      <c r="AD1200" s="147">
        <v>11768.85685424403</v>
      </c>
      <c r="AE1200" s="72">
        <v>39</v>
      </c>
      <c r="AF1200" s="72">
        <v>39</v>
      </c>
      <c r="AG1200" s="92">
        <v>0.87</v>
      </c>
      <c r="AI1200" s="4"/>
      <c r="AK1200" s="4"/>
      <c r="AM1200" s="73"/>
      <c r="AO1200" s="118"/>
    </row>
    <row r="1201" spans="1:41" ht="17.399999999999999">
      <c r="A1201" s="4" t="str">
        <f t="shared" si="1606"/>
        <v>MCR05DW80 8407</v>
      </c>
      <c r="B1201" s="4">
        <v>7</v>
      </c>
      <c r="C1201" s="115" t="s">
        <v>989</v>
      </c>
      <c r="D1201" s="79" t="s">
        <v>436</v>
      </c>
      <c r="E1201" s="80">
        <f t="shared" si="1621"/>
        <v>11700</v>
      </c>
      <c r="F1201" s="81">
        <v>75</v>
      </c>
      <c r="G1201" s="81">
        <f t="shared" si="1620"/>
        <v>156</v>
      </c>
      <c r="H1201" s="82" t="s">
        <v>554</v>
      </c>
      <c r="I1201" s="83"/>
      <c r="J1201" s="83" t="s">
        <v>555</v>
      </c>
      <c r="K1201" s="83" t="s">
        <v>556</v>
      </c>
      <c r="L1201" s="84" t="s">
        <v>571</v>
      </c>
      <c r="M1201" s="134">
        <v>70</v>
      </c>
      <c r="N1201" s="134">
        <v>65</v>
      </c>
      <c r="O1201" s="86" t="s">
        <v>633</v>
      </c>
      <c r="P1201" s="87">
        <f t="shared" si="1622"/>
        <v>8400</v>
      </c>
      <c r="Q1201" s="87" t="s">
        <v>506</v>
      </c>
      <c r="R1201" s="87"/>
      <c r="S1201" s="87"/>
      <c r="T1201" s="87"/>
      <c r="U1201" s="87"/>
      <c r="V1201" s="72">
        <v>700</v>
      </c>
      <c r="Y1201" s="72">
        <v>40.327801620312499</v>
      </c>
      <c r="AC1201" s="4"/>
      <c r="AD1201" s="97">
        <v>13429.503926663392</v>
      </c>
      <c r="AE1201" s="72">
        <v>39</v>
      </c>
      <c r="AF1201" s="72">
        <v>39</v>
      </c>
      <c r="AG1201" s="92">
        <v>0.87</v>
      </c>
      <c r="AI1201" s="4"/>
      <c r="AK1201" s="4"/>
      <c r="AM1201" s="73"/>
      <c r="AO1201" s="118"/>
    </row>
    <row r="1202" spans="1:41">
      <c r="A1202" s="4" t="str">
        <f t="shared" si="1606"/>
        <v/>
      </c>
      <c r="C1202" s="115"/>
      <c r="D1202" s="79" t="s">
        <v>646</v>
      </c>
      <c r="E1202" s="80"/>
      <c r="F1202" s="82"/>
      <c r="G1202" s="81"/>
      <c r="H1202" s="82" t="s">
        <v>554</v>
      </c>
      <c r="I1202" s="83"/>
      <c r="J1202" s="83"/>
      <c r="K1202" s="83"/>
      <c r="L1202" s="84"/>
      <c r="M1202" s="134"/>
      <c r="N1202" s="134"/>
      <c r="O1202" s="122"/>
      <c r="P1202" s="87"/>
      <c r="Q1202" s="87"/>
      <c r="R1202" s="87"/>
      <c r="S1202" s="87"/>
      <c r="T1202" s="87"/>
      <c r="U1202" s="87"/>
      <c r="AC1202" s="4"/>
      <c r="AE1202" s="72">
        <f>AE1193</f>
        <v>39</v>
      </c>
      <c r="AF1202" s="72">
        <f>AF1193</f>
        <v>39</v>
      </c>
      <c r="AK1202" s="4"/>
      <c r="AM1202" s="73"/>
      <c r="AO1202" s="118"/>
    </row>
    <row r="1203" spans="1:41">
      <c r="A1203" s="4" t="str">
        <f t="shared" si="1606"/>
        <v>MCR02DW50 8401</v>
      </c>
      <c r="B1203" s="4">
        <v>1</v>
      </c>
      <c r="C1203" s="115" t="s">
        <v>990</v>
      </c>
      <c r="D1203" s="79" t="s">
        <v>435</v>
      </c>
      <c r="E1203" s="80">
        <f t="shared" ref="E1203:E1209" si="1623">MROUND(AD1203*AG1203*AE1203/AF1203,50)</f>
        <v>1100</v>
      </c>
      <c r="F1203" s="81">
        <v>7.6110189809306386</v>
      </c>
      <c r="G1203" s="81">
        <f t="shared" ref="G1203:G1209" si="1624">E1203/F1203</f>
        <v>144.52729690413901</v>
      </c>
      <c r="H1203" s="82" t="s">
        <v>554</v>
      </c>
      <c r="I1203" s="83"/>
      <c r="J1203" s="83" t="s">
        <v>555</v>
      </c>
      <c r="K1203" s="83" t="s">
        <v>556</v>
      </c>
      <c r="L1203" s="84" t="s">
        <v>557</v>
      </c>
      <c r="M1203" s="134">
        <v>70</v>
      </c>
      <c r="N1203" s="134">
        <v>65</v>
      </c>
      <c r="O1203" s="86" t="s">
        <v>598</v>
      </c>
      <c r="P1203" s="87">
        <f>MROUND(E1203/(2*0.28),100)</f>
        <v>2000</v>
      </c>
      <c r="Q1203" s="87" t="s">
        <v>425</v>
      </c>
      <c r="R1203" s="87"/>
      <c r="S1203" s="87"/>
      <c r="T1203" s="87"/>
      <c r="U1203" s="87"/>
      <c r="V1203" s="72">
        <v>150</v>
      </c>
      <c r="Y1203" s="72">
        <v>37.547693639257815</v>
      </c>
      <c r="AC1203" s="4"/>
      <c r="AD1203" s="93">
        <v>1271.6489794910683</v>
      </c>
      <c r="AE1203" s="72">
        <f t="shared" ref="AE1203:AF1217" si="1625">AE1202</f>
        <v>39</v>
      </c>
      <c r="AF1203" s="72">
        <f t="shared" si="1625"/>
        <v>39</v>
      </c>
      <c r="AG1203" s="92">
        <v>0.88</v>
      </c>
      <c r="AK1203" s="4"/>
      <c r="AM1203" s="73"/>
      <c r="AO1203" s="118"/>
    </row>
    <row r="1204" spans="1:41">
      <c r="A1204" s="4" t="str">
        <f t="shared" si="1606"/>
        <v>MCR02DW50 8402</v>
      </c>
      <c r="B1204" s="4">
        <v>2</v>
      </c>
      <c r="C1204" s="115" t="s">
        <v>990</v>
      </c>
      <c r="D1204" s="79" t="s">
        <v>435</v>
      </c>
      <c r="E1204" s="80">
        <f t="shared" si="1623"/>
        <v>1750</v>
      </c>
      <c r="F1204" s="81">
        <v>11.174034840995121</v>
      </c>
      <c r="G1204" s="81">
        <f t="shared" si="1624"/>
        <v>156.61307888352269</v>
      </c>
      <c r="H1204" s="82" t="s">
        <v>554</v>
      </c>
      <c r="I1204" s="83"/>
      <c r="J1204" s="83" t="s">
        <v>555</v>
      </c>
      <c r="K1204" s="83" t="s">
        <v>556</v>
      </c>
      <c r="L1204" s="84" t="s">
        <v>557</v>
      </c>
      <c r="M1204" s="134">
        <v>70</v>
      </c>
      <c r="N1204" s="134">
        <v>65</v>
      </c>
      <c r="O1204" s="86" t="s">
        <v>598</v>
      </c>
      <c r="P1204" s="87">
        <f t="shared" ref="P1204:P1209" si="1626">MROUND(E1204/(2*0.28),100)</f>
        <v>3100</v>
      </c>
      <c r="Q1204" s="87" t="s">
        <v>637</v>
      </c>
      <c r="R1204" s="87"/>
      <c r="S1204" s="87"/>
      <c r="T1204" s="87"/>
      <c r="U1204" s="87"/>
      <c r="V1204" s="72">
        <v>240</v>
      </c>
      <c r="Y1204" s="72">
        <v>38.177952373399997</v>
      </c>
      <c r="AC1204" s="4"/>
      <c r="AD1204" s="93">
        <v>2005.0879046266755</v>
      </c>
      <c r="AE1204" s="72">
        <f t="shared" si="1625"/>
        <v>39</v>
      </c>
      <c r="AF1204" s="72">
        <f t="shared" si="1625"/>
        <v>39</v>
      </c>
      <c r="AG1204" s="92">
        <v>0.88</v>
      </c>
      <c r="AK1204" s="4"/>
      <c r="AM1204" s="73"/>
      <c r="AO1204" s="118"/>
    </row>
    <row r="1205" spans="1:41">
      <c r="A1205" s="4" t="str">
        <f t="shared" si="1606"/>
        <v>MCR02DW50 8403</v>
      </c>
      <c r="B1205" s="4">
        <v>3</v>
      </c>
      <c r="C1205" s="115" t="s">
        <v>990</v>
      </c>
      <c r="D1205" s="79" t="s">
        <v>435</v>
      </c>
      <c r="E1205" s="80">
        <f t="shared" si="1623"/>
        <v>2400</v>
      </c>
      <c r="F1205" s="81">
        <v>15.562893923447696</v>
      </c>
      <c r="G1205" s="81">
        <f t="shared" si="1624"/>
        <v>154.21296397735264</v>
      </c>
      <c r="H1205" s="82" t="s">
        <v>554</v>
      </c>
      <c r="I1205" s="83"/>
      <c r="J1205" s="83" t="s">
        <v>555</v>
      </c>
      <c r="K1205" s="83" t="s">
        <v>556</v>
      </c>
      <c r="L1205" s="84" t="s">
        <v>557</v>
      </c>
      <c r="M1205" s="134">
        <v>70</v>
      </c>
      <c r="N1205" s="134">
        <v>65</v>
      </c>
      <c r="O1205" s="86" t="s">
        <v>598</v>
      </c>
      <c r="P1205" s="87">
        <f t="shared" si="1626"/>
        <v>4300</v>
      </c>
      <c r="Q1205" s="87" t="s">
        <v>562</v>
      </c>
      <c r="R1205" s="87"/>
      <c r="S1205" s="87"/>
      <c r="T1205" s="87"/>
      <c r="U1205" s="87"/>
      <c r="V1205" s="72">
        <v>333</v>
      </c>
      <c r="Y1205" s="72">
        <v>38.790396265650415</v>
      </c>
      <c r="AC1205" s="4"/>
      <c r="AD1205" s="93">
        <v>2736.3540874066834</v>
      </c>
      <c r="AE1205" s="72">
        <f t="shared" si="1625"/>
        <v>39</v>
      </c>
      <c r="AF1205" s="72">
        <f t="shared" si="1625"/>
        <v>39</v>
      </c>
      <c r="AG1205" s="92">
        <v>0.88</v>
      </c>
      <c r="AK1205" s="4"/>
      <c r="AM1205" s="73"/>
      <c r="AO1205" s="118"/>
    </row>
    <row r="1206" spans="1:41">
      <c r="A1206" s="4" t="str">
        <f t="shared" si="1606"/>
        <v>MCR02DW50 8404</v>
      </c>
      <c r="B1206" s="4">
        <v>4</v>
      </c>
      <c r="C1206" s="115" t="s">
        <v>990</v>
      </c>
      <c r="D1206" s="79" t="s">
        <v>435</v>
      </c>
      <c r="E1206" s="80">
        <f t="shared" si="1623"/>
        <v>3000</v>
      </c>
      <c r="F1206" s="81">
        <v>19.669507513993747</v>
      </c>
      <c r="G1206" s="81">
        <f t="shared" si="1624"/>
        <v>152.52034133877876</v>
      </c>
      <c r="H1206" s="82" t="s">
        <v>554</v>
      </c>
      <c r="I1206" s="83"/>
      <c r="J1206" s="83" t="s">
        <v>555</v>
      </c>
      <c r="K1206" s="83" t="s">
        <v>556</v>
      </c>
      <c r="L1206" s="84" t="s">
        <v>557</v>
      </c>
      <c r="M1206" s="134">
        <v>70</v>
      </c>
      <c r="N1206" s="134">
        <v>65</v>
      </c>
      <c r="O1206" s="86" t="s">
        <v>598</v>
      </c>
      <c r="P1206" s="87">
        <f t="shared" si="1626"/>
        <v>5400</v>
      </c>
      <c r="Q1206" s="87" t="s">
        <v>586</v>
      </c>
      <c r="R1206" s="87"/>
      <c r="S1206" s="87"/>
      <c r="T1206" s="87"/>
      <c r="U1206" s="87"/>
      <c r="V1206" s="72">
        <v>420</v>
      </c>
      <c r="Y1206" s="72">
        <v>39.3390150279875</v>
      </c>
      <c r="AC1206" s="4"/>
      <c r="AD1206" s="93">
        <v>3401.9857439867246</v>
      </c>
      <c r="AE1206" s="72">
        <f t="shared" si="1625"/>
        <v>39</v>
      </c>
      <c r="AF1206" s="72">
        <f t="shared" si="1625"/>
        <v>39</v>
      </c>
      <c r="AG1206" s="92">
        <v>0.88</v>
      </c>
      <c r="AK1206" s="4"/>
      <c r="AM1206" s="73"/>
      <c r="AO1206" s="118"/>
    </row>
    <row r="1207" spans="1:41">
      <c r="A1207" s="4" t="str">
        <f t="shared" si="1606"/>
        <v>MCR02DW50 8405</v>
      </c>
      <c r="B1207" s="4">
        <v>5</v>
      </c>
      <c r="C1207" s="115" t="s">
        <v>990</v>
      </c>
      <c r="D1207" s="79" t="s">
        <v>435</v>
      </c>
      <c r="E1207" s="80">
        <f t="shared" si="1623"/>
        <v>3500</v>
      </c>
      <c r="F1207" s="81">
        <v>23.390922219669115</v>
      </c>
      <c r="G1207" s="81">
        <f t="shared" si="1624"/>
        <v>149.63069720512757</v>
      </c>
      <c r="H1207" s="82" t="s">
        <v>554</v>
      </c>
      <c r="I1207" s="83"/>
      <c r="J1207" s="83" t="s">
        <v>555</v>
      </c>
      <c r="K1207" s="83" t="s">
        <v>556</v>
      </c>
      <c r="L1207" s="84" t="s">
        <v>557</v>
      </c>
      <c r="M1207" s="134">
        <v>70</v>
      </c>
      <c r="N1207" s="134">
        <v>65</v>
      </c>
      <c r="O1207" s="86" t="s">
        <v>598</v>
      </c>
      <c r="P1207" s="87">
        <f t="shared" si="1626"/>
        <v>6200</v>
      </c>
      <c r="Q1207" s="87" t="s">
        <v>610</v>
      </c>
      <c r="R1207" s="87"/>
      <c r="S1207" s="87"/>
      <c r="T1207" s="87"/>
      <c r="U1207" s="87"/>
      <c r="V1207" s="72">
        <v>500</v>
      </c>
      <c r="Y1207" s="72">
        <v>39.764567773437491</v>
      </c>
      <c r="AC1207" s="4"/>
      <c r="AD1207" s="93">
        <v>3993.9422358966212</v>
      </c>
      <c r="AE1207" s="72">
        <f t="shared" si="1625"/>
        <v>39</v>
      </c>
      <c r="AF1207" s="72">
        <f t="shared" si="1625"/>
        <v>39</v>
      </c>
      <c r="AG1207" s="92">
        <v>0.88</v>
      </c>
      <c r="AK1207" s="4"/>
      <c r="AM1207" s="73"/>
      <c r="AO1207" s="118"/>
    </row>
    <row r="1208" spans="1:41">
      <c r="A1208" s="4" t="str">
        <f t="shared" si="1606"/>
        <v>MCR02DW50 8406</v>
      </c>
      <c r="B1208" s="4">
        <v>6</v>
      </c>
      <c r="C1208" s="115" t="s">
        <v>990</v>
      </c>
      <c r="D1208" s="79" t="s">
        <v>436</v>
      </c>
      <c r="E1208" s="80">
        <f t="shared" si="1623"/>
        <v>4150</v>
      </c>
      <c r="F1208" s="81">
        <v>27.388630082386364</v>
      </c>
      <c r="G1208" s="81">
        <f t="shared" si="1624"/>
        <v>151.52272996190732</v>
      </c>
      <c r="H1208" s="82" t="s">
        <v>554</v>
      </c>
      <c r="I1208" s="83"/>
      <c r="J1208" s="83" t="s">
        <v>555</v>
      </c>
      <c r="K1208" s="83" t="s">
        <v>556</v>
      </c>
      <c r="L1208" s="84" t="s">
        <v>557</v>
      </c>
      <c r="M1208" s="134">
        <v>70</v>
      </c>
      <c r="N1208" s="134">
        <v>65</v>
      </c>
      <c r="O1208" s="86" t="s">
        <v>598</v>
      </c>
      <c r="P1208" s="87">
        <f t="shared" si="1626"/>
        <v>7400</v>
      </c>
      <c r="Q1208" s="87" t="s">
        <v>645</v>
      </c>
      <c r="R1208" s="87"/>
      <c r="S1208" s="87"/>
      <c r="T1208" s="87"/>
      <c r="U1208" s="87"/>
      <c r="V1208" s="72">
        <v>600</v>
      </c>
      <c r="Y1208" s="72">
        <v>40.169990787499998</v>
      </c>
      <c r="AC1208" s="4"/>
      <c r="AD1208" s="93">
        <v>4707.5427416976117</v>
      </c>
      <c r="AE1208" s="72">
        <f t="shared" si="1625"/>
        <v>39</v>
      </c>
      <c r="AF1208" s="72">
        <f t="shared" si="1625"/>
        <v>39</v>
      </c>
      <c r="AG1208" s="92">
        <v>0.88</v>
      </c>
      <c r="AK1208" s="4"/>
      <c r="AM1208" s="73"/>
      <c r="AO1208" s="118"/>
    </row>
    <row r="1209" spans="1:41">
      <c r="A1209" s="4" t="str">
        <f t="shared" si="1606"/>
        <v>MCR02DW50 8407</v>
      </c>
      <c r="B1209" s="4">
        <v>7</v>
      </c>
      <c r="C1209" s="115" t="s">
        <v>990</v>
      </c>
      <c r="D1209" s="79" t="s">
        <v>436</v>
      </c>
      <c r="E1209" s="80">
        <f t="shared" si="1623"/>
        <v>4750</v>
      </c>
      <c r="F1209" s="81">
        <v>32.078933107066753</v>
      </c>
      <c r="G1209" s="81">
        <f t="shared" si="1624"/>
        <v>148.07225614849423</v>
      </c>
      <c r="H1209" s="82" t="s">
        <v>554</v>
      </c>
      <c r="I1209" s="83"/>
      <c r="J1209" s="83" t="s">
        <v>555</v>
      </c>
      <c r="K1209" s="83" t="s">
        <v>556</v>
      </c>
      <c r="L1209" s="84" t="s">
        <v>557</v>
      </c>
      <c r="M1209" s="134">
        <v>70</v>
      </c>
      <c r="N1209" s="134">
        <v>65</v>
      </c>
      <c r="O1209" s="86" t="s">
        <v>598</v>
      </c>
      <c r="P1209" s="87">
        <f t="shared" si="1626"/>
        <v>8500</v>
      </c>
      <c r="Q1209" s="87" t="s">
        <v>505</v>
      </c>
      <c r="R1209" s="87"/>
      <c r="S1209" s="87"/>
      <c r="T1209" s="87"/>
      <c r="U1209" s="87"/>
      <c r="V1209" s="72">
        <v>700</v>
      </c>
      <c r="Y1209" s="72">
        <v>40.327801620312499</v>
      </c>
      <c r="AC1209" s="4"/>
      <c r="AD1209" s="93">
        <v>5371.8015706653568</v>
      </c>
      <c r="AE1209" s="72">
        <f t="shared" si="1625"/>
        <v>39</v>
      </c>
      <c r="AF1209" s="72">
        <f t="shared" si="1625"/>
        <v>39</v>
      </c>
      <c r="AG1209" s="92">
        <v>0.88</v>
      </c>
      <c r="AK1209" s="4"/>
      <c r="AM1209" s="73"/>
      <c r="AO1209" s="118"/>
    </row>
    <row r="1210" spans="1:41">
      <c r="A1210" s="4" t="str">
        <f t="shared" si="1606"/>
        <v/>
      </c>
      <c r="C1210" s="115"/>
      <c r="D1210" s="79" t="s">
        <v>646</v>
      </c>
      <c r="E1210" s="80"/>
      <c r="F1210" s="82"/>
      <c r="G1210" s="81"/>
      <c r="H1210" s="82" t="s">
        <v>554</v>
      </c>
      <c r="I1210" s="83"/>
      <c r="J1210" s="83"/>
      <c r="K1210" s="83"/>
      <c r="L1210" s="84"/>
      <c r="M1210" s="134"/>
      <c r="N1210" s="134"/>
      <c r="O1210" s="122"/>
      <c r="P1210" s="87"/>
      <c r="Q1210" s="87"/>
      <c r="R1210" s="87"/>
      <c r="S1210" s="87"/>
      <c r="T1210" s="87"/>
      <c r="U1210" s="87"/>
      <c r="AC1210" s="4"/>
      <c r="AE1210" s="72">
        <f t="shared" si="1625"/>
        <v>39</v>
      </c>
      <c r="AF1210" s="72">
        <f t="shared" si="1625"/>
        <v>39</v>
      </c>
      <c r="AK1210" s="4"/>
      <c r="AM1210" s="73"/>
      <c r="AO1210" s="118"/>
    </row>
    <row r="1211" spans="1:41">
      <c r="A1211" s="4" t="str">
        <f t="shared" si="1606"/>
        <v>MCR04DW50 8401</v>
      </c>
      <c r="B1211" s="4">
        <v>1</v>
      </c>
      <c r="C1211" s="115" t="s">
        <v>991</v>
      </c>
      <c r="D1211" s="79" t="s">
        <v>435</v>
      </c>
      <c r="E1211" s="80">
        <f t="shared" ref="E1211:E1217" si="1627">MROUND(AD1211*AG1211*AE1211/AF1211,50)</f>
        <v>2250</v>
      </c>
      <c r="F1211" s="81">
        <v>13.571455532261862</v>
      </c>
      <c r="G1211" s="81">
        <f t="shared" ref="G1211:G1217" si="1628">E1211/F1211</f>
        <v>165.78914432953295</v>
      </c>
      <c r="H1211" s="82" t="s">
        <v>554</v>
      </c>
      <c r="I1211" s="83"/>
      <c r="J1211" s="83" t="s">
        <v>555</v>
      </c>
      <c r="K1211" s="83" t="s">
        <v>556</v>
      </c>
      <c r="L1211" s="84" t="s">
        <v>567</v>
      </c>
      <c r="M1211" s="134">
        <v>70</v>
      </c>
      <c r="N1211" s="134">
        <v>65</v>
      </c>
      <c r="O1211" s="86" t="s">
        <v>642</v>
      </c>
      <c r="P1211" s="87">
        <f>MROUND(E1211/(4*0.28),100)</f>
        <v>2000</v>
      </c>
      <c r="Q1211" s="87" t="s">
        <v>425</v>
      </c>
      <c r="R1211" s="87"/>
      <c r="S1211" s="87"/>
      <c r="T1211" s="87"/>
      <c r="U1211" s="87"/>
      <c r="V1211" s="72">
        <v>150</v>
      </c>
      <c r="Y1211" s="72">
        <v>37.547693639257815</v>
      </c>
      <c r="AC1211" s="4"/>
      <c r="AD1211" s="93">
        <v>2543.2979589821366</v>
      </c>
      <c r="AE1211" s="72">
        <f t="shared" si="1625"/>
        <v>39</v>
      </c>
      <c r="AF1211" s="72">
        <f t="shared" si="1625"/>
        <v>39</v>
      </c>
      <c r="AG1211" s="92">
        <v>0.88</v>
      </c>
      <c r="AK1211" s="4"/>
      <c r="AM1211" s="73"/>
      <c r="AO1211" s="118"/>
    </row>
    <row r="1212" spans="1:41">
      <c r="A1212" s="4" t="str">
        <f t="shared" si="1606"/>
        <v>MCR04DW50 8402</v>
      </c>
      <c r="B1212" s="4">
        <v>2</v>
      </c>
      <c r="C1212" s="115" t="s">
        <v>991</v>
      </c>
      <c r="D1212" s="79" t="s">
        <v>435</v>
      </c>
      <c r="E1212" s="80">
        <f t="shared" si="1627"/>
        <v>3550</v>
      </c>
      <c r="F1212" s="81">
        <v>21.308624580502325</v>
      </c>
      <c r="G1212" s="81">
        <f t="shared" si="1628"/>
        <v>166.59920900048598</v>
      </c>
      <c r="H1212" s="82" t="s">
        <v>554</v>
      </c>
      <c r="I1212" s="83"/>
      <c r="J1212" s="83" t="s">
        <v>555</v>
      </c>
      <c r="K1212" s="83" t="s">
        <v>556</v>
      </c>
      <c r="L1212" s="84" t="s">
        <v>567</v>
      </c>
      <c r="M1212" s="134">
        <v>70</v>
      </c>
      <c r="N1212" s="134">
        <v>65</v>
      </c>
      <c r="O1212" s="86" t="s">
        <v>642</v>
      </c>
      <c r="P1212" s="87">
        <f t="shared" ref="P1212:P1217" si="1629">MROUND(E1212/(4*0.28),100)</f>
        <v>3200</v>
      </c>
      <c r="Q1212" s="87" t="s">
        <v>637</v>
      </c>
      <c r="R1212" s="87"/>
      <c r="S1212" s="87"/>
      <c r="T1212" s="87"/>
      <c r="U1212" s="87"/>
      <c r="V1212" s="72">
        <v>240</v>
      </c>
      <c r="Y1212" s="72">
        <v>38.177952373399997</v>
      </c>
      <c r="AC1212" s="4"/>
      <c r="AD1212" s="93">
        <v>4010.175809253351</v>
      </c>
      <c r="AE1212" s="72">
        <f t="shared" si="1625"/>
        <v>39</v>
      </c>
      <c r="AF1212" s="72">
        <f t="shared" si="1625"/>
        <v>39</v>
      </c>
      <c r="AG1212" s="92">
        <v>0.88</v>
      </c>
      <c r="AK1212" s="4"/>
      <c r="AM1212" s="73"/>
      <c r="AO1212" s="118"/>
    </row>
    <row r="1213" spans="1:41">
      <c r="A1213" s="4" t="str">
        <f t="shared" si="1606"/>
        <v>MCR04DW50 8403</v>
      </c>
      <c r="B1213" s="4">
        <v>3</v>
      </c>
      <c r="C1213" s="115" t="s">
        <v>991</v>
      </c>
      <c r="D1213" s="79" t="s">
        <v>435</v>
      </c>
      <c r="E1213" s="80">
        <f t="shared" si="1627"/>
        <v>4800</v>
      </c>
      <c r="F1213" s="81">
        <v>29.027420126879971</v>
      </c>
      <c r="G1213" s="81">
        <f t="shared" si="1628"/>
        <v>165.36088908414925</v>
      </c>
      <c r="H1213" s="82" t="s">
        <v>554</v>
      </c>
      <c r="I1213" s="83"/>
      <c r="J1213" s="83" t="s">
        <v>555</v>
      </c>
      <c r="K1213" s="83" t="s">
        <v>556</v>
      </c>
      <c r="L1213" s="84" t="s">
        <v>567</v>
      </c>
      <c r="M1213" s="134">
        <v>70</v>
      </c>
      <c r="N1213" s="134">
        <v>65</v>
      </c>
      <c r="O1213" s="86" t="s">
        <v>642</v>
      </c>
      <c r="P1213" s="87">
        <f t="shared" si="1629"/>
        <v>4300</v>
      </c>
      <c r="Q1213" s="87" t="s">
        <v>562</v>
      </c>
      <c r="R1213" s="87"/>
      <c r="S1213" s="87"/>
      <c r="T1213" s="87"/>
      <c r="U1213" s="87"/>
      <c r="V1213" s="72">
        <v>333</v>
      </c>
      <c r="Y1213" s="72">
        <v>38.790396265650415</v>
      </c>
      <c r="AC1213" s="4"/>
      <c r="AD1213" s="93">
        <v>5472.7081748133669</v>
      </c>
      <c r="AE1213" s="72">
        <f t="shared" si="1625"/>
        <v>39</v>
      </c>
      <c r="AF1213" s="72">
        <f t="shared" si="1625"/>
        <v>39</v>
      </c>
      <c r="AG1213" s="92">
        <v>0.88</v>
      </c>
      <c r="AK1213" s="4"/>
      <c r="AM1213" s="73"/>
      <c r="AO1213" s="118"/>
    </row>
    <row r="1214" spans="1:41">
      <c r="A1214" s="4" t="str">
        <f t="shared" si="1606"/>
        <v>MCR04DW50 8404</v>
      </c>
      <c r="B1214" s="4">
        <v>4</v>
      </c>
      <c r="C1214" s="115" t="s">
        <v>991</v>
      </c>
      <c r="D1214" s="79" t="s">
        <v>436</v>
      </c>
      <c r="E1214" s="80">
        <f t="shared" si="1627"/>
        <v>6000</v>
      </c>
      <c r="F1214" s="81">
        <v>36.716414026121662</v>
      </c>
      <c r="G1214" s="81">
        <f t="shared" si="1628"/>
        <v>163.41465143440581</v>
      </c>
      <c r="H1214" s="82" t="s">
        <v>554</v>
      </c>
      <c r="I1214" s="83"/>
      <c r="J1214" s="83" t="s">
        <v>555</v>
      </c>
      <c r="K1214" s="83" t="s">
        <v>556</v>
      </c>
      <c r="L1214" s="84" t="s">
        <v>567</v>
      </c>
      <c r="M1214" s="134">
        <v>70</v>
      </c>
      <c r="N1214" s="134">
        <v>65</v>
      </c>
      <c r="O1214" s="86" t="s">
        <v>642</v>
      </c>
      <c r="P1214" s="87">
        <f t="shared" si="1629"/>
        <v>5400</v>
      </c>
      <c r="Q1214" s="87" t="s">
        <v>586</v>
      </c>
      <c r="R1214" s="87"/>
      <c r="S1214" s="87"/>
      <c r="T1214" s="87"/>
      <c r="U1214" s="87"/>
      <c r="V1214" s="72">
        <v>420</v>
      </c>
      <c r="Y1214" s="72">
        <v>39.3390150279875</v>
      </c>
      <c r="AC1214" s="4"/>
      <c r="AD1214" s="93">
        <v>6803.9714879734493</v>
      </c>
      <c r="AE1214" s="72">
        <f t="shared" si="1625"/>
        <v>39</v>
      </c>
      <c r="AF1214" s="72">
        <f t="shared" si="1625"/>
        <v>39</v>
      </c>
      <c r="AG1214" s="92">
        <v>0.88</v>
      </c>
      <c r="AK1214" s="4"/>
      <c r="AM1214" s="73"/>
      <c r="AO1214" s="118"/>
    </row>
    <row r="1215" spans="1:41">
      <c r="A1215" s="4" t="str">
        <f t="shared" si="1606"/>
        <v>MCR04DW50 8405</v>
      </c>
      <c r="B1215" s="4">
        <v>5</v>
      </c>
      <c r="C1215" s="115" t="s">
        <v>991</v>
      </c>
      <c r="D1215" s="79" t="s">
        <v>436</v>
      </c>
      <c r="E1215" s="80">
        <f t="shared" si="1627"/>
        <v>7050</v>
      </c>
      <c r="F1215" s="81">
        <v>43.697327223557679</v>
      </c>
      <c r="G1215" s="81">
        <f t="shared" si="1628"/>
        <v>161.33709880999936</v>
      </c>
      <c r="H1215" s="82" t="s">
        <v>554</v>
      </c>
      <c r="I1215" s="83"/>
      <c r="J1215" s="83" t="s">
        <v>555</v>
      </c>
      <c r="K1215" s="83" t="s">
        <v>556</v>
      </c>
      <c r="L1215" s="84" t="s">
        <v>567</v>
      </c>
      <c r="M1215" s="134">
        <v>70</v>
      </c>
      <c r="N1215" s="134">
        <v>65</v>
      </c>
      <c r="O1215" s="86" t="s">
        <v>642</v>
      </c>
      <c r="P1215" s="87">
        <f t="shared" si="1629"/>
        <v>6300</v>
      </c>
      <c r="Q1215" s="87" t="s">
        <v>610</v>
      </c>
      <c r="R1215" s="87"/>
      <c r="S1215" s="87"/>
      <c r="T1215" s="87"/>
      <c r="U1215" s="87"/>
      <c r="V1215" s="72">
        <v>500</v>
      </c>
      <c r="Y1215" s="72">
        <v>39.764567773437491</v>
      </c>
      <c r="AC1215" s="4"/>
      <c r="AD1215" s="93">
        <v>7987.8844717932425</v>
      </c>
      <c r="AE1215" s="72">
        <f t="shared" si="1625"/>
        <v>39</v>
      </c>
      <c r="AF1215" s="72">
        <f t="shared" si="1625"/>
        <v>39</v>
      </c>
      <c r="AG1215" s="92">
        <v>0.88</v>
      </c>
      <c r="AK1215" s="4"/>
      <c r="AM1215" s="73"/>
      <c r="AO1215" s="118"/>
    </row>
    <row r="1216" spans="1:41">
      <c r="A1216" s="4" t="str">
        <f t="shared" si="1606"/>
        <v>MCR04DW50 8406</v>
      </c>
      <c r="B1216" s="4">
        <v>6</v>
      </c>
      <c r="C1216" s="115" t="s">
        <v>991</v>
      </c>
      <c r="D1216" s="79" t="s">
        <v>436</v>
      </c>
      <c r="E1216" s="80">
        <f t="shared" si="1627"/>
        <v>8300</v>
      </c>
      <c r="F1216" s="81">
        <v>52.395640157608689</v>
      </c>
      <c r="G1216" s="81">
        <f t="shared" si="1628"/>
        <v>158.41012677835766</v>
      </c>
      <c r="H1216" s="82" t="s">
        <v>554</v>
      </c>
      <c r="I1216" s="83"/>
      <c r="J1216" s="83" t="s">
        <v>555</v>
      </c>
      <c r="K1216" s="83" t="s">
        <v>556</v>
      </c>
      <c r="L1216" s="84" t="s">
        <v>567</v>
      </c>
      <c r="M1216" s="134">
        <v>70</v>
      </c>
      <c r="N1216" s="134">
        <v>65</v>
      </c>
      <c r="O1216" s="86" t="s">
        <v>642</v>
      </c>
      <c r="P1216" s="87">
        <f t="shared" si="1629"/>
        <v>7400</v>
      </c>
      <c r="Q1216" s="87" t="s">
        <v>645</v>
      </c>
      <c r="R1216" s="87"/>
      <c r="S1216" s="87"/>
      <c r="T1216" s="87"/>
      <c r="U1216" s="87"/>
      <c r="V1216" s="72">
        <v>600</v>
      </c>
      <c r="Y1216" s="72">
        <v>40.169990787499998</v>
      </c>
      <c r="AC1216" s="4"/>
      <c r="AD1216" s="93">
        <v>9415.0854833952235</v>
      </c>
      <c r="AE1216" s="72">
        <f t="shared" si="1625"/>
        <v>39</v>
      </c>
      <c r="AF1216" s="72">
        <f t="shared" si="1625"/>
        <v>39</v>
      </c>
      <c r="AG1216" s="92">
        <v>0.88</v>
      </c>
      <c r="AK1216" s="4"/>
      <c r="AM1216" s="73"/>
      <c r="AO1216" s="118"/>
    </row>
    <row r="1217" spans="1:41">
      <c r="A1217" s="4" t="str">
        <f t="shared" si="1606"/>
        <v>MCR04DW50 8407</v>
      </c>
      <c r="B1217" s="4">
        <v>7</v>
      </c>
      <c r="C1217" s="115" t="s">
        <v>991</v>
      </c>
      <c r="D1217" s="79" t="s">
        <v>436</v>
      </c>
      <c r="E1217" s="80">
        <f t="shared" si="1627"/>
        <v>9450</v>
      </c>
      <c r="F1217" s="81">
        <v>61.036672722635124</v>
      </c>
      <c r="G1217" s="81">
        <f t="shared" si="1628"/>
        <v>154.82495323660586</v>
      </c>
      <c r="H1217" s="82" t="s">
        <v>554</v>
      </c>
      <c r="I1217" s="83"/>
      <c r="J1217" s="83" t="s">
        <v>555</v>
      </c>
      <c r="K1217" s="83" t="s">
        <v>556</v>
      </c>
      <c r="L1217" s="84" t="s">
        <v>567</v>
      </c>
      <c r="M1217" s="134">
        <v>70</v>
      </c>
      <c r="N1217" s="134">
        <v>65</v>
      </c>
      <c r="O1217" s="86" t="s">
        <v>642</v>
      </c>
      <c r="P1217" s="87">
        <f t="shared" si="1629"/>
        <v>8400</v>
      </c>
      <c r="Q1217" s="87" t="s">
        <v>505</v>
      </c>
      <c r="R1217" s="87"/>
      <c r="S1217" s="87"/>
      <c r="T1217" s="87"/>
      <c r="U1217" s="87"/>
      <c r="V1217" s="72">
        <v>700</v>
      </c>
      <c r="Y1217" s="72">
        <v>40.327801620312499</v>
      </c>
      <c r="AC1217" s="4"/>
      <c r="AD1217" s="93">
        <v>10743.603141330714</v>
      </c>
      <c r="AE1217" s="72">
        <f t="shared" si="1625"/>
        <v>39</v>
      </c>
      <c r="AF1217" s="72">
        <f t="shared" si="1625"/>
        <v>39</v>
      </c>
      <c r="AG1217" s="92">
        <v>0.88</v>
      </c>
      <c r="AK1217" s="4"/>
      <c r="AM1217" s="73"/>
      <c r="AO1217" s="118"/>
    </row>
    <row r="1218" spans="1:41">
      <c r="A1218" s="4" t="str">
        <f t="shared" si="1606"/>
        <v/>
      </c>
      <c r="C1218" s="115"/>
      <c r="D1218" s="79" t="s">
        <v>646</v>
      </c>
      <c r="E1218" s="80"/>
      <c r="F1218" s="81"/>
      <c r="G1218" s="81"/>
      <c r="H1218" s="82" t="s">
        <v>554</v>
      </c>
      <c r="I1218" s="83"/>
      <c r="J1218" s="83"/>
      <c r="K1218" s="83"/>
      <c r="L1218" s="84"/>
      <c r="M1218" s="134"/>
      <c r="N1218" s="134"/>
      <c r="O1218" s="122"/>
      <c r="P1218" s="87"/>
      <c r="Q1218" s="87"/>
      <c r="R1218" s="87"/>
      <c r="S1218" s="87"/>
      <c r="T1218" s="87"/>
      <c r="U1218" s="87"/>
      <c r="AC1218" s="4"/>
      <c r="AD1218" s="93"/>
      <c r="AG1218" s="92"/>
      <c r="AK1218" s="4"/>
      <c r="AM1218" s="73"/>
      <c r="AO1218" s="118"/>
    </row>
    <row r="1219" spans="1:41" ht="17.399999999999999">
      <c r="A1219" s="4" t="str">
        <f t="shared" si="1606"/>
        <v>MCR05DW50 8401</v>
      </c>
      <c r="B1219" s="4">
        <v>1</v>
      </c>
      <c r="C1219" s="115" t="s">
        <v>992</v>
      </c>
      <c r="D1219" s="79" t="s">
        <v>435</v>
      </c>
      <c r="E1219" s="80">
        <f t="shared" ref="E1219:E1222" si="1630">MROUND(AD1219*AG1219*AE1219/AF1219,50)</f>
        <v>2800</v>
      </c>
      <c r="F1219" s="81">
        <v>17</v>
      </c>
      <c r="G1219" s="81">
        <f t="shared" ref="G1219:G1225" si="1631">E1219/F1219</f>
        <v>164.70588235294119</v>
      </c>
      <c r="H1219" s="82" t="s">
        <v>554</v>
      </c>
      <c r="I1219" s="83"/>
      <c r="J1219" s="83" t="s">
        <v>555</v>
      </c>
      <c r="K1219" s="83" t="s">
        <v>556</v>
      </c>
      <c r="L1219" s="84" t="s">
        <v>571</v>
      </c>
      <c r="M1219" s="134">
        <v>70</v>
      </c>
      <c r="N1219" s="134">
        <v>65</v>
      </c>
      <c r="O1219" s="86" t="s">
        <v>633</v>
      </c>
      <c r="P1219" s="87">
        <f>MROUND(E1219/(5*0.28),100)</f>
        <v>2000</v>
      </c>
      <c r="Q1219" s="87" t="s">
        <v>425</v>
      </c>
      <c r="R1219" s="87"/>
      <c r="S1219" s="87"/>
      <c r="T1219" s="87"/>
      <c r="U1219" s="87"/>
      <c r="V1219" s="72">
        <v>150</v>
      </c>
      <c r="Y1219" s="72">
        <v>37.547693639257815</v>
      </c>
      <c r="AC1219" s="4"/>
      <c r="AD1219" s="97">
        <v>3179.1224487276709</v>
      </c>
      <c r="AE1219" s="72">
        <v>39</v>
      </c>
      <c r="AF1219" s="72">
        <v>39</v>
      </c>
      <c r="AG1219" s="92">
        <v>0.88</v>
      </c>
      <c r="AK1219" s="4"/>
      <c r="AM1219" s="73"/>
      <c r="AO1219" s="118"/>
    </row>
    <row r="1220" spans="1:41" ht="17.399999999999999">
      <c r="A1220" s="4" t="str">
        <f t="shared" si="1606"/>
        <v>MCR05DW50 8402</v>
      </c>
      <c r="B1220" s="4">
        <v>2</v>
      </c>
      <c r="C1220" s="115" t="s">
        <v>992</v>
      </c>
      <c r="D1220" s="79" t="s">
        <v>435</v>
      </c>
      <c r="E1220" s="80">
        <f t="shared" si="1630"/>
        <v>4400</v>
      </c>
      <c r="F1220" s="81">
        <v>26</v>
      </c>
      <c r="G1220" s="81">
        <f t="shared" si="1631"/>
        <v>169.23076923076923</v>
      </c>
      <c r="H1220" s="82" t="s">
        <v>554</v>
      </c>
      <c r="I1220" s="83"/>
      <c r="J1220" s="83" t="s">
        <v>555</v>
      </c>
      <c r="K1220" s="83" t="s">
        <v>556</v>
      </c>
      <c r="L1220" s="84" t="s">
        <v>571</v>
      </c>
      <c r="M1220" s="134">
        <v>70</v>
      </c>
      <c r="N1220" s="134">
        <v>65</v>
      </c>
      <c r="O1220" s="86" t="s">
        <v>633</v>
      </c>
      <c r="P1220" s="87">
        <f t="shared" ref="P1220:P1225" si="1632">MROUND(E1220/(5*0.28),100)</f>
        <v>3100</v>
      </c>
      <c r="Q1220" s="87" t="s">
        <v>637</v>
      </c>
      <c r="R1220" s="87"/>
      <c r="S1220" s="87"/>
      <c r="T1220" s="87"/>
      <c r="U1220" s="87"/>
      <c r="V1220" s="72">
        <v>240</v>
      </c>
      <c r="Y1220" s="72">
        <v>38.177952373399997</v>
      </c>
      <c r="AC1220" s="4"/>
      <c r="AD1220" s="94">
        <v>5012.7197615666882</v>
      </c>
      <c r="AE1220" s="72">
        <v>39</v>
      </c>
      <c r="AF1220" s="72">
        <v>39</v>
      </c>
      <c r="AG1220" s="92">
        <v>0.88</v>
      </c>
      <c r="AK1220" s="4"/>
      <c r="AM1220" s="73"/>
      <c r="AO1220" s="118"/>
    </row>
    <row r="1221" spans="1:41" ht="17.399999999999999">
      <c r="A1221" s="4" t="str">
        <f t="shared" si="1606"/>
        <v>MCR05DW50 8403</v>
      </c>
      <c r="B1221" s="4">
        <v>3</v>
      </c>
      <c r="C1221" s="115" t="s">
        <v>992</v>
      </c>
      <c r="D1221" s="79" t="s">
        <v>435</v>
      </c>
      <c r="E1221" s="80">
        <f t="shared" si="1630"/>
        <v>6000</v>
      </c>
      <c r="F1221" s="81">
        <v>35</v>
      </c>
      <c r="G1221" s="81">
        <f t="shared" si="1631"/>
        <v>171.42857142857142</v>
      </c>
      <c r="H1221" s="82" t="s">
        <v>554</v>
      </c>
      <c r="I1221" s="83"/>
      <c r="J1221" s="83" t="s">
        <v>555</v>
      </c>
      <c r="K1221" s="83" t="s">
        <v>556</v>
      </c>
      <c r="L1221" s="84" t="s">
        <v>571</v>
      </c>
      <c r="M1221" s="134">
        <v>70</v>
      </c>
      <c r="N1221" s="134">
        <v>65</v>
      </c>
      <c r="O1221" s="86" t="s">
        <v>633</v>
      </c>
      <c r="P1221" s="87">
        <f t="shared" si="1632"/>
        <v>4300</v>
      </c>
      <c r="Q1221" s="87" t="s">
        <v>562</v>
      </c>
      <c r="R1221" s="87"/>
      <c r="S1221" s="87"/>
      <c r="T1221" s="87"/>
      <c r="U1221" s="87"/>
      <c r="V1221" s="72">
        <v>333</v>
      </c>
      <c r="Y1221" s="72">
        <v>38.790396265650415</v>
      </c>
      <c r="AC1221" s="4"/>
      <c r="AD1221" s="94">
        <v>6840.8852185167088</v>
      </c>
      <c r="AE1221" s="72">
        <v>39</v>
      </c>
      <c r="AF1221" s="72">
        <v>39</v>
      </c>
      <c r="AG1221" s="92">
        <v>0.88</v>
      </c>
      <c r="AK1221" s="4"/>
      <c r="AM1221" s="73"/>
      <c r="AO1221" s="118"/>
    </row>
    <row r="1222" spans="1:41" ht="17.399999999999999">
      <c r="A1222" s="4" t="str">
        <f t="shared" si="1606"/>
        <v>MCR05DW50 8404</v>
      </c>
      <c r="B1222" s="4">
        <v>4</v>
      </c>
      <c r="C1222" s="115" t="s">
        <v>992</v>
      </c>
      <c r="D1222" s="79" t="s">
        <v>436</v>
      </c>
      <c r="E1222" s="80">
        <f t="shared" si="1630"/>
        <v>7500</v>
      </c>
      <c r="F1222" s="81">
        <v>45</v>
      </c>
      <c r="G1222" s="81">
        <f t="shared" si="1631"/>
        <v>166.66666666666666</v>
      </c>
      <c r="H1222" s="82" t="s">
        <v>554</v>
      </c>
      <c r="I1222" s="83"/>
      <c r="J1222" s="83" t="s">
        <v>555</v>
      </c>
      <c r="K1222" s="83" t="s">
        <v>556</v>
      </c>
      <c r="L1222" s="84" t="s">
        <v>571</v>
      </c>
      <c r="M1222" s="134">
        <v>70</v>
      </c>
      <c r="N1222" s="134">
        <v>65</v>
      </c>
      <c r="O1222" s="86" t="s">
        <v>633</v>
      </c>
      <c r="P1222" s="87">
        <f t="shared" si="1632"/>
        <v>5400</v>
      </c>
      <c r="Q1222" s="87" t="s">
        <v>586</v>
      </c>
      <c r="R1222" s="87"/>
      <c r="S1222" s="87"/>
      <c r="T1222" s="87"/>
      <c r="U1222" s="87"/>
      <c r="V1222" s="72">
        <v>420</v>
      </c>
      <c r="Y1222" s="72">
        <v>39.3390150279875</v>
      </c>
      <c r="AC1222" s="4"/>
      <c r="AD1222" s="94">
        <v>8504.9643599668125</v>
      </c>
      <c r="AE1222" s="72">
        <v>39</v>
      </c>
      <c r="AF1222" s="72">
        <v>39</v>
      </c>
      <c r="AG1222" s="92">
        <v>0.88</v>
      </c>
      <c r="AK1222" s="4"/>
      <c r="AM1222" s="73"/>
      <c r="AO1222" s="118"/>
    </row>
    <row r="1223" spans="1:41" ht="17.399999999999999">
      <c r="A1223" s="4" t="str">
        <f t="shared" si="1606"/>
        <v>MCR05DW50 8405</v>
      </c>
      <c r="B1223" s="4">
        <v>5</v>
      </c>
      <c r="C1223" s="115" t="s">
        <v>992</v>
      </c>
      <c r="D1223" s="79" t="s">
        <v>436</v>
      </c>
      <c r="E1223" s="80">
        <f>MROUND(AD1223*AG1223*AE1223/AF1223,50)</f>
        <v>8750</v>
      </c>
      <c r="F1223" s="81">
        <v>53</v>
      </c>
      <c r="G1223" s="81">
        <f t="shared" si="1631"/>
        <v>165.09433962264151</v>
      </c>
      <c r="H1223" s="82" t="s">
        <v>554</v>
      </c>
      <c r="I1223" s="83"/>
      <c r="J1223" s="83" t="s">
        <v>555</v>
      </c>
      <c r="K1223" s="83" t="s">
        <v>556</v>
      </c>
      <c r="L1223" s="84" t="s">
        <v>571</v>
      </c>
      <c r="M1223" s="134">
        <v>70</v>
      </c>
      <c r="N1223" s="134">
        <v>65</v>
      </c>
      <c r="O1223" s="86" t="s">
        <v>633</v>
      </c>
      <c r="P1223" s="87">
        <f t="shared" si="1632"/>
        <v>6200</v>
      </c>
      <c r="Q1223" s="87" t="s">
        <v>610</v>
      </c>
      <c r="R1223" s="87"/>
      <c r="S1223" s="87"/>
      <c r="T1223" s="87"/>
      <c r="U1223" s="87"/>
      <c r="V1223" s="72">
        <v>500</v>
      </c>
      <c r="Y1223" s="72">
        <v>39.764567773437491</v>
      </c>
      <c r="AC1223" s="4"/>
      <c r="AD1223" s="94">
        <v>9934.1051221514663</v>
      </c>
      <c r="AE1223" s="72">
        <v>39</v>
      </c>
      <c r="AF1223" s="72">
        <v>39</v>
      </c>
      <c r="AG1223" s="92">
        <v>0.88</v>
      </c>
      <c r="AK1223" s="4"/>
      <c r="AM1223" s="73"/>
      <c r="AO1223" s="118"/>
    </row>
    <row r="1224" spans="1:41" ht="17.399999999999999">
      <c r="A1224" s="4" t="str">
        <f t="shared" si="1606"/>
        <v>MCR05DW50 8406</v>
      </c>
      <c r="B1224" s="4">
        <v>6</v>
      </c>
      <c r="C1224" s="115" t="s">
        <v>992</v>
      </c>
      <c r="D1224" s="79" t="s">
        <v>436</v>
      </c>
      <c r="E1224" s="80">
        <f>MROUND(AD1224*AG1224*AE1224/AF1224,50)</f>
        <v>10350</v>
      </c>
      <c r="F1224" s="81">
        <v>64</v>
      </c>
      <c r="G1224" s="81">
        <f t="shared" si="1631"/>
        <v>161.71875</v>
      </c>
      <c r="H1224" s="82" t="s">
        <v>554</v>
      </c>
      <c r="I1224" s="83"/>
      <c r="J1224" s="83" t="s">
        <v>555</v>
      </c>
      <c r="K1224" s="83" t="s">
        <v>556</v>
      </c>
      <c r="L1224" s="84" t="s">
        <v>571</v>
      </c>
      <c r="M1224" s="134">
        <v>70</v>
      </c>
      <c r="N1224" s="134">
        <v>65</v>
      </c>
      <c r="O1224" s="86" t="s">
        <v>633</v>
      </c>
      <c r="P1224" s="87">
        <f t="shared" si="1632"/>
        <v>7400</v>
      </c>
      <c r="Q1224" s="87" t="s">
        <v>645</v>
      </c>
      <c r="R1224" s="87"/>
      <c r="S1224" s="87"/>
      <c r="T1224" s="87"/>
      <c r="U1224" s="87"/>
      <c r="V1224" s="72">
        <v>600</v>
      </c>
      <c r="Y1224" s="72">
        <v>40.169990787499998</v>
      </c>
      <c r="AC1224" s="4"/>
      <c r="AD1224" s="147">
        <v>11768.85685424403</v>
      </c>
      <c r="AE1224" s="72">
        <v>39</v>
      </c>
      <c r="AF1224" s="72">
        <v>39</v>
      </c>
      <c r="AG1224" s="92">
        <v>0.88</v>
      </c>
      <c r="AK1224" s="4"/>
      <c r="AM1224" s="73"/>
      <c r="AO1224" s="118"/>
    </row>
    <row r="1225" spans="1:41" ht="17.399999999999999">
      <c r="A1225" s="4" t="str">
        <f t="shared" ref="A1225:A1288" si="1633">C1225&amp;B1225</f>
        <v>MCR05DW50 8407</v>
      </c>
      <c r="B1225" s="4">
        <v>7</v>
      </c>
      <c r="C1225" s="115" t="s">
        <v>992</v>
      </c>
      <c r="D1225" s="79" t="s">
        <v>436</v>
      </c>
      <c r="E1225" s="80">
        <f>MROUND(AD1225*AG1225*AE1225/AF1225,50)</f>
        <v>11800</v>
      </c>
      <c r="F1225" s="81">
        <v>75</v>
      </c>
      <c r="G1225" s="81">
        <f t="shared" si="1631"/>
        <v>157.33333333333334</v>
      </c>
      <c r="H1225" s="82" t="s">
        <v>554</v>
      </c>
      <c r="I1225" s="83"/>
      <c r="J1225" s="83" t="s">
        <v>555</v>
      </c>
      <c r="K1225" s="83" t="s">
        <v>556</v>
      </c>
      <c r="L1225" s="84" t="s">
        <v>571</v>
      </c>
      <c r="M1225" s="134">
        <v>70</v>
      </c>
      <c r="N1225" s="134">
        <v>65</v>
      </c>
      <c r="O1225" s="86" t="s">
        <v>633</v>
      </c>
      <c r="P1225" s="87">
        <f t="shared" si="1632"/>
        <v>8400</v>
      </c>
      <c r="Q1225" s="87" t="s">
        <v>505</v>
      </c>
      <c r="R1225" s="87"/>
      <c r="S1225" s="87"/>
      <c r="T1225" s="87"/>
      <c r="U1225" s="87"/>
      <c r="V1225" s="72">
        <v>700</v>
      </c>
      <c r="Y1225" s="72">
        <v>40.327801620312499</v>
      </c>
      <c r="AC1225" s="4"/>
      <c r="AD1225" s="97">
        <v>13429.503926663392</v>
      </c>
      <c r="AE1225" s="72">
        <v>39</v>
      </c>
      <c r="AF1225" s="72">
        <v>39</v>
      </c>
      <c r="AG1225" s="92">
        <v>0.88</v>
      </c>
      <c r="AK1225" s="4"/>
      <c r="AM1225" s="73"/>
      <c r="AO1225" s="118"/>
    </row>
    <row r="1226" spans="1:41">
      <c r="A1226" s="4" t="str">
        <f t="shared" si="1633"/>
        <v/>
      </c>
      <c r="C1226" s="115"/>
      <c r="D1226" s="79" t="s">
        <v>646</v>
      </c>
      <c r="E1226" s="80"/>
      <c r="F1226" s="82"/>
      <c r="G1226" s="81"/>
      <c r="H1226" s="82" t="s">
        <v>554</v>
      </c>
      <c r="I1226" s="83"/>
      <c r="J1226" s="83"/>
      <c r="K1226" s="83"/>
      <c r="L1226" s="84"/>
      <c r="M1226" s="134"/>
      <c r="N1226" s="134"/>
      <c r="O1226" s="122"/>
      <c r="P1226" s="87"/>
      <c r="Q1226" s="87"/>
      <c r="R1226" s="87"/>
      <c r="S1226" s="87"/>
      <c r="T1226" s="87"/>
      <c r="U1226" s="87"/>
      <c r="AC1226" s="4"/>
      <c r="AE1226" s="72">
        <f>AE1217</f>
        <v>39</v>
      </c>
      <c r="AF1226" s="72">
        <f>AF1217</f>
        <v>39</v>
      </c>
      <c r="AK1226" s="4"/>
      <c r="AM1226" s="73"/>
      <c r="AO1226" s="118"/>
    </row>
    <row r="1227" spans="1:41">
      <c r="A1227" s="4" t="str">
        <f t="shared" si="1633"/>
        <v>MCR02DB80 8401</v>
      </c>
      <c r="B1227" s="4">
        <v>1</v>
      </c>
      <c r="C1227" s="115" t="s">
        <v>993</v>
      </c>
      <c r="D1227" s="79" t="s">
        <v>435</v>
      </c>
      <c r="E1227" s="80">
        <f t="shared" ref="E1227:E1233" si="1634">MROUND(AD1227*AG1227*AE1227/AF1227,50)</f>
        <v>1000</v>
      </c>
      <c r="F1227" s="81">
        <v>7.6110189809306386</v>
      </c>
      <c r="G1227" s="81">
        <f t="shared" ref="G1227:G1233" si="1635">E1227/F1227</f>
        <v>131.38845173103547</v>
      </c>
      <c r="H1227" s="82" t="s">
        <v>554</v>
      </c>
      <c r="I1227" s="83"/>
      <c r="J1227" s="83" t="s">
        <v>555</v>
      </c>
      <c r="K1227" s="83" t="s">
        <v>556</v>
      </c>
      <c r="L1227" s="84" t="s">
        <v>557</v>
      </c>
      <c r="M1227" s="134">
        <v>70</v>
      </c>
      <c r="N1227" s="134">
        <v>65</v>
      </c>
      <c r="O1227" s="86" t="s">
        <v>598</v>
      </c>
      <c r="P1227" s="87">
        <f>MROUND(E1227/(2*0.28),100)</f>
        <v>1800</v>
      </c>
      <c r="Q1227" s="87" t="s">
        <v>635</v>
      </c>
      <c r="R1227" s="87"/>
      <c r="S1227" s="87"/>
      <c r="T1227" s="87"/>
      <c r="U1227" s="87"/>
      <c r="V1227" s="72">
        <v>150</v>
      </c>
      <c r="Y1227" s="72">
        <v>37.547693639257815</v>
      </c>
      <c r="AC1227" s="4"/>
      <c r="AD1227" s="93">
        <v>1271.6489794910683</v>
      </c>
      <c r="AE1227" s="72">
        <f t="shared" ref="AE1227:AF1241" si="1636">AE1226</f>
        <v>39</v>
      </c>
      <c r="AF1227" s="72">
        <f t="shared" si="1636"/>
        <v>39</v>
      </c>
      <c r="AG1227" s="92">
        <v>0.79</v>
      </c>
      <c r="AK1227" s="4"/>
      <c r="AM1227" s="73"/>
      <c r="AO1227" s="118"/>
    </row>
    <row r="1228" spans="1:41">
      <c r="A1228" s="4" t="str">
        <f t="shared" si="1633"/>
        <v>MCR02DB80 8402</v>
      </c>
      <c r="B1228" s="4">
        <v>2</v>
      </c>
      <c r="C1228" s="115" t="s">
        <v>993</v>
      </c>
      <c r="D1228" s="79" t="s">
        <v>435</v>
      </c>
      <c r="E1228" s="80">
        <f t="shared" si="1634"/>
        <v>1600</v>
      </c>
      <c r="F1228" s="81">
        <v>11.174034840995121</v>
      </c>
      <c r="G1228" s="81">
        <f t="shared" si="1635"/>
        <v>143.18910069350648</v>
      </c>
      <c r="H1228" s="82" t="s">
        <v>554</v>
      </c>
      <c r="I1228" s="83"/>
      <c r="J1228" s="83" t="s">
        <v>555</v>
      </c>
      <c r="K1228" s="83" t="s">
        <v>556</v>
      </c>
      <c r="L1228" s="84" t="s">
        <v>557</v>
      </c>
      <c r="M1228" s="134">
        <v>70</v>
      </c>
      <c r="N1228" s="134">
        <v>65</v>
      </c>
      <c r="O1228" s="86" t="s">
        <v>598</v>
      </c>
      <c r="P1228" s="87">
        <f t="shared" ref="P1228:P1233" si="1637">MROUND(E1228/(2*0.28),100)</f>
        <v>2900</v>
      </c>
      <c r="Q1228" s="87" t="s">
        <v>591</v>
      </c>
      <c r="R1228" s="87"/>
      <c r="S1228" s="87"/>
      <c r="T1228" s="87"/>
      <c r="U1228" s="87"/>
      <c r="V1228" s="72">
        <v>240</v>
      </c>
      <c r="Y1228" s="72">
        <v>38.177952373399997</v>
      </c>
      <c r="AC1228" s="4"/>
      <c r="AD1228" s="93">
        <v>2005.0879046266755</v>
      </c>
      <c r="AE1228" s="72">
        <f t="shared" si="1636"/>
        <v>39</v>
      </c>
      <c r="AF1228" s="72">
        <f t="shared" si="1636"/>
        <v>39</v>
      </c>
      <c r="AG1228" s="92">
        <v>0.79</v>
      </c>
      <c r="AK1228" s="4"/>
      <c r="AM1228" s="73"/>
      <c r="AO1228" s="118"/>
    </row>
    <row r="1229" spans="1:41">
      <c r="A1229" s="4" t="str">
        <f t="shared" si="1633"/>
        <v>MCR02DB80 8403</v>
      </c>
      <c r="B1229" s="4">
        <v>3</v>
      </c>
      <c r="C1229" s="115" t="s">
        <v>993</v>
      </c>
      <c r="D1229" s="79" t="s">
        <v>435</v>
      </c>
      <c r="E1229" s="80">
        <f t="shared" si="1634"/>
        <v>2150</v>
      </c>
      <c r="F1229" s="81">
        <v>15.562893923447696</v>
      </c>
      <c r="G1229" s="81">
        <f t="shared" si="1635"/>
        <v>138.14911356304509</v>
      </c>
      <c r="H1229" s="82" t="s">
        <v>554</v>
      </c>
      <c r="I1229" s="83"/>
      <c r="J1229" s="83" t="s">
        <v>555</v>
      </c>
      <c r="K1229" s="83" t="s">
        <v>556</v>
      </c>
      <c r="L1229" s="84" t="s">
        <v>557</v>
      </c>
      <c r="M1229" s="134">
        <v>70</v>
      </c>
      <c r="N1229" s="134">
        <v>65</v>
      </c>
      <c r="O1229" s="86" t="s">
        <v>598</v>
      </c>
      <c r="P1229" s="87">
        <f t="shared" si="1637"/>
        <v>3800</v>
      </c>
      <c r="Q1229" s="87" t="s">
        <v>604</v>
      </c>
      <c r="R1229" s="87"/>
      <c r="S1229" s="87"/>
      <c r="T1229" s="87"/>
      <c r="U1229" s="87"/>
      <c r="V1229" s="72">
        <v>333</v>
      </c>
      <c r="Y1229" s="72">
        <v>38.790396265650415</v>
      </c>
      <c r="AC1229" s="4"/>
      <c r="AD1229" s="93">
        <v>2736.3540874066834</v>
      </c>
      <c r="AE1229" s="72">
        <f t="shared" si="1636"/>
        <v>39</v>
      </c>
      <c r="AF1229" s="72">
        <f t="shared" si="1636"/>
        <v>39</v>
      </c>
      <c r="AG1229" s="92">
        <v>0.79</v>
      </c>
      <c r="AK1229" s="4"/>
      <c r="AM1229" s="73"/>
      <c r="AO1229" s="118"/>
    </row>
    <row r="1230" spans="1:41">
      <c r="A1230" s="4" t="str">
        <f t="shared" si="1633"/>
        <v>MCR02DB80 8404</v>
      </c>
      <c r="B1230" s="4">
        <v>4</v>
      </c>
      <c r="C1230" s="115" t="s">
        <v>993</v>
      </c>
      <c r="D1230" s="79" t="s">
        <v>435</v>
      </c>
      <c r="E1230" s="80">
        <f t="shared" si="1634"/>
        <v>2700</v>
      </c>
      <c r="F1230" s="81">
        <v>19.669507513993747</v>
      </c>
      <c r="G1230" s="81">
        <f t="shared" si="1635"/>
        <v>137.26830720490088</v>
      </c>
      <c r="H1230" s="82" t="s">
        <v>554</v>
      </c>
      <c r="I1230" s="83"/>
      <c r="J1230" s="83" t="s">
        <v>555</v>
      </c>
      <c r="K1230" s="83" t="s">
        <v>556</v>
      </c>
      <c r="L1230" s="84" t="s">
        <v>557</v>
      </c>
      <c r="M1230" s="134">
        <v>70</v>
      </c>
      <c r="N1230" s="134">
        <v>65</v>
      </c>
      <c r="O1230" s="86" t="s">
        <v>598</v>
      </c>
      <c r="P1230" s="87">
        <f t="shared" si="1637"/>
        <v>4800</v>
      </c>
      <c r="Q1230" s="87" t="s">
        <v>607</v>
      </c>
      <c r="R1230" s="87"/>
      <c r="S1230" s="87"/>
      <c r="T1230" s="87"/>
      <c r="U1230" s="87"/>
      <c r="V1230" s="72">
        <v>420</v>
      </c>
      <c r="Y1230" s="72">
        <v>39.3390150279875</v>
      </c>
      <c r="AC1230" s="4"/>
      <c r="AD1230" s="93">
        <v>3401.9857439867246</v>
      </c>
      <c r="AE1230" s="72">
        <f t="shared" si="1636"/>
        <v>39</v>
      </c>
      <c r="AF1230" s="72">
        <f t="shared" si="1636"/>
        <v>39</v>
      </c>
      <c r="AG1230" s="92">
        <v>0.79</v>
      </c>
      <c r="AK1230" s="4"/>
      <c r="AM1230" s="73"/>
      <c r="AO1230" s="118"/>
    </row>
    <row r="1231" spans="1:41">
      <c r="A1231" s="4" t="str">
        <f t="shared" si="1633"/>
        <v>MCR02DB80 8405</v>
      </c>
      <c r="B1231" s="4">
        <v>5</v>
      </c>
      <c r="C1231" s="115" t="s">
        <v>993</v>
      </c>
      <c r="D1231" s="79" t="s">
        <v>435</v>
      </c>
      <c r="E1231" s="80">
        <f t="shared" si="1634"/>
        <v>3150</v>
      </c>
      <c r="F1231" s="81">
        <v>23.390922219669115</v>
      </c>
      <c r="G1231" s="81">
        <f t="shared" si="1635"/>
        <v>134.66762748461483</v>
      </c>
      <c r="H1231" s="82" t="s">
        <v>554</v>
      </c>
      <c r="I1231" s="83"/>
      <c r="J1231" s="83" t="s">
        <v>555</v>
      </c>
      <c r="K1231" s="83" t="s">
        <v>556</v>
      </c>
      <c r="L1231" s="84" t="s">
        <v>557</v>
      </c>
      <c r="M1231" s="134">
        <v>70</v>
      </c>
      <c r="N1231" s="134">
        <v>65</v>
      </c>
      <c r="O1231" s="86" t="s">
        <v>598</v>
      </c>
      <c r="P1231" s="87">
        <f t="shared" si="1637"/>
        <v>5600</v>
      </c>
      <c r="Q1231" s="87" t="s">
        <v>632</v>
      </c>
      <c r="R1231" s="87"/>
      <c r="S1231" s="87"/>
      <c r="T1231" s="87"/>
      <c r="U1231" s="87"/>
      <c r="V1231" s="72">
        <v>500</v>
      </c>
      <c r="Y1231" s="72">
        <v>39.764567773437491</v>
      </c>
      <c r="AC1231" s="4"/>
      <c r="AD1231" s="93">
        <v>3993.9422358966212</v>
      </c>
      <c r="AE1231" s="72">
        <f t="shared" si="1636"/>
        <v>39</v>
      </c>
      <c r="AF1231" s="72">
        <f t="shared" si="1636"/>
        <v>39</v>
      </c>
      <c r="AG1231" s="92">
        <v>0.79</v>
      </c>
      <c r="AK1231" s="4"/>
      <c r="AM1231" s="73"/>
      <c r="AO1231" s="118"/>
    </row>
    <row r="1232" spans="1:41">
      <c r="A1232" s="4" t="str">
        <f t="shared" si="1633"/>
        <v>MCR02DB80 8406</v>
      </c>
      <c r="B1232" s="4">
        <v>6</v>
      </c>
      <c r="C1232" s="115" t="s">
        <v>993</v>
      </c>
      <c r="D1232" s="79" t="s">
        <v>436</v>
      </c>
      <c r="E1232" s="80">
        <f t="shared" si="1634"/>
        <v>3700</v>
      </c>
      <c r="F1232" s="81">
        <v>27.388630082386364</v>
      </c>
      <c r="G1232" s="81">
        <f t="shared" si="1635"/>
        <v>135.09255442386916</v>
      </c>
      <c r="H1232" s="82" t="s">
        <v>554</v>
      </c>
      <c r="I1232" s="83"/>
      <c r="J1232" s="83" t="s">
        <v>555</v>
      </c>
      <c r="K1232" s="83" t="s">
        <v>556</v>
      </c>
      <c r="L1232" s="84" t="s">
        <v>557</v>
      </c>
      <c r="M1232" s="134">
        <v>70</v>
      </c>
      <c r="N1232" s="134">
        <v>65</v>
      </c>
      <c r="O1232" s="86" t="s">
        <v>598</v>
      </c>
      <c r="P1232" s="87">
        <f t="shared" si="1637"/>
        <v>6600</v>
      </c>
      <c r="Q1232" s="87" t="s">
        <v>593</v>
      </c>
      <c r="R1232" s="87"/>
      <c r="S1232" s="87"/>
      <c r="T1232" s="87"/>
      <c r="U1232" s="87"/>
      <c r="V1232" s="72">
        <v>600</v>
      </c>
      <c r="Y1232" s="72">
        <v>40.169990787499998</v>
      </c>
      <c r="AC1232" s="4"/>
      <c r="AD1232" s="93">
        <v>4707.5427416976117</v>
      </c>
      <c r="AE1232" s="72">
        <f t="shared" si="1636"/>
        <v>39</v>
      </c>
      <c r="AF1232" s="72">
        <f t="shared" si="1636"/>
        <v>39</v>
      </c>
      <c r="AG1232" s="92">
        <v>0.79</v>
      </c>
      <c r="AK1232" s="4"/>
      <c r="AM1232" s="73"/>
      <c r="AO1232" s="118"/>
    </row>
    <row r="1233" spans="1:41">
      <c r="A1233" s="4" t="str">
        <f t="shared" si="1633"/>
        <v>MCR02DB80 8407</v>
      </c>
      <c r="B1233" s="4">
        <v>7</v>
      </c>
      <c r="C1233" s="115" t="s">
        <v>993</v>
      </c>
      <c r="D1233" s="79" t="s">
        <v>436</v>
      </c>
      <c r="E1233" s="80">
        <f t="shared" si="1634"/>
        <v>4250</v>
      </c>
      <c r="F1233" s="81">
        <v>32.078933107066753</v>
      </c>
      <c r="G1233" s="81">
        <f t="shared" si="1635"/>
        <v>132.48570286970536</v>
      </c>
      <c r="H1233" s="82" t="s">
        <v>554</v>
      </c>
      <c r="I1233" s="83"/>
      <c r="J1233" s="83" t="s">
        <v>555</v>
      </c>
      <c r="K1233" s="83" t="s">
        <v>556</v>
      </c>
      <c r="L1233" s="84" t="s">
        <v>557</v>
      </c>
      <c r="M1233" s="134">
        <v>70</v>
      </c>
      <c r="N1233" s="134">
        <v>65</v>
      </c>
      <c r="O1233" s="86" t="s">
        <v>598</v>
      </c>
      <c r="P1233" s="87">
        <f t="shared" si="1637"/>
        <v>7600</v>
      </c>
      <c r="Q1233" s="87" t="s">
        <v>507</v>
      </c>
      <c r="R1233" s="87"/>
      <c r="S1233" s="87"/>
      <c r="T1233" s="87"/>
      <c r="U1233" s="87"/>
      <c r="V1233" s="72">
        <v>700</v>
      </c>
      <c r="Y1233" s="72">
        <v>40.327801620312499</v>
      </c>
      <c r="AC1233" s="4"/>
      <c r="AD1233" s="93">
        <v>5371.8015706653568</v>
      </c>
      <c r="AE1233" s="72">
        <f t="shared" si="1636"/>
        <v>39</v>
      </c>
      <c r="AF1233" s="72">
        <f t="shared" si="1636"/>
        <v>39</v>
      </c>
      <c r="AG1233" s="92">
        <v>0.79</v>
      </c>
      <c r="AK1233" s="4"/>
      <c r="AM1233" s="73"/>
      <c r="AO1233" s="118"/>
    </row>
    <row r="1234" spans="1:41">
      <c r="A1234" s="4" t="str">
        <f t="shared" si="1633"/>
        <v/>
      </c>
      <c r="C1234" s="115"/>
      <c r="D1234" s="79" t="s">
        <v>646</v>
      </c>
      <c r="E1234" s="80"/>
      <c r="F1234" s="82"/>
      <c r="G1234" s="81"/>
      <c r="H1234" s="82" t="s">
        <v>554</v>
      </c>
      <c r="I1234" s="83"/>
      <c r="J1234" s="83"/>
      <c r="K1234" s="83"/>
      <c r="L1234" s="84"/>
      <c r="M1234" s="134"/>
      <c r="N1234" s="134"/>
      <c r="O1234" s="122"/>
      <c r="P1234" s="87"/>
      <c r="Q1234" s="87"/>
      <c r="R1234" s="87"/>
      <c r="S1234" s="87"/>
      <c r="T1234" s="87"/>
      <c r="U1234" s="87"/>
      <c r="AC1234" s="4"/>
      <c r="AE1234" s="72">
        <f t="shared" si="1636"/>
        <v>39</v>
      </c>
      <c r="AF1234" s="72">
        <f t="shared" si="1636"/>
        <v>39</v>
      </c>
      <c r="AG1234" s="92"/>
      <c r="AK1234" s="4"/>
      <c r="AM1234" s="73"/>
      <c r="AO1234" s="118"/>
    </row>
    <row r="1235" spans="1:41">
      <c r="A1235" s="4" t="str">
        <f t="shared" si="1633"/>
        <v>MCR04DB80 8401</v>
      </c>
      <c r="B1235" s="4">
        <v>1</v>
      </c>
      <c r="C1235" s="115" t="s">
        <v>994</v>
      </c>
      <c r="D1235" s="79" t="s">
        <v>435</v>
      </c>
      <c r="E1235" s="80">
        <f t="shared" ref="E1235:E1241" si="1638">MROUND(AD1235*AG1235*AE1235/AF1235,50)</f>
        <v>2000</v>
      </c>
      <c r="F1235" s="81">
        <v>13.571455532261862</v>
      </c>
      <c r="G1235" s="81">
        <f t="shared" ref="G1235:G1241" si="1639">E1235/F1235</f>
        <v>147.36812829291816</v>
      </c>
      <c r="H1235" s="82" t="s">
        <v>554</v>
      </c>
      <c r="I1235" s="83"/>
      <c r="J1235" s="83" t="s">
        <v>555</v>
      </c>
      <c r="K1235" s="83" t="s">
        <v>556</v>
      </c>
      <c r="L1235" s="84" t="s">
        <v>567</v>
      </c>
      <c r="M1235" s="134">
        <v>70</v>
      </c>
      <c r="N1235" s="134">
        <v>65</v>
      </c>
      <c r="O1235" s="86" t="s">
        <v>642</v>
      </c>
      <c r="P1235" s="87">
        <f>MROUND(E1235/(4*0.28),100)</f>
        <v>1800</v>
      </c>
      <c r="Q1235" s="87" t="s">
        <v>635</v>
      </c>
      <c r="R1235" s="87"/>
      <c r="S1235" s="87"/>
      <c r="T1235" s="87"/>
      <c r="U1235" s="87"/>
      <c r="V1235" s="72">
        <v>150</v>
      </c>
      <c r="Y1235" s="72">
        <v>37.547693639257815</v>
      </c>
      <c r="AC1235" s="4"/>
      <c r="AD1235" s="93">
        <v>2543.2979589821366</v>
      </c>
      <c r="AE1235" s="72">
        <f t="shared" si="1636"/>
        <v>39</v>
      </c>
      <c r="AF1235" s="72">
        <f t="shared" si="1636"/>
        <v>39</v>
      </c>
      <c r="AG1235" s="92">
        <v>0.79</v>
      </c>
      <c r="AK1235" s="4"/>
      <c r="AM1235" s="73"/>
      <c r="AO1235" s="118"/>
    </row>
    <row r="1236" spans="1:41">
      <c r="A1236" s="4" t="str">
        <f t="shared" si="1633"/>
        <v>MCR04DB80 8402</v>
      </c>
      <c r="B1236" s="4">
        <v>2</v>
      </c>
      <c r="C1236" s="115" t="s">
        <v>994</v>
      </c>
      <c r="D1236" s="79" t="s">
        <v>435</v>
      </c>
      <c r="E1236" s="80">
        <f t="shared" si="1638"/>
        <v>3150</v>
      </c>
      <c r="F1236" s="81">
        <v>21.308624580502325</v>
      </c>
      <c r="G1236" s="81">
        <f t="shared" si="1639"/>
        <v>147.82746714127629</v>
      </c>
      <c r="H1236" s="82" t="s">
        <v>554</v>
      </c>
      <c r="I1236" s="83"/>
      <c r="J1236" s="83" t="s">
        <v>555</v>
      </c>
      <c r="K1236" s="83" t="s">
        <v>556</v>
      </c>
      <c r="L1236" s="84" t="s">
        <v>567</v>
      </c>
      <c r="M1236" s="134">
        <v>70</v>
      </c>
      <c r="N1236" s="134">
        <v>65</v>
      </c>
      <c r="O1236" s="86" t="s">
        <v>642</v>
      </c>
      <c r="P1236" s="87">
        <f t="shared" ref="P1236:P1241" si="1640">MROUND(E1236/(4*0.28),100)</f>
        <v>2800</v>
      </c>
      <c r="Q1236" s="87" t="s">
        <v>591</v>
      </c>
      <c r="R1236" s="87"/>
      <c r="S1236" s="87"/>
      <c r="T1236" s="87"/>
      <c r="U1236" s="87"/>
      <c r="V1236" s="72">
        <v>240</v>
      </c>
      <c r="Y1236" s="72">
        <v>38.177952373399997</v>
      </c>
      <c r="AC1236" s="4"/>
      <c r="AD1236" s="93">
        <v>4010.175809253351</v>
      </c>
      <c r="AE1236" s="72">
        <f t="shared" si="1636"/>
        <v>39</v>
      </c>
      <c r="AF1236" s="72">
        <f t="shared" si="1636"/>
        <v>39</v>
      </c>
      <c r="AG1236" s="92">
        <v>0.79</v>
      </c>
      <c r="AK1236" s="4"/>
      <c r="AM1236" s="73"/>
      <c r="AO1236" s="118"/>
    </row>
    <row r="1237" spans="1:41">
      <c r="A1237" s="4" t="str">
        <f t="shared" si="1633"/>
        <v>MCR04DB80 8403</v>
      </c>
      <c r="B1237" s="4">
        <v>3</v>
      </c>
      <c r="C1237" s="115" t="s">
        <v>994</v>
      </c>
      <c r="D1237" s="79" t="s">
        <v>435</v>
      </c>
      <c r="E1237" s="80">
        <f t="shared" si="1638"/>
        <v>4300</v>
      </c>
      <c r="F1237" s="81">
        <v>29.027420126879971</v>
      </c>
      <c r="G1237" s="81">
        <f t="shared" si="1639"/>
        <v>148.13579647121702</v>
      </c>
      <c r="H1237" s="82" t="s">
        <v>554</v>
      </c>
      <c r="I1237" s="83"/>
      <c r="J1237" s="83" t="s">
        <v>555</v>
      </c>
      <c r="K1237" s="83" t="s">
        <v>556</v>
      </c>
      <c r="L1237" s="84" t="s">
        <v>567</v>
      </c>
      <c r="M1237" s="134">
        <v>70</v>
      </c>
      <c r="N1237" s="134">
        <v>65</v>
      </c>
      <c r="O1237" s="86" t="s">
        <v>642</v>
      </c>
      <c r="P1237" s="87">
        <f t="shared" si="1640"/>
        <v>3800</v>
      </c>
      <c r="Q1237" s="87" t="s">
        <v>604</v>
      </c>
      <c r="R1237" s="87"/>
      <c r="S1237" s="87"/>
      <c r="T1237" s="87"/>
      <c r="U1237" s="87"/>
      <c r="V1237" s="72">
        <v>333</v>
      </c>
      <c r="Y1237" s="72">
        <v>38.790396265650415</v>
      </c>
      <c r="AC1237" s="4"/>
      <c r="AD1237" s="93">
        <v>5472.7081748133669</v>
      </c>
      <c r="AE1237" s="72">
        <f t="shared" si="1636"/>
        <v>39</v>
      </c>
      <c r="AF1237" s="72">
        <f t="shared" si="1636"/>
        <v>39</v>
      </c>
      <c r="AG1237" s="92">
        <v>0.79</v>
      </c>
      <c r="AK1237" s="4"/>
      <c r="AM1237" s="73"/>
      <c r="AO1237" s="118"/>
    </row>
    <row r="1238" spans="1:41">
      <c r="A1238" s="4" t="str">
        <f t="shared" si="1633"/>
        <v>MCR04DB80 8404</v>
      </c>
      <c r="B1238" s="4">
        <v>4</v>
      </c>
      <c r="C1238" s="115" t="s">
        <v>994</v>
      </c>
      <c r="D1238" s="79" t="s">
        <v>436</v>
      </c>
      <c r="E1238" s="80">
        <f t="shared" si="1638"/>
        <v>5400</v>
      </c>
      <c r="F1238" s="81">
        <v>36.716414026121662</v>
      </c>
      <c r="G1238" s="81">
        <f t="shared" si="1639"/>
        <v>147.07318629096522</v>
      </c>
      <c r="H1238" s="82" t="s">
        <v>554</v>
      </c>
      <c r="I1238" s="83"/>
      <c r="J1238" s="83" t="s">
        <v>555</v>
      </c>
      <c r="K1238" s="83" t="s">
        <v>556</v>
      </c>
      <c r="L1238" s="84" t="s">
        <v>567</v>
      </c>
      <c r="M1238" s="134">
        <v>70</v>
      </c>
      <c r="N1238" s="134">
        <v>65</v>
      </c>
      <c r="O1238" s="86" t="s">
        <v>642</v>
      </c>
      <c r="P1238" s="87">
        <f t="shared" si="1640"/>
        <v>4800</v>
      </c>
      <c r="Q1238" s="87" t="s">
        <v>607</v>
      </c>
      <c r="R1238" s="87"/>
      <c r="S1238" s="87"/>
      <c r="T1238" s="87"/>
      <c r="U1238" s="87"/>
      <c r="V1238" s="72">
        <v>420</v>
      </c>
      <c r="Y1238" s="72">
        <v>39.3390150279875</v>
      </c>
      <c r="AC1238" s="4"/>
      <c r="AD1238" s="93">
        <v>6803.9714879734493</v>
      </c>
      <c r="AE1238" s="72">
        <f t="shared" si="1636"/>
        <v>39</v>
      </c>
      <c r="AF1238" s="72">
        <f t="shared" si="1636"/>
        <v>39</v>
      </c>
      <c r="AG1238" s="92">
        <v>0.79</v>
      </c>
      <c r="AK1238" s="4"/>
      <c r="AM1238" s="73"/>
      <c r="AO1238" s="118"/>
    </row>
    <row r="1239" spans="1:41">
      <c r="A1239" s="4" t="str">
        <f t="shared" si="1633"/>
        <v>MCR04DB80 8405</v>
      </c>
      <c r="B1239" s="4">
        <v>5</v>
      </c>
      <c r="C1239" s="115" t="s">
        <v>994</v>
      </c>
      <c r="D1239" s="79" t="s">
        <v>436</v>
      </c>
      <c r="E1239" s="80">
        <f t="shared" si="1638"/>
        <v>6300</v>
      </c>
      <c r="F1239" s="81">
        <v>43.697327223557679</v>
      </c>
      <c r="G1239" s="81">
        <f t="shared" si="1639"/>
        <v>144.17357765999944</v>
      </c>
      <c r="H1239" s="82" t="s">
        <v>554</v>
      </c>
      <c r="I1239" s="83"/>
      <c r="J1239" s="83" t="s">
        <v>555</v>
      </c>
      <c r="K1239" s="83" t="s">
        <v>556</v>
      </c>
      <c r="L1239" s="84" t="s">
        <v>567</v>
      </c>
      <c r="M1239" s="134">
        <v>70</v>
      </c>
      <c r="N1239" s="134">
        <v>65</v>
      </c>
      <c r="O1239" s="86" t="s">
        <v>642</v>
      </c>
      <c r="P1239" s="87">
        <f t="shared" si="1640"/>
        <v>5600</v>
      </c>
      <c r="Q1239" s="87" t="s">
        <v>632</v>
      </c>
      <c r="R1239" s="87"/>
      <c r="S1239" s="87"/>
      <c r="T1239" s="87"/>
      <c r="U1239" s="87"/>
      <c r="V1239" s="72">
        <v>500</v>
      </c>
      <c r="Y1239" s="72">
        <v>39.764567773437491</v>
      </c>
      <c r="AC1239" s="4"/>
      <c r="AD1239" s="93">
        <v>7987.8844717932425</v>
      </c>
      <c r="AE1239" s="72">
        <f t="shared" si="1636"/>
        <v>39</v>
      </c>
      <c r="AF1239" s="72">
        <f t="shared" si="1636"/>
        <v>39</v>
      </c>
      <c r="AG1239" s="92">
        <v>0.79</v>
      </c>
      <c r="AK1239" s="4"/>
      <c r="AM1239" s="73"/>
      <c r="AO1239" s="118"/>
    </row>
    <row r="1240" spans="1:41">
      <c r="A1240" s="4" t="str">
        <f t="shared" si="1633"/>
        <v>MCR04DB80 8406</v>
      </c>
      <c r="B1240" s="4">
        <v>6</v>
      </c>
      <c r="C1240" s="115" t="s">
        <v>994</v>
      </c>
      <c r="D1240" s="79" t="s">
        <v>436</v>
      </c>
      <c r="E1240" s="80">
        <f t="shared" si="1638"/>
        <v>7450</v>
      </c>
      <c r="F1240" s="81">
        <v>52.395640157608689</v>
      </c>
      <c r="G1240" s="81">
        <f t="shared" si="1639"/>
        <v>142.18740295165838</v>
      </c>
      <c r="H1240" s="82" t="s">
        <v>554</v>
      </c>
      <c r="I1240" s="83"/>
      <c r="J1240" s="83" t="s">
        <v>555</v>
      </c>
      <c r="K1240" s="83" t="s">
        <v>556</v>
      </c>
      <c r="L1240" s="84" t="s">
        <v>567</v>
      </c>
      <c r="M1240" s="134">
        <v>70</v>
      </c>
      <c r="N1240" s="134">
        <v>65</v>
      </c>
      <c r="O1240" s="86" t="s">
        <v>642</v>
      </c>
      <c r="P1240" s="87">
        <f t="shared" si="1640"/>
        <v>6700</v>
      </c>
      <c r="Q1240" s="87" t="s">
        <v>593</v>
      </c>
      <c r="R1240" s="87"/>
      <c r="S1240" s="87"/>
      <c r="T1240" s="87"/>
      <c r="U1240" s="87"/>
      <c r="V1240" s="72">
        <v>600</v>
      </c>
      <c r="Y1240" s="72">
        <v>40.169990787499998</v>
      </c>
      <c r="AC1240" s="4"/>
      <c r="AD1240" s="93">
        <v>9415.0854833952235</v>
      </c>
      <c r="AE1240" s="72">
        <f t="shared" si="1636"/>
        <v>39</v>
      </c>
      <c r="AF1240" s="72">
        <f t="shared" si="1636"/>
        <v>39</v>
      </c>
      <c r="AG1240" s="92">
        <v>0.79</v>
      </c>
      <c r="AK1240" s="4"/>
      <c r="AM1240" s="73"/>
      <c r="AO1240" s="118"/>
    </row>
    <row r="1241" spans="1:41">
      <c r="A1241" s="4" t="str">
        <f t="shared" si="1633"/>
        <v>MCR04DB80 8407</v>
      </c>
      <c r="B1241" s="4">
        <v>7</v>
      </c>
      <c r="C1241" s="115" t="s">
        <v>994</v>
      </c>
      <c r="D1241" s="79" t="s">
        <v>436</v>
      </c>
      <c r="E1241" s="80">
        <f t="shared" si="1638"/>
        <v>8500</v>
      </c>
      <c r="F1241" s="81">
        <v>61.036672722635124</v>
      </c>
      <c r="G1241" s="81">
        <f t="shared" si="1639"/>
        <v>139.26053994826984</v>
      </c>
      <c r="H1241" s="82" t="s">
        <v>554</v>
      </c>
      <c r="I1241" s="83"/>
      <c r="J1241" s="83" t="s">
        <v>555</v>
      </c>
      <c r="K1241" s="83" t="s">
        <v>556</v>
      </c>
      <c r="L1241" s="84" t="s">
        <v>567</v>
      </c>
      <c r="M1241" s="134">
        <v>70</v>
      </c>
      <c r="N1241" s="134">
        <v>65</v>
      </c>
      <c r="O1241" s="86" t="s">
        <v>642</v>
      </c>
      <c r="P1241" s="87">
        <f t="shared" si="1640"/>
        <v>7600</v>
      </c>
      <c r="Q1241" s="87" t="s">
        <v>507</v>
      </c>
      <c r="R1241" s="87"/>
      <c r="S1241" s="87"/>
      <c r="T1241" s="87"/>
      <c r="U1241" s="87"/>
      <c r="V1241" s="72">
        <v>700</v>
      </c>
      <c r="Y1241" s="72">
        <v>40.327801620312499</v>
      </c>
      <c r="AC1241" s="4"/>
      <c r="AD1241" s="93">
        <v>10743.603141330714</v>
      </c>
      <c r="AE1241" s="72">
        <f t="shared" si="1636"/>
        <v>39</v>
      </c>
      <c r="AF1241" s="72">
        <f t="shared" si="1636"/>
        <v>39</v>
      </c>
      <c r="AG1241" s="92">
        <v>0.79</v>
      </c>
      <c r="AK1241" s="4"/>
      <c r="AM1241" s="73"/>
      <c r="AO1241" s="118"/>
    </row>
    <row r="1242" spans="1:41">
      <c r="A1242" s="4" t="str">
        <f t="shared" si="1633"/>
        <v/>
      </c>
      <c r="C1242" s="115"/>
      <c r="D1242" s="79" t="s">
        <v>646</v>
      </c>
      <c r="E1242" s="80"/>
      <c r="F1242" s="81"/>
      <c r="G1242" s="81"/>
      <c r="H1242" s="82" t="s">
        <v>554</v>
      </c>
      <c r="I1242" s="83"/>
      <c r="J1242" s="83"/>
      <c r="K1242" s="83"/>
      <c r="L1242" s="84"/>
      <c r="M1242" s="134"/>
      <c r="N1242" s="134"/>
      <c r="O1242" s="122"/>
      <c r="P1242" s="87"/>
      <c r="Q1242" s="87"/>
      <c r="R1242" s="87"/>
      <c r="S1242" s="87"/>
      <c r="T1242" s="87"/>
      <c r="U1242" s="87"/>
      <c r="AC1242" s="4"/>
      <c r="AD1242" s="93"/>
      <c r="AG1242" s="92"/>
      <c r="AK1242" s="4"/>
      <c r="AM1242" s="73"/>
      <c r="AO1242" s="118"/>
    </row>
    <row r="1243" spans="1:41" ht="17.399999999999999">
      <c r="A1243" s="4" t="str">
        <f t="shared" si="1633"/>
        <v>MCR05DB80 8401</v>
      </c>
      <c r="B1243" s="4">
        <v>1</v>
      </c>
      <c r="C1243" s="115" t="s">
        <v>995</v>
      </c>
      <c r="D1243" s="79" t="s">
        <v>435</v>
      </c>
      <c r="E1243" s="80">
        <f t="shared" ref="E1243:E1246" si="1641">MROUND(AD1243*AG1243*AE1243/AF1243,50)</f>
        <v>2500</v>
      </c>
      <c r="F1243" s="81">
        <v>17</v>
      </c>
      <c r="G1243" s="81">
        <f t="shared" ref="G1243:G1249" si="1642">E1243/F1243</f>
        <v>147.05882352941177</v>
      </c>
      <c r="H1243" s="82" t="s">
        <v>554</v>
      </c>
      <c r="I1243" s="83"/>
      <c r="J1243" s="83" t="s">
        <v>555</v>
      </c>
      <c r="K1243" s="83" t="s">
        <v>556</v>
      </c>
      <c r="L1243" s="84" t="s">
        <v>571</v>
      </c>
      <c r="M1243" s="134">
        <v>70</v>
      </c>
      <c r="N1243" s="134">
        <v>65</v>
      </c>
      <c r="O1243" s="86" t="s">
        <v>633</v>
      </c>
      <c r="P1243" s="87">
        <f>MROUND(E1243/(5*0.28),100)</f>
        <v>1800</v>
      </c>
      <c r="Q1243" s="87" t="s">
        <v>635</v>
      </c>
      <c r="R1243" s="87"/>
      <c r="S1243" s="87"/>
      <c r="T1243" s="87"/>
      <c r="U1243" s="87"/>
      <c r="V1243" s="72">
        <v>150</v>
      </c>
      <c r="Y1243" s="72">
        <v>37.547693639257815</v>
      </c>
      <c r="AC1243" s="4"/>
      <c r="AD1243" s="97">
        <v>3179.1224487276709</v>
      </c>
      <c r="AE1243" s="72">
        <v>39</v>
      </c>
      <c r="AF1243" s="72">
        <v>39</v>
      </c>
      <c r="AG1243" s="92">
        <v>0.79</v>
      </c>
      <c r="AK1243" s="4"/>
      <c r="AM1243" s="73"/>
      <c r="AO1243" s="118"/>
    </row>
    <row r="1244" spans="1:41" ht="17.399999999999999">
      <c r="A1244" s="4" t="str">
        <f t="shared" si="1633"/>
        <v>MCR05DB80 8402</v>
      </c>
      <c r="B1244" s="4">
        <v>2</v>
      </c>
      <c r="C1244" s="115" t="s">
        <v>995</v>
      </c>
      <c r="D1244" s="79" t="s">
        <v>435</v>
      </c>
      <c r="E1244" s="80">
        <f t="shared" si="1641"/>
        <v>3950</v>
      </c>
      <c r="F1244" s="81">
        <v>26</v>
      </c>
      <c r="G1244" s="81">
        <f t="shared" si="1642"/>
        <v>151.92307692307693</v>
      </c>
      <c r="H1244" s="82" t="s">
        <v>554</v>
      </c>
      <c r="I1244" s="83"/>
      <c r="J1244" s="83" t="s">
        <v>555</v>
      </c>
      <c r="K1244" s="83" t="s">
        <v>556</v>
      </c>
      <c r="L1244" s="84" t="s">
        <v>571</v>
      </c>
      <c r="M1244" s="134">
        <v>70</v>
      </c>
      <c r="N1244" s="134">
        <v>65</v>
      </c>
      <c r="O1244" s="86" t="s">
        <v>633</v>
      </c>
      <c r="P1244" s="87">
        <f t="shared" ref="P1244:P1249" si="1643">MROUND(E1244/(5*0.28),100)</f>
        <v>2800</v>
      </c>
      <c r="Q1244" s="87" t="s">
        <v>591</v>
      </c>
      <c r="R1244" s="87"/>
      <c r="S1244" s="87"/>
      <c r="T1244" s="87"/>
      <c r="U1244" s="87"/>
      <c r="V1244" s="72">
        <v>240</v>
      </c>
      <c r="Y1244" s="72">
        <v>38.177952373399997</v>
      </c>
      <c r="AC1244" s="4"/>
      <c r="AD1244" s="94">
        <v>5012.7197615666882</v>
      </c>
      <c r="AE1244" s="72">
        <v>39</v>
      </c>
      <c r="AF1244" s="72">
        <v>39</v>
      </c>
      <c r="AG1244" s="92">
        <v>0.79</v>
      </c>
      <c r="AK1244" s="4"/>
      <c r="AM1244" s="73"/>
      <c r="AO1244" s="118"/>
    </row>
    <row r="1245" spans="1:41" ht="17.399999999999999">
      <c r="A1245" s="4" t="str">
        <f t="shared" si="1633"/>
        <v>MCR05DB80 8403</v>
      </c>
      <c r="B1245" s="4">
        <v>3</v>
      </c>
      <c r="C1245" s="115" t="s">
        <v>995</v>
      </c>
      <c r="D1245" s="79" t="s">
        <v>435</v>
      </c>
      <c r="E1245" s="80">
        <f t="shared" si="1641"/>
        <v>5400</v>
      </c>
      <c r="F1245" s="81">
        <v>35</v>
      </c>
      <c r="G1245" s="81">
        <f t="shared" si="1642"/>
        <v>154.28571428571428</v>
      </c>
      <c r="H1245" s="82" t="s">
        <v>554</v>
      </c>
      <c r="I1245" s="83"/>
      <c r="J1245" s="83" t="s">
        <v>555</v>
      </c>
      <c r="K1245" s="83" t="s">
        <v>556</v>
      </c>
      <c r="L1245" s="84" t="s">
        <v>571</v>
      </c>
      <c r="M1245" s="134">
        <v>70</v>
      </c>
      <c r="N1245" s="134">
        <v>65</v>
      </c>
      <c r="O1245" s="86" t="s">
        <v>633</v>
      </c>
      <c r="P1245" s="87">
        <f t="shared" si="1643"/>
        <v>3900</v>
      </c>
      <c r="Q1245" s="87" t="s">
        <v>604</v>
      </c>
      <c r="R1245" s="87"/>
      <c r="S1245" s="87"/>
      <c r="T1245" s="87"/>
      <c r="U1245" s="87"/>
      <c r="V1245" s="72">
        <v>333</v>
      </c>
      <c r="Y1245" s="72">
        <v>38.790396265650415</v>
      </c>
      <c r="AC1245" s="4"/>
      <c r="AD1245" s="94">
        <v>6840.8852185167088</v>
      </c>
      <c r="AE1245" s="72">
        <v>39</v>
      </c>
      <c r="AF1245" s="72">
        <v>39</v>
      </c>
      <c r="AG1245" s="92">
        <v>0.79</v>
      </c>
      <c r="AK1245" s="4"/>
      <c r="AM1245" s="73"/>
      <c r="AO1245" s="118"/>
    </row>
    <row r="1246" spans="1:41" ht="17.399999999999999">
      <c r="A1246" s="4" t="str">
        <f t="shared" si="1633"/>
        <v>MCR05DB80 8404</v>
      </c>
      <c r="B1246" s="4">
        <v>4</v>
      </c>
      <c r="C1246" s="115" t="s">
        <v>995</v>
      </c>
      <c r="D1246" s="79" t="s">
        <v>436</v>
      </c>
      <c r="E1246" s="80">
        <f t="shared" si="1641"/>
        <v>6700</v>
      </c>
      <c r="F1246" s="81">
        <v>45</v>
      </c>
      <c r="G1246" s="81">
        <f t="shared" si="1642"/>
        <v>148.88888888888889</v>
      </c>
      <c r="H1246" s="82" t="s">
        <v>554</v>
      </c>
      <c r="I1246" s="83"/>
      <c r="J1246" s="83" t="s">
        <v>555</v>
      </c>
      <c r="K1246" s="83" t="s">
        <v>556</v>
      </c>
      <c r="L1246" s="84" t="s">
        <v>571</v>
      </c>
      <c r="M1246" s="134">
        <v>70</v>
      </c>
      <c r="N1246" s="134">
        <v>65</v>
      </c>
      <c r="O1246" s="86" t="s">
        <v>633</v>
      </c>
      <c r="P1246" s="87">
        <f t="shared" si="1643"/>
        <v>4800</v>
      </c>
      <c r="Q1246" s="87" t="s">
        <v>607</v>
      </c>
      <c r="R1246" s="87"/>
      <c r="S1246" s="87"/>
      <c r="T1246" s="87"/>
      <c r="U1246" s="87"/>
      <c r="V1246" s="72">
        <v>420</v>
      </c>
      <c r="Y1246" s="72">
        <v>39.3390150279875</v>
      </c>
      <c r="AC1246" s="4"/>
      <c r="AD1246" s="94">
        <v>8504.9643599668125</v>
      </c>
      <c r="AE1246" s="72">
        <v>39</v>
      </c>
      <c r="AF1246" s="72">
        <v>39</v>
      </c>
      <c r="AG1246" s="92">
        <v>0.79</v>
      </c>
      <c r="AK1246" s="4"/>
      <c r="AM1246" s="73"/>
      <c r="AO1246" s="118"/>
    </row>
    <row r="1247" spans="1:41" ht="17.399999999999999">
      <c r="A1247" s="4" t="str">
        <f t="shared" si="1633"/>
        <v>MCR05DB80 8405</v>
      </c>
      <c r="B1247" s="4">
        <v>5</v>
      </c>
      <c r="C1247" s="115" t="s">
        <v>995</v>
      </c>
      <c r="D1247" s="79" t="s">
        <v>436</v>
      </c>
      <c r="E1247" s="80">
        <f>MROUND(AD1247*AG1247*AE1247/AF1247,50)</f>
        <v>7850</v>
      </c>
      <c r="F1247" s="81">
        <v>53</v>
      </c>
      <c r="G1247" s="81">
        <f t="shared" si="1642"/>
        <v>148.11320754716982</v>
      </c>
      <c r="H1247" s="82" t="s">
        <v>554</v>
      </c>
      <c r="I1247" s="83"/>
      <c r="J1247" s="83" t="s">
        <v>555</v>
      </c>
      <c r="K1247" s="83" t="s">
        <v>556</v>
      </c>
      <c r="L1247" s="84" t="s">
        <v>571</v>
      </c>
      <c r="M1247" s="134">
        <v>70</v>
      </c>
      <c r="N1247" s="134">
        <v>65</v>
      </c>
      <c r="O1247" s="86" t="s">
        <v>633</v>
      </c>
      <c r="P1247" s="87">
        <f t="shared" si="1643"/>
        <v>5600</v>
      </c>
      <c r="Q1247" s="87" t="s">
        <v>632</v>
      </c>
      <c r="R1247" s="87"/>
      <c r="S1247" s="87"/>
      <c r="T1247" s="87"/>
      <c r="U1247" s="87"/>
      <c r="V1247" s="72">
        <v>500</v>
      </c>
      <c r="Y1247" s="72">
        <v>39.764567773437491</v>
      </c>
      <c r="AC1247" s="4"/>
      <c r="AD1247" s="94">
        <v>9934.1051221514663</v>
      </c>
      <c r="AE1247" s="72">
        <v>39</v>
      </c>
      <c r="AF1247" s="72">
        <v>39</v>
      </c>
      <c r="AG1247" s="92">
        <v>0.79</v>
      </c>
      <c r="AK1247" s="4"/>
      <c r="AM1247" s="73"/>
      <c r="AO1247" s="118"/>
    </row>
    <row r="1248" spans="1:41" ht="17.399999999999999">
      <c r="A1248" s="4" t="str">
        <f t="shared" si="1633"/>
        <v>MCR05DB80 8406</v>
      </c>
      <c r="B1248" s="4">
        <v>6</v>
      </c>
      <c r="C1248" s="115" t="s">
        <v>995</v>
      </c>
      <c r="D1248" s="79" t="s">
        <v>436</v>
      </c>
      <c r="E1248" s="80">
        <f>MROUND(AD1248*AG1248*AE1248/AF1248,50)</f>
        <v>9300</v>
      </c>
      <c r="F1248" s="81">
        <v>64</v>
      </c>
      <c r="G1248" s="81">
        <f t="shared" si="1642"/>
        <v>145.3125</v>
      </c>
      <c r="H1248" s="82" t="s">
        <v>554</v>
      </c>
      <c r="I1248" s="83"/>
      <c r="J1248" s="83" t="s">
        <v>555</v>
      </c>
      <c r="K1248" s="83" t="s">
        <v>556</v>
      </c>
      <c r="L1248" s="84" t="s">
        <v>571</v>
      </c>
      <c r="M1248" s="134">
        <v>70</v>
      </c>
      <c r="N1248" s="134">
        <v>65</v>
      </c>
      <c r="O1248" s="86" t="s">
        <v>633</v>
      </c>
      <c r="P1248" s="87">
        <f t="shared" si="1643"/>
        <v>6600</v>
      </c>
      <c r="Q1248" s="87" t="s">
        <v>593</v>
      </c>
      <c r="R1248" s="87"/>
      <c r="S1248" s="87"/>
      <c r="T1248" s="87"/>
      <c r="U1248" s="87"/>
      <c r="V1248" s="72">
        <v>600</v>
      </c>
      <c r="Y1248" s="72">
        <v>40.169990787499998</v>
      </c>
      <c r="AC1248" s="4"/>
      <c r="AD1248" s="147">
        <v>11768.85685424403</v>
      </c>
      <c r="AE1248" s="72">
        <v>39</v>
      </c>
      <c r="AF1248" s="72">
        <v>39</v>
      </c>
      <c r="AG1248" s="92">
        <v>0.79</v>
      </c>
      <c r="AK1248" s="4"/>
      <c r="AM1248" s="73"/>
      <c r="AO1248" s="118"/>
    </row>
    <row r="1249" spans="1:41" ht="17.399999999999999">
      <c r="A1249" s="4" t="str">
        <f t="shared" si="1633"/>
        <v>MCR05DB80 8407</v>
      </c>
      <c r="B1249" s="4">
        <v>7</v>
      </c>
      <c r="C1249" s="115" t="s">
        <v>995</v>
      </c>
      <c r="D1249" s="79" t="s">
        <v>436</v>
      </c>
      <c r="E1249" s="80">
        <f>MROUND(AD1249*AG1249*AE1249/AF1249,50)</f>
        <v>10600</v>
      </c>
      <c r="F1249" s="81">
        <v>75</v>
      </c>
      <c r="G1249" s="81">
        <f t="shared" si="1642"/>
        <v>141.33333333333334</v>
      </c>
      <c r="H1249" s="82" t="s">
        <v>554</v>
      </c>
      <c r="I1249" s="83"/>
      <c r="J1249" s="83" t="s">
        <v>555</v>
      </c>
      <c r="K1249" s="83" t="s">
        <v>556</v>
      </c>
      <c r="L1249" s="84" t="s">
        <v>571</v>
      </c>
      <c r="M1249" s="134">
        <v>70</v>
      </c>
      <c r="N1249" s="134">
        <v>65</v>
      </c>
      <c r="O1249" s="86" t="s">
        <v>633</v>
      </c>
      <c r="P1249" s="87">
        <f t="shared" si="1643"/>
        <v>7600</v>
      </c>
      <c r="Q1249" s="87" t="s">
        <v>507</v>
      </c>
      <c r="R1249" s="87"/>
      <c r="S1249" s="87"/>
      <c r="T1249" s="87"/>
      <c r="U1249" s="87"/>
      <c r="V1249" s="72">
        <v>700</v>
      </c>
      <c r="Y1249" s="72">
        <v>40.327801620312499</v>
      </c>
      <c r="AC1249" s="4"/>
      <c r="AD1249" s="97">
        <v>13429.503926663392</v>
      </c>
      <c r="AE1249" s="72">
        <v>39</v>
      </c>
      <c r="AF1249" s="72">
        <v>39</v>
      </c>
      <c r="AG1249" s="92">
        <v>0.79</v>
      </c>
      <c r="AK1249" s="4"/>
      <c r="AM1249" s="73"/>
      <c r="AO1249" s="118"/>
    </row>
    <row r="1250" spans="1:41">
      <c r="A1250" s="4" t="str">
        <f t="shared" si="1633"/>
        <v/>
      </c>
      <c r="C1250" s="115"/>
      <c r="D1250" s="79" t="s">
        <v>646</v>
      </c>
      <c r="E1250" s="80"/>
      <c r="F1250" s="82"/>
      <c r="G1250" s="81"/>
      <c r="H1250" s="82" t="s">
        <v>554</v>
      </c>
      <c r="I1250" s="83"/>
      <c r="J1250" s="83"/>
      <c r="K1250" s="83"/>
      <c r="L1250" s="84"/>
      <c r="M1250" s="134"/>
      <c r="N1250" s="134"/>
      <c r="O1250" s="122"/>
      <c r="P1250" s="87"/>
      <c r="Q1250" s="87"/>
      <c r="R1250" s="87"/>
      <c r="S1250" s="87"/>
      <c r="T1250" s="87"/>
      <c r="U1250" s="87"/>
      <c r="AC1250" s="4"/>
      <c r="AE1250" s="72">
        <f>AE1241</f>
        <v>39</v>
      </c>
      <c r="AF1250" s="72">
        <f>AF1241</f>
        <v>39</v>
      </c>
      <c r="AG1250" s="92"/>
      <c r="AK1250" s="4"/>
      <c r="AM1250" s="73"/>
      <c r="AO1250" s="118"/>
    </row>
    <row r="1251" spans="1:41">
      <c r="A1251" s="4" t="str">
        <f t="shared" si="1633"/>
        <v>MCR02DB50 8401</v>
      </c>
      <c r="B1251" s="4">
        <v>1</v>
      </c>
      <c r="C1251" s="115" t="s">
        <v>996</v>
      </c>
      <c r="D1251" s="79" t="s">
        <v>435</v>
      </c>
      <c r="E1251" s="80">
        <f t="shared" ref="E1251:E1257" si="1644">MROUND(AD1251*AG1251*AE1251/AF1251,50)</f>
        <v>1050</v>
      </c>
      <c r="F1251" s="81">
        <v>7.6110189809306386</v>
      </c>
      <c r="G1251" s="81">
        <f t="shared" ref="G1251:G1257" si="1645">E1251/F1251</f>
        <v>137.95787431758725</v>
      </c>
      <c r="H1251" s="82" t="s">
        <v>554</v>
      </c>
      <c r="I1251" s="83"/>
      <c r="J1251" s="83" t="s">
        <v>555</v>
      </c>
      <c r="K1251" s="83" t="s">
        <v>556</v>
      </c>
      <c r="L1251" s="84" t="s">
        <v>557</v>
      </c>
      <c r="M1251" s="134">
        <v>70</v>
      </c>
      <c r="N1251" s="134">
        <v>65</v>
      </c>
      <c r="O1251" s="86" t="s">
        <v>598</v>
      </c>
      <c r="P1251" s="87">
        <f>MROUND(E1251/(2*0.28),100)</f>
        <v>1900</v>
      </c>
      <c r="Q1251" s="87" t="s">
        <v>584</v>
      </c>
      <c r="R1251" s="87"/>
      <c r="S1251" s="87"/>
      <c r="T1251" s="87"/>
      <c r="U1251" s="87"/>
      <c r="V1251" s="72">
        <v>150</v>
      </c>
      <c r="Y1251" s="72">
        <v>37.547693639257815</v>
      </c>
      <c r="AC1251" s="4"/>
      <c r="AD1251" s="93">
        <v>1271.6489794910683</v>
      </c>
      <c r="AE1251" s="72">
        <f t="shared" ref="AE1251:AF1265" si="1646">AE1250</f>
        <v>39</v>
      </c>
      <c r="AF1251" s="72">
        <f t="shared" si="1646"/>
        <v>39</v>
      </c>
      <c r="AG1251" s="92">
        <v>0.83</v>
      </c>
      <c r="AK1251" s="4"/>
      <c r="AM1251" s="73"/>
      <c r="AO1251" s="118"/>
    </row>
    <row r="1252" spans="1:41">
      <c r="A1252" s="4" t="str">
        <f t="shared" si="1633"/>
        <v>MCR02DB50 8402</v>
      </c>
      <c r="B1252" s="4">
        <v>2</v>
      </c>
      <c r="C1252" s="115" t="s">
        <v>996</v>
      </c>
      <c r="D1252" s="79" t="s">
        <v>435</v>
      </c>
      <c r="E1252" s="80">
        <f t="shared" si="1644"/>
        <v>1650</v>
      </c>
      <c r="F1252" s="81">
        <v>11.174034840995121</v>
      </c>
      <c r="G1252" s="81">
        <f t="shared" si="1645"/>
        <v>147.66376009017856</v>
      </c>
      <c r="H1252" s="82" t="s">
        <v>554</v>
      </c>
      <c r="I1252" s="83"/>
      <c r="J1252" s="83" t="s">
        <v>555</v>
      </c>
      <c r="K1252" s="83" t="s">
        <v>556</v>
      </c>
      <c r="L1252" s="84" t="s">
        <v>557</v>
      </c>
      <c r="M1252" s="134">
        <v>70</v>
      </c>
      <c r="N1252" s="134">
        <v>65</v>
      </c>
      <c r="O1252" s="86" t="s">
        <v>598</v>
      </c>
      <c r="P1252" s="87">
        <f t="shared" ref="P1252:P1257" si="1647">MROUND(E1252/(2*0.28),100)</f>
        <v>2900</v>
      </c>
      <c r="Q1252" s="87" t="s">
        <v>418</v>
      </c>
      <c r="R1252" s="87"/>
      <c r="S1252" s="87"/>
      <c r="T1252" s="87"/>
      <c r="U1252" s="87"/>
      <c r="V1252" s="72">
        <v>240</v>
      </c>
      <c r="Y1252" s="72">
        <v>38.177952373399997</v>
      </c>
      <c r="AC1252" s="4"/>
      <c r="AD1252" s="93">
        <v>2005.0879046266755</v>
      </c>
      <c r="AE1252" s="72">
        <f t="shared" si="1646"/>
        <v>39</v>
      </c>
      <c r="AF1252" s="72">
        <f t="shared" si="1646"/>
        <v>39</v>
      </c>
      <c r="AG1252" s="92">
        <v>0.83</v>
      </c>
      <c r="AK1252" s="4"/>
      <c r="AM1252" s="73"/>
      <c r="AO1252" s="118"/>
    </row>
    <row r="1253" spans="1:41">
      <c r="A1253" s="4" t="str">
        <f t="shared" si="1633"/>
        <v>MCR02DB50 8403</v>
      </c>
      <c r="B1253" s="4">
        <v>3</v>
      </c>
      <c r="C1253" s="115" t="s">
        <v>996</v>
      </c>
      <c r="D1253" s="79" t="s">
        <v>436</v>
      </c>
      <c r="E1253" s="80">
        <f t="shared" si="1644"/>
        <v>2250</v>
      </c>
      <c r="F1253" s="81">
        <v>15.562893923447696</v>
      </c>
      <c r="G1253" s="81">
        <f t="shared" si="1645"/>
        <v>144.57465372876811</v>
      </c>
      <c r="H1253" s="82" t="s">
        <v>554</v>
      </c>
      <c r="I1253" s="83"/>
      <c r="J1253" s="83" t="s">
        <v>555</v>
      </c>
      <c r="K1253" s="83" t="s">
        <v>556</v>
      </c>
      <c r="L1253" s="84" t="s">
        <v>557</v>
      </c>
      <c r="M1253" s="134">
        <v>70</v>
      </c>
      <c r="N1253" s="134">
        <v>65</v>
      </c>
      <c r="O1253" s="86" t="s">
        <v>598</v>
      </c>
      <c r="P1253" s="87">
        <f t="shared" si="1647"/>
        <v>4000</v>
      </c>
      <c r="Q1253" s="87" t="s">
        <v>629</v>
      </c>
      <c r="R1253" s="87"/>
      <c r="S1253" s="87"/>
      <c r="T1253" s="87"/>
      <c r="U1253" s="87"/>
      <c r="V1253" s="72">
        <v>333</v>
      </c>
      <c r="Y1253" s="72">
        <v>38.790396265650415</v>
      </c>
      <c r="AC1253" s="4"/>
      <c r="AD1253" s="93">
        <v>2736.3540874066834</v>
      </c>
      <c r="AE1253" s="72">
        <f t="shared" si="1646"/>
        <v>39</v>
      </c>
      <c r="AF1253" s="72">
        <f t="shared" si="1646"/>
        <v>39</v>
      </c>
      <c r="AG1253" s="92">
        <v>0.83</v>
      </c>
      <c r="AK1253" s="4"/>
      <c r="AM1253" s="73"/>
      <c r="AO1253" s="118"/>
    </row>
    <row r="1254" spans="1:41">
      <c r="A1254" s="4" t="str">
        <f t="shared" si="1633"/>
        <v>MCR02DB50 8404</v>
      </c>
      <c r="B1254" s="4">
        <v>4</v>
      </c>
      <c r="C1254" s="115" t="s">
        <v>996</v>
      </c>
      <c r="D1254" s="79" t="s">
        <v>436</v>
      </c>
      <c r="E1254" s="80">
        <f t="shared" si="1644"/>
        <v>2800</v>
      </c>
      <c r="F1254" s="81">
        <v>19.669507513993747</v>
      </c>
      <c r="G1254" s="81">
        <f t="shared" si="1645"/>
        <v>142.35231858286019</v>
      </c>
      <c r="H1254" s="82" t="s">
        <v>554</v>
      </c>
      <c r="I1254" s="83"/>
      <c r="J1254" s="83" t="s">
        <v>555</v>
      </c>
      <c r="K1254" s="83" t="s">
        <v>556</v>
      </c>
      <c r="L1254" s="84" t="s">
        <v>557</v>
      </c>
      <c r="M1254" s="134">
        <v>70</v>
      </c>
      <c r="N1254" s="134">
        <v>65</v>
      </c>
      <c r="O1254" s="86" t="s">
        <v>598</v>
      </c>
      <c r="P1254" s="87">
        <f t="shared" si="1647"/>
        <v>5000</v>
      </c>
      <c r="Q1254" s="87" t="s">
        <v>430</v>
      </c>
      <c r="R1254" s="87"/>
      <c r="S1254" s="87"/>
      <c r="T1254" s="87"/>
      <c r="U1254" s="87"/>
      <c r="V1254" s="72">
        <v>420</v>
      </c>
      <c r="Y1254" s="72">
        <v>39.3390150279875</v>
      </c>
      <c r="AC1254" s="4"/>
      <c r="AD1254" s="93">
        <v>3401.9857439867246</v>
      </c>
      <c r="AE1254" s="72">
        <f t="shared" si="1646"/>
        <v>39</v>
      </c>
      <c r="AF1254" s="72">
        <f t="shared" si="1646"/>
        <v>39</v>
      </c>
      <c r="AG1254" s="92">
        <v>0.83</v>
      </c>
      <c r="AK1254" s="4"/>
      <c r="AM1254" s="73"/>
      <c r="AO1254" s="118"/>
    </row>
    <row r="1255" spans="1:41">
      <c r="A1255" s="4" t="str">
        <f t="shared" si="1633"/>
        <v>MCR02DB50 8405</v>
      </c>
      <c r="B1255" s="4">
        <v>5</v>
      </c>
      <c r="C1255" s="115" t="s">
        <v>996</v>
      </c>
      <c r="D1255" s="79" t="s">
        <v>436</v>
      </c>
      <c r="E1255" s="80">
        <f t="shared" si="1644"/>
        <v>3300</v>
      </c>
      <c r="F1255" s="81">
        <v>23.390922219669115</v>
      </c>
      <c r="G1255" s="81">
        <f t="shared" si="1645"/>
        <v>141.08037165054887</v>
      </c>
      <c r="H1255" s="82" t="s">
        <v>554</v>
      </c>
      <c r="I1255" s="83"/>
      <c r="J1255" s="83" t="s">
        <v>555</v>
      </c>
      <c r="K1255" s="83" t="s">
        <v>556</v>
      </c>
      <c r="L1255" s="84" t="s">
        <v>557</v>
      </c>
      <c r="M1255" s="134">
        <v>70</v>
      </c>
      <c r="N1255" s="134">
        <v>65</v>
      </c>
      <c r="O1255" s="86" t="s">
        <v>598</v>
      </c>
      <c r="P1255" s="87">
        <f t="shared" si="1647"/>
        <v>5900</v>
      </c>
      <c r="Q1255" s="87" t="s">
        <v>640</v>
      </c>
      <c r="R1255" s="87"/>
      <c r="S1255" s="87"/>
      <c r="T1255" s="87"/>
      <c r="U1255" s="87"/>
      <c r="V1255" s="72">
        <v>500</v>
      </c>
      <c r="Y1255" s="72">
        <v>39.764567773437491</v>
      </c>
      <c r="AC1255" s="4"/>
      <c r="AD1255" s="93">
        <v>3993.9422358966212</v>
      </c>
      <c r="AE1255" s="72">
        <f t="shared" si="1646"/>
        <v>39</v>
      </c>
      <c r="AF1255" s="72">
        <f t="shared" si="1646"/>
        <v>39</v>
      </c>
      <c r="AG1255" s="92">
        <v>0.83</v>
      </c>
      <c r="AK1255" s="4"/>
      <c r="AM1255" s="73"/>
      <c r="AO1255" s="118"/>
    </row>
    <row r="1256" spans="1:41">
      <c r="A1256" s="4" t="str">
        <f t="shared" si="1633"/>
        <v>MCR02DB50 8406</v>
      </c>
      <c r="B1256" s="4">
        <v>6</v>
      </c>
      <c r="C1256" s="115" t="s">
        <v>996</v>
      </c>
      <c r="D1256" s="79" t="s">
        <v>436</v>
      </c>
      <c r="E1256" s="80">
        <f t="shared" si="1644"/>
        <v>3900</v>
      </c>
      <c r="F1256" s="81">
        <v>27.388630082386364</v>
      </c>
      <c r="G1256" s="81">
        <f t="shared" si="1645"/>
        <v>142.39485466299723</v>
      </c>
      <c r="H1256" s="82" t="s">
        <v>554</v>
      </c>
      <c r="I1256" s="83"/>
      <c r="J1256" s="83" t="s">
        <v>555</v>
      </c>
      <c r="K1256" s="83" t="s">
        <v>556</v>
      </c>
      <c r="L1256" s="84" t="s">
        <v>557</v>
      </c>
      <c r="M1256" s="134">
        <v>70</v>
      </c>
      <c r="N1256" s="134">
        <v>65</v>
      </c>
      <c r="O1256" s="86" t="s">
        <v>598</v>
      </c>
      <c r="P1256" s="87">
        <f t="shared" si="1647"/>
        <v>7000</v>
      </c>
      <c r="Q1256" s="87" t="s">
        <v>595</v>
      </c>
      <c r="R1256" s="87"/>
      <c r="S1256" s="87"/>
      <c r="T1256" s="87"/>
      <c r="U1256" s="87"/>
      <c r="V1256" s="72">
        <v>600</v>
      </c>
      <c r="Y1256" s="72">
        <v>40.169990787499998</v>
      </c>
      <c r="AC1256" s="4"/>
      <c r="AD1256" s="93">
        <v>4707.5427416976117</v>
      </c>
      <c r="AE1256" s="72">
        <f t="shared" si="1646"/>
        <v>39</v>
      </c>
      <c r="AF1256" s="72">
        <f t="shared" si="1646"/>
        <v>39</v>
      </c>
      <c r="AG1256" s="92">
        <v>0.83</v>
      </c>
      <c r="AK1256" s="4"/>
      <c r="AM1256" s="73"/>
      <c r="AO1256" s="118"/>
    </row>
    <row r="1257" spans="1:41">
      <c r="A1257" s="4" t="str">
        <f t="shared" si="1633"/>
        <v>MCR02DB50 8407</v>
      </c>
      <c r="B1257" s="4">
        <v>7</v>
      </c>
      <c r="C1257" s="115" t="s">
        <v>996</v>
      </c>
      <c r="D1257" s="79" t="s">
        <v>436</v>
      </c>
      <c r="E1257" s="80">
        <f t="shared" si="1644"/>
        <v>4450</v>
      </c>
      <c r="F1257" s="81">
        <v>32.078933107066753</v>
      </c>
      <c r="G1257" s="81">
        <f t="shared" si="1645"/>
        <v>138.72032418122092</v>
      </c>
      <c r="H1257" s="82" t="s">
        <v>554</v>
      </c>
      <c r="I1257" s="83"/>
      <c r="J1257" s="83" t="s">
        <v>555</v>
      </c>
      <c r="K1257" s="83" t="s">
        <v>556</v>
      </c>
      <c r="L1257" s="84" t="s">
        <v>557</v>
      </c>
      <c r="M1257" s="134">
        <v>70</v>
      </c>
      <c r="N1257" s="134">
        <v>65</v>
      </c>
      <c r="O1257" s="86" t="s">
        <v>598</v>
      </c>
      <c r="P1257" s="87">
        <f t="shared" si="1647"/>
        <v>7900</v>
      </c>
      <c r="Q1257" s="87" t="s">
        <v>596</v>
      </c>
      <c r="R1257" s="87"/>
      <c r="S1257" s="87"/>
      <c r="T1257" s="87"/>
      <c r="U1257" s="87"/>
      <c r="V1257" s="72">
        <v>700</v>
      </c>
      <c r="Y1257" s="72">
        <v>40.327801620312499</v>
      </c>
      <c r="AC1257" s="4"/>
      <c r="AD1257" s="93">
        <v>5371.8015706653568</v>
      </c>
      <c r="AE1257" s="72">
        <f t="shared" si="1646"/>
        <v>39</v>
      </c>
      <c r="AF1257" s="72">
        <f t="shared" si="1646"/>
        <v>39</v>
      </c>
      <c r="AG1257" s="92">
        <v>0.83</v>
      </c>
      <c r="AK1257" s="4"/>
      <c r="AM1257" s="73"/>
      <c r="AO1257" s="118"/>
    </row>
    <row r="1258" spans="1:41">
      <c r="A1258" s="4" t="str">
        <f t="shared" si="1633"/>
        <v/>
      </c>
      <c r="C1258" s="115"/>
      <c r="D1258" s="79" t="s">
        <v>646</v>
      </c>
      <c r="E1258" s="80"/>
      <c r="F1258" s="82"/>
      <c r="G1258" s="81"/>
      <c r="H1258" s="82" t="s">
        <v>554</v>
      </c>
      <c r="I1258" s="83"/>
      <c r="J1258" s="83"/>
      <c r="K1258" s="83"/>
      <c r="L1258" s="84"/>
      <c r="M1258" s="134"/>
      <c r="N1258" s="134"/>
      <c r="O1258" s="122"/>
      <c r="P1258" s="87"/>
      <c r="Q1258" s="87"/>
      <c r="R1258" s="87"/>
      <c r="S1258" s="87"/>
      <c r="T1258" s="87"/>
      <c r="U1258" s="87"/>
      <c r="AC1258" s="4"/>
      <c r="AE1258" s="72">
        <f t="shared" si="1646"/>
        <v>39</v>
      </c>
      <c r="AF1258" s="72">
        <f t="shared" si="1646"/>
        <v>39</v>
      </c>
      <c r="AG1258" s="92"/>
      <c r="AK1258" s="4"/>
      <c r="AM1258" s="73"/>
      <c r="AO1258" s="118"/>
    </row>
    <row r="1259" spans="1:41">
      <c r="A1259" s="4" t="str">
        <f t="shared" si="1633"/>
        <v>MCR04DB50 8401</v>
      </c>
      <c r="B1259" s="4">
        <v>1</v>
      </c>
      <c r="C1259" s="115" t="s">
        <v>997</v>
      </c>
      <c r="D1259" s="79" t="s">
        <v>435</v>
      </c>
      <c r="E1259" s="80">
        <f t="shared" ref="E1259:E1265" si="1648">MROUND(AD1259*AG1259*AE1259/AF1259,50)</f>
        <v>2100</v>
      </c>
      <c r="F1259" s="81">
        <v>13.571455532261862</v>
      </c>
      <c r="G1259" s="81">
        <f t="shared" ref="G1259:G1265" si="1649">E1259/F1259</f>
        <v>154.73653470756406</v>
      </c>
      <c r="H1259" s="82" t="s">
        <v>554</v>
      </c>
      <c r="I1259" s="83"/>
      <c r="J1259" s="83" t="s">
        <v>555</v>
      </c>
      <c r="K1259" s="83" t="s">
        <v>556</v>
      </c>
      <c r="L1259" s="84" t="s">
        <v>567</v>
      </c>
      <c r="M1259" s="134">
        <v>70</v>
      </c>
      <c r="N1259" s="134">
        <v>65</v>
      </c>
      <c r="O1259" s="86" t="s">
        <v>642</v>
      </c>
      <c r="P1259" s="87">
        <f>MROUND(E1259/(4*0.28),100)</f>
        <v>1900</v>
      </c>
      <c r="Q1259" s="87" t="s">
        <v>584</v>
      </c>
      <c r="R1259" s="87"/>
      <c r="S1259" s="87"/>
      <c r="T1259" s="87"/>
      <c r="U1259" s="87"/>
      <c r="V1259" s="72">
        <v>150</v>
      </c>
      <c r="Y1259" s="72">
        <v>37.547693639257815</v>
      </c>
      <c r="AC1259" s="4"/>
      <c r="AD1259" s="93">
        <v>2543.2979589821366</v>
      </c>
      <c r="AE1259" s="72">
        <f t="shared" si="1646"/>
        <v>39</v>
      </c>
      <c r="AF1259" s="72">
        <f t="shared" si="1646"/>
        <v>39</v>
      </c>
      <c r="AG1259" s="92">
        <v>0.83</v>
      </c>
      <c r="AK1259" s="4"/>
      <c r="AM1259" s="73"/>
      <c r="AO1259" s="118"/>
    </row>
    <row r="1260" spans="1:41">
      <c r="A1260" s="4" t="str">
        <f t="shared" si="1633"/>
        <v>MCR04DB50 8402</v>
      </c>
      <c r="B1260" s="4">
        <v>2</v>
      </c>
      <c r="C1260" s="115" t="s">
        <v>997</v>
      </c>
      <c r="D1260" s="79" t="s">
        <v>435</v>
      </c>
      <c r="E1260" s="80">
        <f t="shared" si="1648"/>
        <v>3350</v>
      </c>
      <c r="F1260" s="81">
        <v>21.308624580502325</v>
      </c>
      <c r="G1260" s="81">
        <f t="shared" si="1649"/>
        <v>157.21333807088115</v>
      </c>
      <c r="H1260" s="82" t="s">
        <v>554</v>
      </c>
      <c r="I1260" s="83"/>
      <c r="J1260" s="83" t="s">
        <v>555</v>
      </c>
      <c r="K1260" s="83" t="s">
        <v>556</v>
      </c>
      <c r="L1260" s="84" t="s">
        <v>567</v>
      </c>
      <c r="M1260" s="134">
        <v>70</v>
      </c>
      <c r="N1260" s="134">
        <v>65</v>
      </c>
      <c r="O1260" s="86" t="s">
        <v>642</v>
      </c>
      <c r="P1260" s="87">
        <f t="shared" ref="P1260:P1265" si="1650">MROUND(E1260/(4*0.28),100)</f>
        <v>3000</v>
      </c>
      <c r="Q1260" s="87" t="s">
        <v>418</v>
      </c>
      <c r="R1260" s="87"/>
      <c r="S1260" s="87"/>
      <c r="T1260" s="87"/>
      <c r="U1260" s="87"/>
      <c r="V1260" s="72">
        <v>240</v>
      </c>
      <c r="Y1260" s="72">
        <v>38.177952373399997</v>
      </c>
      <c r="AC1260" s="4"/>
      <c r="AD1260" s="93">
        <v>4010.175809253351</v>
      </c>
      <c r="AE1260" s="72">
        <f t="shared" si="1646"/>
        <v>39</v>
      </c>
      <c r="AF1260" s="72">
        <f t="shared" si="1646"/>
        <v>39</v>
      </c>
      <c r="AG1260" s="92">
        <v>0.83</v>
      </c>
      <c r="AK1260" s="4"/>
      <c r="AM1260" s="73"/>
      <c r="AO1260" s="118"/>
    </row>
    <row r="1261" spans="1:41">
      <c r="A1261" s="4" t="str">
        <f t="shared" si="1633"/>
        <v>MCR04DB50 8403</v>
      </c>
      <c r="B1261" s="4">
        <v>3</v>
      </c>
      <c r="C1261" s="115" t="s">
        <v>997</v>
      </c>
      <c r="D1261" s="79" t="s">
        <v>435</v>
      </c>
      <c r="E1261" s="80">
        <f t="shared" si="1648"/>
        <v>4550</v>
      </c>
      <c r="F1261" s="81">
        <v>29.027420126879971</v>
      </c>
      <c r="G1261" s="81">
        <f t="shared" si="1649"/>
        <v>156.74834277768312</v>
      </c>
      <c r="H1261" s="82" t="s">
        <v>554</v>
      </c>
      <c r="I1261" s="83"/>
      <c r="J1261" s="83" t="s">
        <v>555</v>
      </c>
      <c r="K1261" s="83" t="s">
        <v>556</v>
      </c>
      <c r="L1261" s="84" t="s">
        <v>567</v>
      </c>
      <c r="M1261" s="134">
        <v>70</v>
      </c>
      <c r="N1261" s="134">
        <v>65</v>
      </c>
      <c r="O1261" s="86" t="s">
        <v>642</v>
      </c>
      <c r="P1261" s="87">
        <f t="shared" si="1650"/>
        <v>4100</v>
      </c>
      <c r="Q1261" s="87" t="s">
        <v>629</v>
      </c>
      <c r="R1261" s="87"/>
      <c r="S1261" s="87"/>
      <c r="T1261" s="87"/>
      <c r="U1261" s="87"/>
      <c r="V1261" s="72">
        <v>333</v>
      </c>
      <c r="Y1261" s="72">
        <v>38.790396265650415</v>
      </c>
      <c r="AC1261" s="4"/>
      <c r="AD1261" s="93">
        <v>5472.7081748133669</v>
      </c>
      <c r="AE1261" s="72">
        <f t="shared" si="1646"/>
        <v>39</v>
      </c>
      <c r="AF1261" s="72">
        <f t="shared" si="1646"/>
        <v>39</v>
      </c>
      <c r="AG1261" s="92">
        <v>0.83</v>
      </c>
      <c r="AK1261" s="4"/>
      <c r="AM1261" s="73"/>
      <c r="AO1261" s="118"/>
    </row>
    <row r="1262" spans="1:41">
      <c r="A1262" s="4" t="str">
        <f t="shared" si="1633"/>
        <v>MCR04DB50 8404</v>
      </c>
      <c r="B1262" s="4">
        <v>4</v>
      </c>
      <c r="C1262" s="115" t="s">
        <v>997</v>
      </c>
      <c r="D1262" s="79" t="s">
        <v>436</v>
      </c>
      <c r="E1262" s="80">
        <f t="shared" si="1648"/>
        <v>5650</v>
      </c>
      <c r="F1262" s="81">
        <v>36.716414026121662</v>
      </c>
      <c r="G1262" s="81">
        <f t="shared" si="1649"/>
        <v>153.88213010073216</v>
      </c>
      <c r="H1262" s="82" t="s">
        <v>554</v>
      </c>
      <c r="I1262" s="83"/>
      <c r="J1262" s="83" t="s">
        <v>555</v>
      </c>
      <c r="K1262" s="83" t="s">
        <v>556</v>
      </c>
      <c r="L1262" s="84" t="s">
        <v>567</v>
      </c>
      <c r="M1262" s="134">
        <v>70</v>
      </c>
      <c r="N1262" s="134">
        <v>65</v>
      </c>
      <c r="O1262" s="86" t="s">
        <v>642</v>
      </c>
      <c r="P1262" s="87">
        <f t="shared" si="1650"/>
        <v>5000</v>
      </c>
      <c r="Q1262" s="87" t="s">
        <v>430</v>
      </c>
      <c r="R1262" s="87"/>
      <c r="S1262" s="87"/>
      <c r="T1262" s="87"/>
      <c r="U1262" s="87"/>
      <c r="V1262" s="72">
        <v>420</v>
      </c>
      <c r="Y1262" s="72">
        <v>39.3390150279875</v>
      </c>
      <c r="AC1262" s="4"/>
      <c r="AD1262" s="93">
        <v>6803.9714879734493</v>
      </c>
      <c r="AE1262" s="72">
        <f t="shared" si="1646"/>
        <v>39</v>
      </c>
      <c r="AF1262" s="72">
        <f t="shared" si="1646"/>
        <v>39</v>
      </c>
      <c r="AG1262" s="92">
        <v>0.83</v>
      </c>
      <c r="AK1262" s="4"/>
      <c r="AM1262" s="73"/>
      <c r="AO1262" s="118"/>
    </row>
    <row r="1263" spans="1:41">
      <c r="A1263" s="4" t="str">
        <f t="shared" si="1633"/>
        <v>MCR04DB50 8405</v>
      </c>
      <c r="B1263" s="4">
        <v>5</v>
      </c>
      <c r="C1263" s="115" t="s">
        <v>997</v>
      </c>
      <c r="D1263" s="79" t="s">
        <v>436</v>
      </c>
      <c r="E1263" s="80">
        <f t="shared" si="1648"/>
        <v>6650</v>
      </c>
      <c r="F1263" s="81">
        <v>43.697327223557679</v>
      </c>
      <c r="G1263" s="81">
        <f t="shared" si="1649"/>
        <v>152.18322086333274</v>
      </c>
      <c r="H1263" s="82" t="s">
        <v>554</v>
      </c>
      <c r="I1263" s="83"/>
      <c r="J1263" s="83" t="s">
        <v>555</v>
      </c>
      <c r="K1263" s="83" t="s">
        <v>556</v>
      </c>
      <c r="L1263" s="84" t="s">
        <v>567</v>
      </c>
      <c r="M1263" s="134">
        <v>70</v>
      </c>
      <c r="N1263" s="134">
        <v>65</v>
      </c>
      <c r="O1263" s="86" t="s">
        <v>642</v>
      </c>
      <c r="P1263" s="87">
        <f t="shared" si="1650"/>
        <v>5900</v>
      </c>
      <c r="Q1263" s="87" t="s">
        <v>640</v>
      </c>
      <c r="R1263" s="87"/>
      <c r="S1263" s="87"/>
      <c r="T1263" s="87"/>
      <c r="U1263" s="87"/>
      <c r="V1263" s="72">
        <v>500</v>
      </c>
      <c r="Y1263" s="72">
        <v>39.764567773437491</v>
      </c>
      <c r="AC1263" s="4"/>
      <c r="AD1263" s="93">
        <v>7987.8844717932425</v>
      </c>
      <c r="AE1263" s="72">
        <f t="shared" si="1646"/>
        <v>39</v>
      </c>
      <c r="AF1263" s="72">
        <f t="shared" si="1646"/>
        <v>39</v>
      </c>
      <c r="AG1263" s="92">
        <v>0.83</v>
      </c>
      <c r="AK1263" s="4"/>
      <c r="AM1263" s="73"/>
      <c r="AO1263" s="118"/>
    </row>
    <row r="1264" spans="1:41">
      <c r="A1264" s="4" t="str">
        <f t="shared" si="1633"/>
        <v>MCR04DB50 8406</v>
      </c>
      <c r="B1264" s="4">
        <v>6</v>
      </c>
      <c r="C1264" s="115" t="s">
        <v>997</v>
      </c>
      <c r="D1264" s="79" t="s">
        <v>436</v>
      </c>
      <c r="E1264" s="80">
        <f t="shared" si="1648"/>
        <v>7800</v>
      </c>
      <c r="F1264" s="81">
        <v>52.395640157608689</v>
      </c>
      <c r="G1264" s="81">
        <f t="shared" si="1649"/>
        <v>148.86734805676986</v>
      </c>
      <c r="H1264" s="82" t="s">
        <v>554</v>
      </c>
      <c r="I1264" s="83"/>
      <c r="J1264" s="83" t="s">
        <v>555</v>
      </c>
      <c r="K1264" s="83" t="s">
        <v>556</v>
      </c>
      <c r="L1264" s="84" t="s">
        <v>567</v>
      </c>
      <c r="M1264" s="134">
        <v>70</v>
      </c>
      <c r="N1264" s="134">
        <v>65</v>
      </c>
      <c r="O1264" s="86" t="s">
        <v>642</v>
      </c>
      <c r="P1264" s="87">
        <f t="shared" si="1650"/>
        <v>7000</v>
      </c>
      <c r="Q1264" s="87" t="s">
        <v>595</v>
      </c>
      <c r="R1264" s="87"/>
      <c r="S1264" s="87"/>
      <c r="T1264" s="87"/>
      <c r="U1264" s="87"/>
      <c r="V1264" s="72">
        <v>600</v>
      </c>
      <c r="Y1264" s="72">
        <v>40.169990787499998</v>
      </c>
      <c r="AC1264" s="4"/>
      <c r="AD1264" s="93">
        <v>9415.0854833952235</v>
      </c>
      <c r="AE1264" s="72">
        <f t="shared" si="1646"/>
        <v>39</v>
      </c>
      <c r="AF1264" s="72">
        <f t="shared" si="1646"/>
        <v>39</v>
      </c>
      <c r="AG1264" s="92">
        <v>0.83</v>
      </c>
      <c r="AK1264" s="4"/>
      <c r="AM1264" s="73"/>
      <c r="AO1264" s="118"/>
    </row>
    <row r="1265" spans="1:41">
      <c r="A1265" s="4" t="str">
        <f t="shared" si="1633"/>
        <v>MCR04DB50 8407</v>
      </c>
      <c r="B1265" s="4">
        <v>7</v>
      </c>
      <c r="C1265" s="115" t="s">
        <v>997</v>
      </c>
      <c r="D1265" s="79" t="s">
        <v>436</v>
      </c>
      <c r="E1265" s="80">
        <f t="shared" si="1648"/>
        <v>8900</v>
      </c>
      <c r="F1265" s="81">
        <v>61.036672722635124</v>
      </c>
      <c r="G1265" s="81">
        <f t="shared" si="1649"/>
        <v>145.81397712230606</v>
      </c>
      <c r="H1265" s="82" t="s">
        <v>554</v>
      </c>
      <c r="I1265" s="83"/>
      <c r="J1265" s="83" t="s">
        <v>555</v>
      </c>
      <c r="K1265" s="83" t="s">
        <v>556</v>
      </c>
      <c r="L1265" s="84" t="s">
        <v>567</v>
      </c>
      <c r="M1265" s="134">
        <v>70</v>
      </c>
      <c r="N1265" s="134">
        <v>65</v>
      </c>
      <c r="O1265" s="86" t="s">
        <v>642</v>
      </c>
      <c r="P1265" s="87">
        <f t="shared" si="1650"/>
        <v>7900</v>
      </c>
      <c r="Q1265" s="87" t="s">
        <v>596</v>
      </c>
      <c r="R1265" s="87"/>
      <c r="S1265" s="87"/>
      <c r="T1265" s="87"/>
      <c r="U1265" s="87"/>
      <c r="V1265" s="72">
        <v>700</v>
      </c>
      <c r="Y1265" s="72">
        <v>40.327801620312499</v>
      </c>
      <c r="AC1265" s="4"/>
      <c r="AD1265" s="93">
        <v>10743.603141330714</v>
      </c>
      <c r="AE1265" s="72">
        <f>AE1264</f>
        <v>39</v>
      </c>
      <c r="AF1265" s="72">
        <f t="shared" si="1646"/>
        <v>39</v>
      </c>
      <c r="AG1265" s="92">
        <v>0.83</v>
      </c>
      <c r="AK1265" s="4"/>
      <c r="AM1265" s="73"/>
      <c r="AO1265" s="118"/>
    </row>
    <row r="1266" spans="1:41">
      <c r="A1266" s="4" t="str">
        <f t="shared" si="1633"/>
        <v/>
      </c>
      <c r="C1266" s="115"/>
      <c r="D1266" s="79" t="s">
        <v>646</v>
      </c>
      <c r="E1266" s="80"/>
      <c r="F1266" s="81"/>
      <c r="G1266" s="81"/>
      <c r="H1266" s="82" t="s">
        <v>554</v>
      </c>
      <c r="I1266" s="83"/>
      <c r="J1266" s="83"/>
      <c r="K1266" s="83"/>
      <c r="L1266" s="84"/>
      <c r="M1266" s="134"/>
      <c r="N1266" s="134"/>
      <c r="O1266" s="122"/>
      <c r="P1266" s="87"/>
      <c r="Q1266" s="87"/>
      <c r="R1266" s="87"/>
      <c r="S1266" s="87"/>
      <c r="T1266" s="87"/>
      <c r="U1266" s="87"/>
      <c r="AC1266" s="4"/>
      <c r="AD1266" s="93"/>
      <c r="AG1266" s="92"/>
      <c r="AK1266" s="4"/>
      <c r="AM1266" s="73"/>
      <c r="AO1266" s="118"/>
    </row>
    <row r="1267" spans="1:41" ht="17.399999999999999">
      <c r="A1267" s="4" t="str">
        <f t="shared" si="1633"/>
        <v>MCR05DB50 8401</v>
      </c>
      <c r="B1267" s="4">
        <v>1</v>
      </c>
      <c r="C1267" s="115" t="s">
        <v>998</v>
      </c>
      <c r="D1267" s="79" t="s">
        <v>435</v>
      </c>
      <c r="E1267" s="80">
        <f t="shared" ref="E1267:E1270" si="1651">MROUND(AD1267*AG1267*AE1267/AF1267,50)</f>
        <v>2650</v>
      </c>
      <c r="F1267" s="81">
        <v>17</v>
      </c>
      <c r="G1267" s="81">
        <f t="shared" ref="G1267:G1273" si="1652">E1267/F1267</f>
        <v>155.88235294117646</v>
      </c>
      <c r="H1267" s="82" t="s">
        <v>554</v>
      </c>
      <c r="I1267" s="83"/>
      <c r="J1267" s="83" t="s">
        <v>555</v>
      </c>
      <c r="K1267" s="83" t="s">
        <v>556</v>
      </c>
      <c r="L1267" s="84" t="s">
        <v>571</v>
      </c>
      <c r="M1267" s="134">
        <v>70</v>
      </c>
      <c r="N1267" s="134">
        <v>65</v>
      </c>
      <c r="O1267" s="86" t="s">
        <v>633</v>
      </c>
      <c r="P1267" s="87">
        <f>MROUND(E1267/(5*0.28),100)</f>
        <v>1900</v>
      </c>
      <c r="Q1267" s="87" t="s">
        <v>584</v>
      </c>
      <c r="R1267" s="87"/>
      <c r="S1267" s="87"/>
      <c r="T1267" s="87"/>
      <c r="U1267" s="87"/>
      <c r="V1267" s="72">
        <v>150</v>
      </c>
      <c r="Y1267" s="72">
        <v>37.547693639257815</v>
      </c>
      <c r="AC1267" s="4"/>
      <c r="AD1267" s="97">
        <v>3179.1224487276709</v>
      </c>
      <c r="AE1267" s="72">
        <v>39</v>
      </c>
      <c r="AF1267" s="72">
        <v>39</v>
      </c>
      <c r="AG1267" s="92">
        <v>0.83</v>
      </c>
      <c r="AK1267" s="4"/>
      <c r="AM1267" s="73"/>
      <c r="AO1267" s="118"/>
    </row>
    <row r="1268" spans="1:41" ht="17.399999999999999">
      <c r="A1268" s="4" t="str">
        <f t="shared" si="1633"/>
        <v>MCR05DB50 8402</v>
      </c>
      <c r="B1268" s="4">
        <v>2</v>
      </c>
      <c r="C1268" s="115" t="s">
        <v>998</v>
      </c>
      <c r="D1268" s="79" t="s">
        <v>435</v>
      </c>
      <c r="E1268" s="80">
        <f t="shared" si="1651"/>
        <v>4150</v>
      </c>
      <c r="F1268" s="81">
        <v>26</v>
      </c>
      <c r="G1268" s="81">
        <f t="shared" si="1652"/>
        <v>159.61538461538461</v>
      </c>
      <c r="H1268" s="82" t="s">
        <v>554</v>
      </c>
      <c r="I1268" s="83"/>
      <c r="J1268" s="83" t="s">
        <v>555</v>
      </c>
      <c r="K1268" s="83" t="s">
        <v>556</v>
      </c>
      <c r="L1268" s="84" t="s">
        <v>571</v>
      </c>
      <c r="M1268" s="134">
        <v>70</v>
      </c>
      <c r="N1268" s="134">
        <v>65</v>
      </c>
      <c r="O1268" s="86" t="s">
        <v>633</v>
      </c>
      <c r="P1268" s="87">
        <f t="shared" ref="P1268:P1273" si="1653">MROUND(E1268/(5*0.28),100)</f>
        <v>3000</v>
      </c>
      <c r="Q1268" s="87" t="s">
        <v>418</v>
      </c>
      <c r="R1268" s="87"/>
      <c r="S1268" s="87"/>
      <c r="T1268" s="87"/>
      <c r="U1268" s="87"/>
      <c r="V1268" s="72">
        <v>240</v>
      </c>
      <c r="Y1268" s="72">
        <v>38.177952373399997</v>
      </c>
      <c r="AC1268" s="4"/>
      <c r="AD1268" s="94">
        <v>5012.7197615666882</v>
      </c>
      <c r="AE1268" s="72">
        <v>39</v>
      </c>
      <c r="AF1268" s="72">
        <v>39</v>
      </c>
      <c r="AG1268" s="92">
        <v>0.83</v>
      </c>
      <c r="AK1268" s="4"/>
      <c r="AM1268" s="73"/>
      <c r="AO1268" s="118"/>
    </row>
    <row r="1269" spans="1:41" ht="17.399999999999999">
      <c r="A1269" s="4" t="str">
        <f t="shared" si="1633"/>
        <v>MCR05DB50 8403</v>
      </c>
      <c r="B1269" s="4">
        <v>3</v>
      </c>
      <c r="C1269" s="115" t="s">
        <v>998</v>
      </c>
      <c r="D1269" s="79" t="s">
        <v>435</v>
      </c>
      <c r="E1269" s="80">
        <f t="shared" si="1651"/>
        <v>5700</v>
      </c>
      <c r="F1269" s="81">
        <v>35</v>
      </c>
      <c r="G1269" s="81">
        <f t="shared" si="1652"/>
        <v>162.85714285714286</v>
      </c>
      <c r="H1269" s="82" t="s">
        <v>554</v>
      </c>
      <c r="I1269" s="83"/>
      <c r="J1269" s="83" t="s">
        <v>555</v>
      </c>
      <c r="K1269" s="83" t="s">
        <v>556</v>
      </c>
      <c r="L1269" s="84" t="s">
        <v>571</v>
      </c>
      <c r="M1269" s="134">
        <v>70</v>
      </c>
      <c r="N1269" s="134">
        <v>65</v>
      </c>
      <c r="O1269" s="86" t="s">
        <v>633</v>
      </c>
      <c r="P1269" s="87">
        <f t="shared" si="1653"/>
        <v>4100</v>
      </c>
      <c r="Q1269" s="87" t="s">
        <v>629</v>
      </c>
      <c r="R1269" s="87"/>
      <c r="S1269" s="87"/>
      <c r="T1269" s="87"/>
      <c r="U1269" s="87"/>
      <c r="V1269" s="72">
        <v>333</v>
      </c>
      <c r="Y1269" s="72">
        <v>38.790396265650415</v>
      </c>
      <c r="AC1269" s="4"/>
      <c r="AD1269" s="94">
        <v>6840.8852185167088</v>
      </c>
      <c r="AE1269" s="72">
        <v>39</v>
      </c>
      <c r="AF1269" s="72">
        <v>39</v>
      </c>
      <c r="AG1269" s="92">
        <v>0.83</v>
      </c>
      <c r="AK1269" s="4"/>
      <c r="AM1269" s="73"/>
      <c r="AO1269" s="118"/>
    </row>
    <row r="1270" spans="1:41" ht="17.399999999999999">
      <c r="A1270" s="4" t="str">
        <f t="shared" si="1633"/>
        <v>MCR05DB50 8404</v>
      </c>
      <c r="B1270" s="4">
        <v>4</v>
      </c>
      <c r="C1270" s="115" t="s">
        <v>998</v>
      </c>
      <c r="D1270" s="79" t="s">
        <v>436</v>
      </c>
      <c r="E1270" s="80">
        <f t="shared" si="1651"/>
        <v>7050</v>
      </c>
      <c r="F1270" s="81">
        <v>45</v>
      </c>
      <c r="G1270" s="81">
        <f t="shared" si="1652"/>
        <v>156.66666666666666</v>
      </c>
      <c r="H1270" s="82" t="s">
        <v>554</v>
      </c>
      <c r="I1270" s="83"/>
      <c r="J1270" s="83" t="s">
        <v>555</v>
      </c>
      <c r="K1270" s="83" t="s">
        <v>556</v>
      </c>
      <c r="L1270" s="84" t="s">
        <v>571</v>
      </c>
      <c r="M1270" s="134">
        <v>70</v>
      </c>
      <c r="N1270" s="134">
        <v>65</v>
      </c>
      <c r="O1270" s="86" t="s">
        <v>633</v>
      </c>
      <c r="P1270" s="87">
        <f t="shared" si="1653"/>
        <v>5000</v>
      </c>
      <c r="Q1270" s="87" t="s">
        <v>430</v>
      </c>
      <c r="R1270" s="87"/>
      <c r="S1270" s="87"/>
      <c r="T1270" s="87"/>
      <c r="U1270" s="87"/>
      <c r="V1270" s="72">
        <v>420</v>
      </c>
      <c r="Y1270" s="72">
        <v>39.3390150279875</v>
      </c>
      <c r="AC1270" s="4"/>
      <c r="AD1270" s="94">
        <v>8504.9643599668125</v>
      </c>
      <c r="AE1270" s="72">
        <v>39</v>
      </c>
      <c r="AF1270" s="72">
        <v>39</v>
      </c>
      <c r="AG1270" s="92">
        <v>0.83</v>
      </c>
      <c r="AK1270" s="4"/>
      <c r="AM1270" s="73"/>
      <c r="AO1270" s="118"/>
    </row>
    <row r="1271" spans="1:41" ht="17.399999999999999">
      <c r="A1271" s="4" t="str">
        <f t="shared" si="1633"/>
        <v>MCR05DB50 8405</v>
      </c>
      <c r="B1271" s="4">
        <v>5</v>
      </c>
      <c r="C1271" s="115" t="s">
        <v>998</v>
      </c>
      <c r="D1271" s="79" t="s">
        <v>436</v>
      </c>
      <c r="E1271" s="80">
        <f>MROUND(AD1271*AG1271*AE1271/AF1271,50)</f>
        <v>8250</v>
      </c>
      <c r="F1271" s="81">
        <v>53</v>
      </c>
      <c r="G1271" s="81">
        <f t="shared" si="1652"/>
        <v>155.66037735849056</v>
      </c>
      <c r="H1271" s="82" t="s">
        <v>554</v>
      </c>
      <c r="I1271" s="83"/>
      <c r="J1271" s="83" t="s">
        <v>555</v>
      </c>
      <c r="K1271" s="83" t="s">
        <v>556</v>
      </c>
      <c r="L1271" s="84" t="s">
        <v>571</v>
      </c>
      <c r="M1271" s="134">
        <v>70</v>
      </c>
      <c r="N1271" s="134">
        <v>65</v>
      </c>
      <c r="O1271" s="86" t="s">
        <v>633</v>
      </c>
      <c r="P1271" s="87">
        <f t="shared" si="1653"/>
        <v>5900</v>
      </c>
      <c r="Q1271" s="87" t="s">
        <v>640</v>
      </c>
      <c r="R1271" s="87"/>
      <c r="S1271" s="87"/>
      <c r="T1271" s="87"/>
      <c r="U1271" s="87"/>
      <c r="V1271" s="72">
        <v>500</v>
      </c>
      <c r="Y1271" s="72">
        <v>39.764567773437491</v>
      </c>
      <c r="AC1271" s="4"/>
      <c r="AD1271" s="94">
        <v>9934.1051221514663</v>
      </c>
      <c r="AE1271" s="72">
        <v>39</v>
      </c>
      <c r="AF1271" s="72">
        <v>39</v>
      </c>
      <c r="AG1271" s="92">
        <v>0.83</v>
      </c>
      <c r="AK1271" s="4"/>
      <c r="AM1271" s="73"/>
      <c r="AO1271" s="118"/>
    </row>
    <row r="1272" spans="1:41" ht="17.399999999999999">
      <c r="A1272" s="4" t="str">
        <f t="shared" si="1633"/>
        <v>MCR05DB50 8406</v>
      </c>
      <c r="B1272" s="4">
        <v>6</v>
      </c>
      <c r="C1272" s="115" t="s">
        <v>998</v>
      </c>
      <c r="D1272" s="79" t="s">
        <v>436</v>
      </c>
      <c r="E1272" s="80">
        <f>MROUND(AD1272*AG1272*AE1272/AF1272,50)</f>
        <v>9750</v>
      </c>
      <c r="F1272" s="81">
        <v>64</v>
      </c>
      <c r="G1272" s="81">
        <f t="shared" si="1652"/>
        <v>152.34375</v>
      </c>
      <c r="H1272" s="82" t="s">
        <v>554</v>
      </c>
      <c r="I1272" s="83"/>
      <c r="J1272" s="83" t="s">
        <v>555</v>
      </c>
      <c r="K1272" s="83" t="s">
        <v>556</v>
      </c>
      <c r="L1272" s="84" t="s">
        <v>571</v>
      </c>
      <c r="M1272" s="134">
        <v>70</v>
      </c>
      <c r="N1272" s="134">
        <v>65</v>
      </c>
      <c r="O1272" s="86" t="s">
        <v>633</v>
      </c>
      <c r="P1272" s="87">
        <f t="shared" si="1653"/>
        <v>7000</v>
      </c>
      <c r="Q1272" s="87" t="s">
        <v>595</v>
      </c>
      <c r="R1272" s="87"/>
      <c r="S1272" s="87"/>
      <c r="T1272" s="87"/>
      <c r="U1272" s="87"/>
      <c r="V1272" s="72">
        <v>600</v>
      </c>
      <c r="Y1272" s="72">
        <v>40.169990787499998</v>
      </c>
      <c r="AC1272" s="4"/>
      <c r="AD1272" s="147">
        <v>11768.85685424403</v>
      </c>
      <c r="AE1272" s="72">
        <v>39</v>
      </c>
      <c r="AF1272" s="72">
        <v>39</v>
      </c>
      <c r="AG1272" s="92">
        <v>0.83</v>
      </c>
      <c r="AK1272" s="4"/>
      <c r="AM1272" s="73"/>
      <c r="AO1272" s="118"/>
    </row>
    <row r="1273" spans="1:41" ht="17.399999999999999">
      <c r="A1273" s="4" t="str">
        <f t="shared" si="1633"/>
        <v>MCR05DB50 8407</v>
      </c>
      <c r="B1273" s="4">
        <v>7</v>
      </c>
      <c r="C1273" s="115" t="s">
        <v>998</v>
      </c>
      <c r="D1273" s="79" t="s">
        <v>436</v>
      </c>
      <c r="E1273" s="80">
        <f>MROUND(AD1273*AG1273*AE1273/AF1273,50)</f>
        <v>11150</v>
      </c>
      <c r="F1273" s="81">
        <v>75</v>
      </c>
      <c r="G1273" s="81">
        <f t="shared" si="1652"/>
        <v>148.66666666666666</v>
      </c>
      <c r="H1273" s="82" t="s">
        <v>554</v>
      </c>
      <c r="I1273" s="83"/>
      <c r="J1273" s="83" t="s">
        <v>555</v>
      </c>
      <c r="K1273" s="83" t="s">
        <v>556</v>
      </c>
      <c r="L1273" s="84" t="s">
        <v>571</v>
      </c>
      <c r="M1273" s="134">
        <v>70</v>
      </c>
      <c r="N1273" s="134">
        <v>65</v>
      </c>
      <c r="O1273" s="86" t="s">
        <v>633</v>
      </c>
      <c r="P1273" s="87">
        <f t="shared" si="1653"/>
        <v>8000</v>
      </c>
      <c r="Q1273" s="87" t="s">
        <v>596</v>
      </c>
      <c r="R1273" s="87"/>
      <c r="S1273" s="87"/>
      <c r="T1273" s="87"/>
      <c r="U1273" s="87"/>
      <c r="V1273" s="72">
        <v>700</v>
      </c>
      <c r="Y1273" s="72">
        <v>40.327801620312499</v>
      </c>
      <c r="AC1273" s="4"/>
      <c r="AD1273" s="97">
        <v>13429.503926663392</v>
      </c>
      <c r="AE1273" s="72">
        <v>39</v>
      </c>
      <c r="AF1273" s="72">
        <v>39</v>
      </c>
      <c r="AG1273" s="92">
        <v>0.83</v>
      </c>
      <c r="AK1273" s="4"/>
      <c r="AM1273" s="73"/>
      <c r="AO1273" s="118"/>
    </row>
    <row r="1274" spans="1:41">
      <c r="A1274" s="4" t="str">
        <f t="shared" si="1633"/>
        <v/>
      </c>
      <c r="C1274" s="115"/>
      <c r="D1274" s="79" t="s">
        <v>646</v>
      </c>
      <c r="E1274" s="80"/>
      <c r="F1274" s="81"/>
      <c r="G1274" s="81"/>
      <c r="H1274" s="82" t="s">
        <v>554</v>
      </c>
      <c r="I1274" s="83"/>
      <c r="J1274" s="83"/>
      <c r="K1274" s="83"/>
      <c r="L1274" s="84"/>
      <c r="M1274" s="134"/>
      <c r="N1274" s="134"/>
      <c r="O1274" s="122"/>
      <c r="P1274" s="87"/>
      <c r="Q1274" s="87"/>
      <c r="R1274" s="87"/>
      <c r="S1274" s="87"/>
      <c r="T1274" s="87"/>
      <c r="U1274" s="87"/>
      <c r="AC1274" s="4"/>
      <c r="AD1274" s="93"/>
      <c r="AG1274" s="92"/>
      <c r="AK1274" s="4"/>
      <c r="AM1274" s="73"/>
      <c r="AO1274" s="118"/>
    </row>
    <row r="1275" spans="1:41">
      <c r="A1275" s="4" t="str">
        <f t="shared" si="1633"/>
        <v>MCR02DW80 8501</v>
      </c>
      <c r="B1275" s="4">
        <v>1</v>
      </c>
      <c r="C1275" s="115" t="s">
        <v>999</v>
      </c>
      <c r="D1275" s="79" t="s">
        <v>435</v>
      </c>
      <c r="E1275" s="80">
        <f t="shared" ref="E1275:E1281" si="1654">MROUND(AD1275*AG1275*AE1275/AF1275,50)</f>
        <v>1100</v>
      </c>
      <c r="F1275" s="81">
        <v>7.6110189809306386</v>
      </c>
      <c r="G1275" s="81">
        <f t="shared" ref="G1275:G1281" si="1655">E1275/F1275</f>
        <v>144.52729690413901</v>
      </c>
      <c r="H1275" s="82" t="s">
        <v>554</v>
      </c>
      <c r="I1275" s="83"/>
      <c r="J1275" s="83" t="s">
        <v>555</v>
      </c>
      <c r="K1275" s="83" t="s">
        <v>556</v>
      </c>
      <c r="L1275" s="84" t="s">
        <v>557</v>
      </c>
      <c r="M1275" s="134">
        <v>70</v>
      </c>
      <c r="N1275" s="134">
        <v>65</v>
      </c>
      <c r="O1275" s="86" t="s">
        <v>598</v>
      </c>
      <c r="P1275" s="87">
        <f>MROUND(E1275/(2*0.28),100)</f>
        <v>2000</v>
      </c>
      <c r="Q1275" s="87" t="s">
        <v>425</v>
      </c>
      <c r="R1275" s="87"/>
      <c r="S1275" s="87"/>
      <c r="T1275" s="87"/>
      <c r="U1275" s="87"/>
      <c r="V1275" s="72">
        <v>150</v>
      </c>
      <c r="Y1275" s="72">
        <v>37.547693639257815</v>
      </c>
      <c r="AC1275" s="4"/>
      <c r="AD1275" s="93">
        <v>1271.6489794910683</v>
      </c>
      <c r="AE1275" s="72">
        <v>39</v>
      </c>
      <c r="AF1275" s="72">
        <v>39</v>
      </c>
      <c r="AG1275" s="92">
        <v>0.87</v>
      </c>
      <c r="AK1275" s="4"/>
      <c r="AM1275" s="73"/>
      <c r="AO1275" s="118"/>
    </row>
    <row r="1276" spans="1:41">
      <c r="A1276" s="4" t="str">
        <f t="shared" si="1633"/>
        <v>MCR02DW80 8502</v>
      </c>
      <c r="B1276" s="4">
        <v>2</v>
      </c>
      <c r="C1276" s="115" t="s">
        <v>999</v>
      </c>
      <c r="D1276" s="79" t="s">
        <v>435</v>
      </c>
      <c r="E1276" s="80">
        <f t="shared" si="1654"/>
        <v>1750</v>
      </c>
      <c r="F1276" s="81">
        <v>11.174034840995121</v>
      </c>
      <c r="G1276" s="81">
        <f t="shared" si="1655"/>
        <v>156.61307888352269</v>
      </c>
      <c r="H1276" s="82" t="s">
        <v>554</v>
      </c>
      <c r="I1276" s="83"/>
      <c r="J1276" s="83" t="s">
        <v>555</v>
      </c>
      <c r="K1276" s="83" t="s">
        <v>556</v>
      </c>
      <c r="L1276" s="84" t="s">
        <v>557</v>
      </c>
      <c r="M1276" s="134">
        <v>70</v>
      </c>
      <c r="N1276" s="134">
        <v>65</v>
      </c>
      <c r="O1276" s="86" t="s">
        <v>598</v>
      </c>
      <c r="P1276" s="87">
        <f t="shared" ref="P1276:P1281" si="1656">MROUND(E1276/(2*0.28),100)</f>
        <v>3100</v>
      </c>
      <c r="Q1276" s="87" t="s">
        <v>637</v>
      </c>
      <c r="R1276" s="87"/>
      <c r="S1276" s="87"/>
      <c r="T1276" s="87"/>
      <c r="U1276" s="87"/>
      <c r="V1276" s="72">
        <v>240</v>
      </c>
      <c r="Y1276" s="72">
        <v>38.177952373399997</v>
      </c>
      <c r="AC1276" s="4"/>
      <c r="AD1276" s="93">
        <v>2005.0879046266755</v>
      </c>
      <c r="AE1276" s="72">
        <f>AE1275</f>
        <v>39</v>
      </c>
      <c r="AF1276" s="72">
        <f>AF1275</f>
        <v>39</v>
      </c>
      <c r="AG1276" s="92">
        <v>0.87</v>
      </c>
      <c r="AK1276" s="4"/>
      <c r="AM1276" s="73"/>
      <c r="AO1276" s="118"/>
    </row>
    <row r="1277" spans="1:41">
      <c r="A1277" s="4" t="str">
        <f t="shared" si="1633"/>
        <v>MCR02DW80 8503</v>
      </c>
      <c r="B1277" s="4">
        <v>3</v>
      </c>
      <c r="C1277" s="115" t="s">
        <v>999</v>
      </c>
      <c r="D1277" s="79" t="s">
        <v>435</v>
      </c>
      <c r="E1277" s="80">
        <f t="shared" si="1654"/>
        <v>2400</v>
      </c>
      <c r="F1277" s="81">
        <v>15.562893923447696</v>
      </c>
      <c r="G1277" s="81">
        <f t="shared" si="1655"/>
        <v>154.21296397735264</v>
      </c>
      <c r="H1277" s="82" t="s">
        <v>554</v>
      </c>
      <c r="I1277" s="83"/>
      <c r="J1277" s="83" t="s">
        <v>555</v>
      </c>
      <c r="K1277" s="83" t="s">
        <v>556</v>
      </c>
      <c r="L1277" s="84" t="s">
        <v>557</v>
      </c>
      <c r="M1277" s="134">
        <v>70</v>
      </c>
      <c r="N1277" s="134">
        <v>65</v>
      </c>
      <c r="O1277" s="86" t="s">
        <v>598</v>
      </c>
      <c r="P1277" s="87">
        <f t="shared" si="1656"/>
        <v>4300</v>
      </c>
      <c r="Q1277" s="87" t="s">
        <v>562</v>
      </c>
      <c r="R1277" s="87"/>
      <c r="S1277" s="87"/>
      <c r="T1277" s="87"/>
      <c r="U1277" s="87"/>
      <c r="V1277" s="72">
        <v>333</v>
      </c>
      <c r="Y1277" s="72">
        <v>38.790396265650415</v>
      </c>
      <c r="AC1277" s="4"/>
      <c r="AD1277" s="93">
        <v>2736.3540874066834</v>
      </c>
      <c r="AE1277" s="72">
        <f t="shared" ref="AE1277:AF1290" si="1657">AE1276</f>
        <v>39</v>
      </c>
      <c r="AF1277" s="72">
        <f t="shared" si="1657"/>
        <v>39</v>
      </c>
      <c r="AG1277" s="92">
        <v>0.87</v>
      </c>
      <c r="AK1277" s="4"/>
      <c r="AM1277" s="73"/>
      <c r="AO1277" s="118"/>
    </row>
    <row r="1278" spans="1:41">
      <c r="A1278" s="4" t="str">
        <f t="shared" si="1633"/>
        <v>MCR02DW80 8504</v>
      </c>
      <c r="B1278" s="4">
        <v>4</v>
      </c>
      <c r="C1278" s="115" t="s">
        <v>999</v>
      </c>
      <c r="D1278" s="79" t="s">
        <v>435</v>
      </c>
      <c r="E1278" s="80">
        <f t="shared" si="1654"/>
        <v>2950</v>
      </c>
      <c r="F1278" s="81">
        <v>19.669507513993747</v>
      </c>
      <c r="G1278" s="81">
        <f t="shared" si="1655"/>
        <v>149.97833564979913</v>
      </c>
      <c r="H1278" s="82" t="s">
        <v>554</v>
      </c>
      <c r="I1278" s="83"/>
      <c r="J1278" s="83" t="s">
        <v>555</v>
      </c>
      <c r="K1278" s="83" t="s">
        <v>556</v>
      </c>
      <c r="L1278" s="84" t="s">
        <v>557</v>
      </c>
      <c r="M1278" s="134">
        <v>70</v>
      </c>
      <c r="N1278" s="134">
        <v>65</v>
      </c>
      <c r="O1278" s="86" t="s">
        <v>598</v>
      </c>
      <c r="P1278" s="87">
        <f t="shared" si="1656"/>
        <v>5300</v>
      </c>
      <c r="Q1278" s="87" t="s">
        <v>609</v>
      </c>
      <c r="R1278" s="87"/>
      <c r="S1278" s="87"/>
      <c r="T1278" s="87"/>
      <c r="U1278" s="87"/>
      <c r="V1278" s="72">
        <v>420</v>
      </c>
      <c r="Y1278" s="72">
        <v>39.3390150279875</v>
      </c>
      <c r="AC1278" s="4"/>
      <c r="AD1278" s="93">
        <v>3401.9857439867246</v>
      </c>
      <c r="AE1278" s="72">
        <f t="shared" si="1657"/>
        <v>39</v>
      </c>
      <c r="AF1278" s="72">
        <f t="shared" si="1657"/>
        <v>39</v>
      </c>
      <c r="AG1278" s="92">
        <v>0.87</v>
      </c>
      <c r="AK1278" s="4"/>
      <c r="AM1278" s="73"/>
      <c r="AO1278" s="118"/>
    </row>
    <row r="1279" spans="1:41">
      <c r="A1279" s="4" t="str">
        <f t="shared" si="1633"/>
        <v>MCR02DW80 8505</v>
      </c>
      <c r="B1279" s="4">
        <v>5</v>
      </c>
      <c r="C1279" s="115" t="s">
        <v>999</v>
      </c>
      <c r="D1279" s="79" t="s">
        <v>435</v>
      </c>
      <c r="E1279" s="80">
        <f t="shared" si="1654"/>
        <v>3450</v>
      </c>
      <c r="F1279" s="81">
        <v>23.390922219669115</v>
      </c>
      <c r="G1279" s="81">
        <f t="shared" si="1655"/>
        <v>147.49311581648291</v>
      </c>
      <c r="H1279" s="82" t="s">
        <v>554</v>
      </c>
      <c r="I1279" s="83"/>
      <c r="J1279" s="83" t="s">
        <v>555</v>
      </c>
      <c r="K1279" s="83" t="s">
        <v>556</v>
      </c>
      <c r="L1279" s="84" t="s">
        <v>557</v>
      </c>
      <c r="M1279" s="134">
        <v>70</v>
      </c>
      <c r="N1279" s="134">
        <v>65</v>
      </c>
      <c r="O1279" s="86" t="s">
        <v>598</v>
      </c>
      <c r="P1279" s="87">
        <f t="shared" si="1656"/>
        <v>6200</v>
      </c>
      <c r="Q1279" s="87" t="s">
        <v>610</v>
      </c>
      <c r="R1279" s="87"/>
      <c r="S1279" s="87"/>
      <c r="T1279" s="87"/>
      <c r="U1279" s="87"/>
      <c r="V1279" s="72">
        <v>500</v>
      </c>
      <c r="Y1279" s="72">
        <v>39.764567773437491</v>
      </c>
      <c r="AC1279" s="4"/>
      <c r="AD1279" s="93">
        <v>3993.9422358966212</v>
      </c>
      <c r="AE1279" s="72">
        <f t="shared" si="1657"/>
        <v>39</v>
      </c>
      <c r="AF1279" s="72">
        <f t="shared" si="1657"/>
        <v>39</v>
      </c>
      <c r="AG1279" s="92">
        <v>0.87</v>
      </c>
      <c r="AK1279" s="4"/>
      <c r="AM1279" s="73"/>
      <c r="AO1279" s="118"/>
    </row>
    <row r="1280" spans="1:41">
      <c r="A1280" s="4" t="str">
        <f t="shared" si="1633"/>
        <v>MCR02DW80 8506</v>
      </c>
      <c r="B1280" s="4">
        <v>6</v>
      </c>
      <c r="C1280" s="115" t="s">
        <v>999</v>
      </c>
      <c r="D1280" s="79" t="s">
        <v>436</v>
      </c>
      <c r="E1280" s="80">
        <f t="shared" si="1654"/>
        <v>4100</v>
      </c>
      <c r="F1280" s="81">
        <v>27.388630082386364</v>
      </c>
      <c r="G1280" s="81">
        <f t="shared" si="1655"/>
        <v>149.69715490212528</v>
      </c>
      <c r="H1280" s="82" t="s">
        <v>554</v>
      </c>
      <c r="I1280" s="83"/>
      <c r="J1280" s="83" t="s">
        <v>555</v>
      </c>
      <c r="K1280" s="83" t="s">
        <v>556</v>
      </c>
      <c r="L1280" s="84" t="s">
        <v>557</v>
      </c>
      <c r="M1280" s="134">
        <v>70</v>
      </c>
      <c r="N1280" s="134">
        <v>65</v>
      </c>
      <c r="O1280" s="86" t="s">
        <v>598</v>
      </c>
      <c r="P1280" s="87">
        <f t="shared" si="1656"/>
        <v>7300</v>
      </c>
      <c r="Q1280" s="87" t="s">
        <v>644</v>
      </c>
      <c r="R1280" s="87"/>
      <c r="S1280" s="87"/>
      <c r="T1280" s="87"/>
      <c r="U1280" s="87"/>
      <c r="V1280" s="72">
        <v>600</v>
      </c>
      <c r="Y1280" s="72">
        <v>40.169990787499998</v>
      </c>
      <c r="AC1280" s="4"/>
      <c r="AD1280" s="93">
        <v>4707.5427416976117</v>
      </c>
      <c r="AE1280" s="72">
        <f t="shared" si="1657"/>
        <v>39</v>
      </c>
      <c r="AF1280" s="72">
        <f t="shared" si="1657"/>
        <v>39</v>
      </c>
      <c r="AG1280" s="92">
        <v>0.87</v>
      </c>
      <c r="AK1280" s="4"/>
      <c r="AM1280" s="73"/>
      <c r="AO1280" s="118"/>
    </row>
    <row r="1281" spans="1:41">
      <c r="A1281" s="4" t="str">
        <f t="shared" si="1633"/>
        <v>MCR02DW80 8507</v>
      </c>
      <c r="B1281" s="4">
        <v>7</v>
      </c>
      <c r="C1281" s="115" t="s">
        <v>999</v>
      </c>
      <c r="D1281" s="79" t="s">
        <v>436</v>
      </c>
      <c r="E1281" s="80">
        <f t="shared" si="1654"/>
        <v>4650</v>
      </c>
      <c r="F1281" s="81">
        <v>32.078933107066753</v>
      </c>
      <c r="G1281" s="81">
        <f t="shared" si="1655"/>
        <v>144.95494549273644</v>
      </c>
      <c r="H1281" s="82" t="s">
        <v>554</v>
      </c>
      <c r="I1281" s="83"/>
      <c r="J1281" s="83" t="s">
        <v>555</v>
      </c>
      <c r="K1281" s="83" t="s">
        <v>556</v>
      </c>
      <c r="L1281" s="84" t="s">
        <v>557</v>
      </c>
      <c r="M1281" s="134">
        <v>70</v>
      </c>
      <c r="N1281" s="134">
        <v>65</v>
      </c>
      <c r="O1281" s="86" t="s">
        <v>598</v>
      </c>
      <c r="P1281" s="87">
        <f t="shared" si="1656"/>
        <v>8300</v>
      </c>
      <c r="Q1281" s="87" t="s">
        <v>506</v>
      </c>
      <c r="R1281" s="87"/>
      <c r="S1281" s="87"/>
      <c r="T1281" s="87"/>
      <c r="U1281" s="87"/>
      <c r="V1281" s="72">
        <v>700</v>
      </c>
      <c r="Y1281" s="72">
        <v>40.327801620312499</v>
      </c>
      <c r="AC1281" s="4"/>
      <c r="AD1281" s="93">
        <v>5371.8015706653568</v>
      </c>
      <c r="AE1281" s="72">
        <f t="shared" si="1657"/>
        <v>39</v>
      </c>
      <c r="AF1281" s="72">
        <f t="shared" si="1657"/>
        <v>39</v>
      </c>
      <c r="AG1281" s="92">
        <v>0.87</v>
      </c>
      <c r="AK1281" s="4"/>
      <c r="AM1281" s="73"/>
      <c r="AO1281" s="118"/>
    </row>
    <row r="1282" spans="1:41">
      <c r="A1282" s="4" t="str">
        <f t="shared" si="1633"/>
        <v/>
      </c>
      <c r="C1282" s="115"/>
      <c r="D1282" s="79" t="s">
        <v>646</v>
      </c>
      <c r="E1282" s="80"/>
      <c r="F1282" s="82"/>
      <c r="G1282" s="81"/>
      <c r="H1282" s="82" t="s">
        <v>554</v>
      </c>
      <c r="I1282" s="83"/>
      <c r="J1282" s="83"/>
      <c r="K1282" s="83"/>
      <c r="L1282" s="84"/>
      <c r="M1282" s="134"/>
      <c r="N1282" s="134"/>
      <c r="O1282" s="122"/>
      <c r="P1282" s="87"/>
      <c r="Q1282" s="87"/>
      <c r="R1282" s="87"/>
      <c r="S1282" s="87"/>
      <c r="T1282" s="87"/>
      <c r="U1282" s="87"/>
      <c r="AC1282" s="4"/>
      <c r="AE1282" s="72">
        <f t="shared" si="1657"/>
        <v>39</v>
      </c>
      <c r="AF1282" s="72">
        <f t="shared" si="1657"/>
        <v>39</v>
      </c>
      <c r="AK1282" s="4"/>
      <c r="AM1282" s="73"/>
      <c r="AO1282" s="118"/>
    </row>
    <row r="1283" spans="1:41">
      <c r="A1283" s="4" t="str">
        <f t="shared" si="1633"/>
        <v>MCR04DW80 8501</v>
      </c>
      <c r="B1283" s="4">
        <v>1</v>
      </c>
      <c r="C1283" s="115" t="s">
        <v>1000</v>
      </c>
      <c r="D1283" s="79" t="s">
        <v>435</v>
      </c>
      <c r="E1283" s="80">
        <f t="shared" ref="E1283:E1289" si="1658">MROUND(AD1283*AG1283*AE1283/AF1283,50)</f>
        <v>2200</v>
      </c>
      <c r="F1283" s="81">
        <v>13.571455532261862</v>
      </c>
      <c r="G1283" s="81">
        <f t="shared" ref="G1283:G1289" si="1659">E1283/F1283</f>
        <v>162.10494112220999</v>
      </c>
      <c r="H1283" s="82" t="s">
        <v>554</v>
      </c>
      <c r="I1283" s="83"/>
      <c r="J1283" s="83" t="s">
        <v>555</v>
      </c>
      <c r="K1283" s="83" t="s">
        <v>556</v>
      </c>
      <c r="L1283" s="84" t="s">
        <v>567</v>
      </c>
      <c r="M1283" s="134">
        <v>70</v>
      </c>
      <c r="N1283" s="134">
        <v>65</v>
      </c>
      <c r="O1283" s="86" t="s">
        <v>642</v>
      </c>
      <c r="P1283" s="87">
        <f>MROUND(E1283/(4*0.28),100)</f>
        <v>2000</v>
      </c>
      <c r="Q1283" s="87" t="s">
        <v>425</v>
      </c>
      <c r="R1283" s="87"/>
      <c r="S1283" s="87"/>
      <c r="T1283" s="87"/>
      <c r="U1283" s="87"/>
      <c r="V1283" s="72">
        <v>150</v>
      </c>
      <c r="Y1283" s="72">
        <v>37.547693639257815</v>
      </c>
      <c r="AC1283" s="4"/>
      <c r="AD1283" s="93">
        <v>2543.2979589821366</v>
      </c>
      <c r="AE1283" s="72">
        <f t="shared" si="1657"/>
        <v>39</v>
      </c>
      <c r="AF1283" s="72">
        <f t="shared" si="1657"/>
        <v>39</v>
      </c>
      <c r="AG1283" s="92">
        <v>0.87</v>
      </c>
      <c r="AK1283" s="4"/>
      <c r="AM1283" s="73"/>
      <c r="AO1283" s="118"/>
    </row>
    <row r="1284" spans="1:41">
      <c r="A1284" s="4" t="str">
        <f t="shared" si="1633"/>
        <v>MCR04DW80 8502</v>
      </c>
      <c r="B1284" s="4">
        <v>2</v>
      </c>
      <c r="C1284" s="115" t="s">
        <v>1000</v>
      </c>
      <c r="D1284" s="79" t="s">
        <v>435</v>
      </c>
      <c r="E1284" s="80">
        <f t="shared" si="1658"/>
        <v>3500</v>
      </c>
      <c r="F1284" s="81">
        <v>21.308624580502325</v>
      </c>
      <c r="G1284" s="81">
        <f t="shared" si="1659"/>
        <v>164.25274126808478</v>
      </c>
      <c r="H1284" s="82" t="s">
        <v>554</v>
      </c>
      <c r="I1284" s="83"/>
      <c r="J1284" s="83" t="s">
        <v>555</v>
      </c>
      <c r="K1284" s="83" t="s">
        <v>556</v>
      </c>
      <c r="L1284" s="84" t="s">
        <v>567</v>
      </c>
      <c r="M1284" s="134">
        <v>70</v>
      </c>
      <c r="N1284" s="134">
        <v>65</v>
      </c>
      <c r="O1284" s="86" t="s">
        <v>642</v>
      </c>
      <c r="P1284" s="87">
        <f t="shared" ref="P1284:P1289" si="1660">MROUND(E1284/(4*0.28),100)</f>
        <v>3100</v>
      </c>
      <c r="Q1284" s="87" t="s">
        <v>637</v>
      </c>
      <c r="R1284" s="87"/>
      <c r="S1284" s="87"/>
      <c r="T1284" s="87"/>
      <c r="U1284" s="87"/>
      <c r="V1284" s="72">
        <v>240</v>
      </c>
      <c r="Y1284" s="72">
        <v>38.177952373399997</v>
      </c>
      <c r="AC1284" s="4"/>
      <c r="AD1284" s="93">
        <v>4010.175809253351</v>
      </c>
      <c r="AE1284" s="72">
        <f t="shared" si="1657"/>
        <v>39</v>
      </c>
      <c r="AF1284" s="72">
        <f t="shared" si="1657"/>
        <v>39</v>
      </c>
      <c r="AG1284" s="92">
        <v>0.87</v>
      </c>
      <c r="AK1284" s="4"/>
      <c r="AM1284" s="73"/>
      <c r="AO1284" s="118"/>
    </row>
    <row r="1285" spans="1:41">
      <c r="A1285" s="4" t="str">
        <f t="shared" si="1633"/>
        <v>MCR04DW80 8503</v>
      </c>
      <c r="B1285" s="4">
        <v>3</v>
      </c>
      <c r="C1285" s="115" t="s">
        <v>1000</v>
      </c>
      <c r="D1285" s="79" t="s">
        <v>435</v>
      </c>
      <c r="E1285" s="80">
        <f t="shared" si="1658"/>
        <v>4750</v>
      </c>
      <c r="F1285" s="81">
        <v>29.027420126879971</v>
      </c>
      <c r="G1285" s="81">
        <f t="shared" si="1659"/>
        <v>163.63837982285602</v>
      </c>
      <c r="H1285" s="82" t="s">
        <v>554</v>
      </c>
      <c r="I1285" s="83"/>
      <c r="J1285" s="83" t="s">
        <v>555</v>
      </c>
      <c r="K1285" s="83" t="s">
        <v>556</v>
      </c>
      <c r="L1285" s="84" t="s">
        <v>567</v>
      </c>
      <c r="M1285" s="134">
        <v>70</v>
      </c>
      <c r="N1285" s="134">
        <v>65</v>
      </c>
      <c r="O1285" s="86" t="s">
        <v>642</v>
      </c>
      <c r="P1285" s="87">
        <f t="shared" si="1660"/>
        <v>4200</v>
      </c>
      <c r="Q1285" s="87" t="s">
        <v>562</v>
      </c>
      <c r="R1285" s="87"/>
      <c r="S1285" s="87"/>
      <c r="T1285" s="87"/>
      <c r="U1285" s="87"/>
      <c r="V1285" s="72">
        <v>333</v>
      </c>
      <c r="Y1285" s="72">
        <v>38.790396265650415</v>
      </c>
      <c r="AC1285" s="4"/>
      <c r="AD1285" s="93">
        <v>5472.7081748133669</v>
      </c>
      <c r="AE1285" s="72">
        <f t="shared" si="1657"/>
        <v>39</v>
      </c>
      <c r="AF1285" s="72">
        <f t="shared" si="1657"/>
        <v>39</v>
      </c>
      <c r="AG1285" s="92">
        <v>0.87</v>
      </c>
      <c r="AK1285" s="4"/>
      <c r="AM1285" s="73"/>
      <c r="AO1285" s="118"/>
    </row>
    <row r="1286" spans="1:41">
      <c r="A1286" s="4" t="str">
        <f t="shared" si="1633"/>
        <v>MCR04DW80 8504</v>
      </c>
      <c r="B1286" s="4">
        <v>4</v>
      </c>
      <c r="C1286" s="115" t="s">
        <v>1000</v>
      </c>
      <c r="D1286" s="79" t="s">
        <v>436</v>
      </c>
      <c r="E1286" s="80">
        <f t="shared" si="1658"/>
        <v>5900</v>
      </c>
      <c r="F1286" s="81">
        <v>36.716414026121662</v>
      </c>
      <c r="G1286" s="81">
        <f t="shared" si="1659"/>
        <v>160.69107391049906</v>
      </c>
      <c r="H1286" s="82" t="s">
        <v>554</v>
      </c>
      <c r="I1286" s="83"/>
      <c r="J1286" s="83" t="s">
        <v>555</v>
      </c>
      <c r="K1286" s="83" t="s">
        <v>556</v>
      </c>
      <c r="L1286" s="84" t="s">
        <v>567</v>
      </c>
      <c r="M1286" s="134">
        <v>70</v>
      </c>
      <c r="N1286" s="134">
        <v>65</v>
      </c>
      <c r="O1286" s="86" t="s">
        <v>642</v>
      </c>
      <c r="P1286" s="87">
        <f t="shared" si="1660"/>
        <v>5300</v>
      </c>
      <c r="Q1286" s="87" t="s">
        <v>609</v>
      </c>
      <c r="R1286" s="87"/>
      <c r="S1286" s="87"/>
      <c r="T1286" s="87"/>
      <c r="U1286" s="87"/>
      <c r="V1286" s="72">
        <v>420</v>
      </c>
      <c r="Y1286" s="72">
        <v>39.3390150279875</v>
      </c>
      <c r="AC1286" s="4"/>
      <c r="AD1286" s="93">
        <v>6803.9714879734493</v>
      </c>
      <c r="AE1286" s="72">
        <f t="shared" si="1657"/>
        <v>39</v>
      </c>
      <c r="AF1286" s="72">
        <f t="shared" si="1657"/>
        <v>39</v>
      </c>
      <c r="AG1286" s="92">
        <v>0.87</v>
      </c>
      <c r="AK1286" s="4"/>
      <c r="AM1286" s="73"/>
      <c r="AO1286" s="118"/>
    </row>
    <row r="1287" spans="1:41">
      <c r="A1287" s="4" t="str">
        <f t="shared" si="1633"/>
        <v>MCR04DW80 8505</v>
      </c>
      <c r="B1287" s="4">
        <v>5</v>
      </c>
      <c r="C1287" s="115" t="s">
        <v>1000</v>
      </c>
      <c r="D1287" s="79" t="s">
        <v>436</v>
      </c>
      <c r="E1287" s="80">
        <f t="shared" si="1658"/>
        <v>6950</v>
      </c>
      <c r="F1287" s="81">
        <v>43.697327223557679</v>
      </c>
      <c r="G1287" s="81">
        <f t="shared" si="1659"/>
        <v>159.0486293233327</v>
      </c>
      <c r="H1287" s="82" t="s">
        <v>554</v>
      </c>
      <c r="I1287" s="83"/>
      <c r="J1287" s="83" t="s">
        <v>555</v>
      </c>
      <c r="K1287" s="83" t="s">
        <v>556</v>
      </c>
      <c r="L1287" s="84" t="s">
        <v>567</v>
      </c>
      <c r="M1287" s="134">
        <v>70</v>
      </c>
      <c r="N1287" s="134">
        <v>65</v>
      </c>
      <c r="O1287" s="86" t="s">
        <v>642</v>
      </c>
      <c r="P1287" s="87">
        <f t="shared" si="1660"/>
        <v>6200</v>
      </c>
      <c r="Q1287" s="87" t="s">
        <v>610</v>
      </c>
      <c r="R1287" s="87"/>
      <c r="S1287" s="87"/>
      <c r="T1287" s="87"/>
      <c r="U1287" s="87"/>
      <c r="V1287" s="72">
        <v>500</v>
      </c>
      <c r="Y1287" s="72">
        <v>39.764567773437491</v>
      </c>
      <c r="AC1287" s="4"/>
      <c r="AD1287" s="93">
        <v>7987.8844717932425</v>
      </c>
      <c r="AE1287" s="72">
        <f t="shared" si="1657"/>
        <v>39</v>
      </c>
      <c r="AF1287" s="72">
        <f t="shared" si="1657"/>
        <v>39</v>
      </c>
      <c r="AG1287" s="92">
        <v>0.87</v>
      </c>
      <c r="AK1287" s="4"/>
      <c r="AM1287" s="73"/>
      <c r="AO1287" s="118"/>
    </row>
    <row r="1288" spans="1:41">
      <c r="A1288" s="4" t="str">
        <f t="shared" si="1633"/>
        <v>MCR04DW80 8506</v>
      </c>
      <c r="B1288" s="4">
        <v>6</v>
      </c>
      <c r="C1288" s="115" t="s">
        <v>1000</v>
      </c>
      <c r="D1288" s="79" t="s">
        <v>436</v>
      </c>
      <c r="E1288" s="80">
        <f t="shared" si="1658"/>
        <v>8200</v>
      </c>
      <c r="F1288" s="81">
        <v>52.395640157608689</v>
      </c>
      <c r="G1288" s="81">
        <f t="shared" si="1659"/>
        <v>156.5015710340401</v>
      </c>
      <c r="H1288" s="82" t="s">
        <v>554</v>
      </c>
      <c r="I1288" s="83"/>
      <c r="J1288" s="83" t="s">
        <v>555</v>
      </c>
      <c r="K1288" s="83" t="s">
        <v>556</v>
      </c>
      <c r="L1288" s="84" t="s">
        <v>567</v>
      </c>
      <c r="M1288" s="134">
        <v>70</v>
      </c>
      <c r="N1288" s="134">
        <v>65</v>
      </c>
      <c r="O1288" s="86" t="s">
        <v>642</v>
      </c>
      <c r="P1288" s="87">
        <f t="shared" si="1660"/>
        <v>7300</v>
      </c>
      <c r="Q1288" s="87" t="s">
        <v>644</v>
      </c>
      <c r="R1288" s="87"/>
      <c r="S1288" s="87"/>
      <c r="T1288" s="87"/>
      <c r="U1288" s="87"/>
      <c r="V1288" s="72">
        <v>600</v>
      </c>
      <c r="Y1288" s="72">
        <v>40.169990787499998</v>
      </c>
      <c r="AC1288" s="4"/>
      <c r="AD1288" s="93">
        <v>9415.0854833952235</v>
      </c>
      <c r="AE1288" s="72">
        <f t="shared" si="1657"/>
        <v>39</v>
      </c>
      <c r="AF1288" s="72">
        <f t="shared" si="1657"/>
        <v>39</v>
      </c>
      <c r="AG1288" s="92">
        <v>0.87</v>
      </c>
      <c r="AK1288" s="4"/>
      <c r="AM1288" s="73"/>
      <c r="AO1288" s="118"/>
    </row>
    <row r="1289" spans="1:41">
      <c r="A1289" s="4" t="str">
        <f t="shared" ref="A1289:A1352" si="1661">C1289&amp;B1289</f>
        <v>MCR04DW80 8507</v>
      </c>
      <c r="B1289" s="4">
        <v>7</v>
      </c>
      <c r="C1289" s="115" t="s">
        <v>1000</v>
      </c>
      <c r="D1289" s="79" t="s">
        <v>436</v>
      </c>
      <c r="E1289" s="80">
        <f t="shared" si="1658"/>
        <v>9350</v>
      </c>
      <c r="F1289" s="81">
        <v>61.036672722635124</v>
      </c>
      <c r="G1289" s="81">
        <f t="shared" si="1659"/>
        <v>153.1865939430968</v>
      </c>
      <c r="H1289" s="82" t="s">
        <v>554</v>
      </c>
      <c r="I1289" s="83"/>
      <c r="J1289" s="83" t="s">
        <v>555</v>
      </c>
      <c r="K1289" s="83" t="s">
        <v>556</v>
      </c>
      <c r="L1289" s="84" t="s">
        <v>567</v>
      </c>
      <c r="M1289" s="134">
        <v>70</v>
      </c>
      <c r="N1289" s="134">
        <v>65</v>
      </c>
      <c r="O1289" s="86" t="s">
        <v>642</v>
      </c>
      <c r="P1289" s="87">
        <f t="shared" si="1660"/>
        <v>8300</v>
      </c>
      <c r="Q1289" s="87" t="s">
        <v>506</v>
      </c>
      <c r="R1289" s="87"/>
      <c r="S1289" s="87"/>
      <c r="T1289" s="87"/>
      <c r="U1289" s="87"/>
      <c r="V1289" s="72">
        <v>700</v>
      </c>
      <c r="Y1289" s="72">
        <v>40.327801620312499</v>
      </c>
      <c r="AC1289" s="4"/>
      <c r="AD1289" s="93">
        <v>10743.603141330714</v>
      </c>
      <c r="AE1289" s="72">
        <f t="shared" si="1657"/>
        <v>39</v>
      </c>
      <c r="AF1289" s="72">
        <f t="shared" si="1657"/>
        <v>39</v>
      </c>
      <c r="AG1289" s="92">
        <v>0.87</v>
      </c>
      <c r="AK1289" s="4"/>
      <c r="AM1289" s="73"/>
      <c r="AO1289" s="118"/>
    </row>
    <row r="1290" spans="1:41">
      <c r="A1290" s="4" t="str">
        <f t="shared" si="1661"/>
        <v/>
      </c>
      <c r="C1290" s="115"/>
      <c r="D1290" s="79" t="s">
        <v>646</v>
      </c>
      <c r="E1290" s="80"/>
      <c r="F1290" s="82"/>
      <c r="G1290" s="81"/>
      <c r="H1290" s="82" t="s">
        <v>554</v>
      </c>
      <c r="I1290" s="83"/>
      <c r="J1290" s="83"/>
      <c r="K1290" s="83"/>
      <c r="L1290" s="84"/>
      <c r="M1290" s="134"/>
      <c r="N1290" s="134"/>
      <c r="O1290" s="122"/>
      <c r="P1290" s="87"/>
      <c r="Q1290" s="87"/>
      <c r="R1290" s="87"/>
      <c r="S1290" s="87"/>
      <c r="T1290" s="87"/>
      <c r="U1290" s="87"/>
      <c r="AC1290" s="4"/>
      <c r="AE1290" s="72">
        <f t="shared" si="1657"/>
        <v>39</v>
      </c>
      <c r="AF1290" s="72">
        <f t="shared" si="1657"/>
        <v>39</v>
      </c>
      <c r="AK1290" s="4"/>
      <c r="AM1290" s="73"/>
      <c r="AO1290" s="118"/>
    </row>
    <row r="1291" spans="1:41" ht="17.399999999999999">
      <c r="A1291" s="4" t="str">
        <f t="shared" si="1661"/>
        <v>MCR05DW80 8501</v>
      </c>
      <c r="B1291" s="4">
        <v>1</v>
      </c>
      <c r="C1291" s="115" t="s">
        <v>1001</v>
      </c>
      <c r="D1291" s="79" t="s">
        <v>435</v>
      </c>
      <c r="E1291" s="80">
        <f t="shared" ref="E1291:E1294" si="1662">MROUND(AD1291*AG1291*AE1291/AF1291,50)</f>
        <v>2750</v>
      </c>
      <c r="F1291" s="81">
        <v>17</v>
      </c>
      <c r="G1291" s="81">
        <f t="shared" ref="G1291:G1297" si="1663">E1291/F1291</f>
        <v>161.76470588235293</v>
      </c>
      <c r="H1291" s="82" t="s">
        <v>554</v>
      </c>
      <c r="I1291" s="83"/>
      <c r="J1291" s="83" t="s">
        <v>555</v>
      </c>
      <c r="K1291" s="83" t="s">
        <v>556</v>
      </c>
      <c r="L1291" s="84" t="s">
        <v>571</v>
      </c>
      <c r="M1291" s="134">
        <v>70</v>
      </c>
      <c r="N1291" s="134">
        <v>65</v>
      </c>
      <c r="O1291" s="86" t="s">
        <v>633</v>
      </c>
      <c r="P1291" s="87">
        <f>MROUND(E1291/(5*0.28),100)</f>
        <v>2000</v>
      </c>
      <c r="Q1291" s="87" t="s">
        <v>425</v>
      </c>
      <c r="R1291" s="87"/>
      <c r="S1291" s="87"/>
      <c r="T1291" s="87"/>
      <c r="U1291" s="87"/>
      <c r="V1291" s="72">
        <v>150</v>
      </c>
      <c r="Y1291" s="72">
        <v>37.547693639257815</v>
      </c>
      <c r="AC1291" s="4"/>
      <c r="AD1291" s="97">
        <v>3179.1224487276709</v>
      </c>
      <c r="AE1291" s="72">
        <v>39</v>
      </c>
      <c r="AF1291" s="72">
        <v>39</v>
      </c>
      <c r="AG1291" s="92">
        <v>0.87</v>
      </c>
      <c r="AK1291" s="4"/>
      <c r="AM1291" s="73"/>
      <c r="AO1291" s="118"/>
    </row>
    <row r="1292" spans="1:41" ht="17.399999999999999">
      <c r="A1292" s="4" t="str">
        <f t="shared" si="1661"/>
        <v>MCR05DW80 8502</v>
      </c>
      <c r="B1292" s="4">
        <v>2</v>
      </c>
      <c r="C1292" s="115" t="s">
        <v>1001</v>
      </c>
      <c r="D1292" s="79" t="s">
        <v>435</v>
      </c>
      <c r="E1292" s="80">
        <f t="shared" si="1662"/>
        <v>4350</v>
      </c>
      <c r="F1292" s="81">
        <v>26</v>
      </c>
      <c r="G1292" s="81">
        <f t="shared" si="1663"/>
        <v>167.30769230769232</v>
      </c>
      <c r="H1292" s="82" t="s">
        <v>554</v>
      </c>
      <c r="I1292" s="83"/>
      <c r="J1292" s="83" t="s">
        <v>555</v>
      </c>
      <c r="K1292" s="83" t="s">
        <v>556</v>
      </c>
      <c r="L1292" s="84" t="s">
        <v>571</v>
      </c>
      <c r="M1292" s="134">
        <v>70</v>
      </c>
      <c r="N1292" s="134">
        <v>65</v>
      </c>
      <c r="O1292" s="86" t="s">
        <v>633</v>
      </c>
      <c r="P1292" s="87">
        <f t="shared" ref="P1292:P1297" si="1664">MROUND(E1292/(5*0.28),100)</f>
        <v>3100</v>
      </c>
      <c r="Q1292" s="87" t="s">
        <v>637</v>
      </c>
      <c r="R1292" s="87"/>
      <c r="S1292" s="87"/>
      <c r="T1292" s="87"/>
      <c r="U1292" s="87"/>
      <c r="V1292" s="72">
        <v>240</v>
      </c>
      <c r="Y1292" s="72">
        <v>38.177952373399997</v>
      </c>
      <c r="AC1292" s="4"/>
      <c r="AD1292" s="94">
        <v>5012.7197615666882</v>
      </c>
      <c r="AE1292" s="72">
        <v>39</v>
      </c>
      <c r="AF1292" s="72">
        <v>39</v>
      </c>
      <c r="AG1292" s="92">
        <v>0.87</v>
      </c>
      <c r="AK1292" s="4"/>
      <c r="AM1292" s="73"/>
      <c r="AO1292" s="118"/>
    </row>
    <row r="1293" spans="1:41" ht="17.399999999999999">
      <c r="A1293" s="4" t="str">
        <f t="shared" si="1661"/>
        <v>MCR05DW80 8503</v>
      </c>
      <c r="B1293" s="4">
        <v>3</v>
      </c>
      <c r="C1293" s="115" t="s">
        <v>1001</v>
      </c>
      <c r="D1293" s="79" t="s">
        <v>435</v>
      </c>
      <c r="E1293" s="80">
        <f t="shared" si="1662"/>
        <v>5950</v>
      </c>
      <c r="F1293" s="81">
        <v>35</v>
      </c>
      <c r="G1293" s="81">
        <f t="shared" si="1663"/>
        <v>170</v>
      </c>
      <c r="H1293" s="82" t="s">
        <v>554</v>
      </c>
      <c r="I1293" s="83"/>
      <c r="J1293" s="83" t="s">
        <v>555</v>
      </c>
      <c r="K1293" s="83" t="s">
        <v>556</v>
      </c>
      <c r="L1293" s="84" t="s">
        <v>571</v>
      </c>
      <c r="M1293" s="134">
        <v>70</v>
      </c>
      <c r="N1293" s="134">
        <v>65</v>
      </c>
      <c r="O1293" s="86" t="s">
        <v>633</v>
      </c>
      <c r="P1293" s="87">
        <f t="shared" si="1664"/>
        <v>4300</v>
      </c>
      <c r="Q1293" s="87" t="s">
        <v>562</v>
      </c>
      <c r="R1293" s="87"/>
      <c r="S1293" s="87"/>
      <c r="T1293" s="87"/>
      <c r="U1293" s="87"/>
      <c r="V1293" s="72">
        <v>333</v>
      </c>
      <c r="Y1293" s="72">
        <v>38.790396265650415</v>
      </c>
      <c r="AC1293" s="4"/>
      <c r="AD1293" s="94">
        <v>6840.8852185167088</v>
      </c>
      <c r="AE1293" s="72">
        <v>39</v>
      </c>
      <c r="AF1293" s="72">
        <v>39</v>
      </c>
      <c r="AG1293" s="92">
        <v>0.87</v>
      </c>
      <c r="AK1293" s="4"/>
      <c r="AM1293" s="73"/>
      <c r="AO1293" s="118"/>
    </row>
    <row r="1294" spans="1:41" ht="17.399999999999999">
      <c r="A1294" s="4" t="str">
        <f t="shared" si="1661"/>
        <v>MCR05DW80 8504</v>
      </c>
      <c r="B1294" s="4">
        <v>4</v>
      </c>
      <c r="C1294" s="115" t="s">
        <v>1001</v>
      </c>
      <c r="D1294" s="79" t="s">
        <v>436</v>
      </c>
      <c r="E1294" s="80">
        <f t="shared" si="1662"/>
        <v>7400</v>
      </c>
      <c r="F1294" s="81">
        <v>45</v>
      </c>
      <c r="G1294" s="81">
        <f t="shared" si="1663"/>
        <v>164.44444444444446</v>
      </c>
      <c r="H1294" s="82" t="s">
        <v>554</v>
      </c>
      <c r="I1294" s="83"/>
      <c r="J1294" s="83" t="s">
        <v>555</v>
      </c>
      <c r="K1294" s="83" t="s">
        <v>556</v>
      </c>
      <c r="L1294" s="84" t="s">
        <v>571</v>
      </c>
      <c r="M1294" s="134">
        <v>70</v>
      </c>
      <c r="N1294" s="134">
        <v>65</v>
      </c>
      <c r="O1294" s="86" t="s">
        <v>633</v>
      </c>
      <c r="P1294" s="87">
        <f t="shared" si="1664"/>
        <v>5300</v>
      </c>
      <c r="Q1294" s="87" t="s">
        <v>609</v>
      </c>
      <c r="R1294" s="87"/>
      <c r="S1294" s="87"/>
      <c r="T1294" s="87"/>
      <c r="U1294" s="87"/>
      <c r="V1294" s="72">
        <v>420</v>
      </c>
      <c r="Y1294" s="72">
        <v>39.3390150279875</v>
      </c>
      <c r="AC1294" s="4"/>
      <c r="AD1294" s="94">
        <v>8504.9643599668125</v>
      </c>
      <c r="AE1294" s="72">
        <v>39</v>
      </c>
      <c r="AF1294" s="72">
        <v>39</v>
      </c>
      <c r="AG1294" s="92">
        <v>0.87</v>
      </c>
      <c r="AK1294" s="4"/>
      <c r="AM1294" s="73"/>
      <c r="AO1294" s="118"/>
    </row>
    <row r="1295" spans="1:41" ht="17.399999999999999">
      <c r="A1295" s="4" t="str">
        <f t="shared" si="1661"/>
        <v>MCR05DW80 8505</v>
      </c>
      <c r="B1295" s="4">
        <v>5</v>
      </c>
      <c r="C1295" s="115" t="s">
        <v>1001</v>
      </c>
      <c r="D1295" s="79" t="s">
        <v>436</v>
      </c>
      <c r="E1295" s="80">
        <f>MROUND(AD1295*AG1295*AE1295/AF1295,50)</f>
        <v>8650</v>
      </c>
      <c r="F1295" s="81">
        <v>53</v>
      </c>
      <c r="G1295" s="81">
        <f t="shared" si="1663"/>
        <v>163.20754716981133</v>
      </c>
      <c r="H1295" s="82" t="s">
        <v>554</v>
      </c>
      <c r="I1295" s="83"/>
      <c r="J1295" s="83" t="s">
        <v>555</v>
      </c>
      <c r="K1295" s="83" t="s">
        <v>556</v>
      </c>
      <c r="L1295" s="84" t="s">
        <v>571</v>
      </c>
      <c r="M1295" s="134">
        <v>70</v>
      </c>
      <c r="N1295" s="134">
        <v>65</v>
      </c>
      <c r="O1295" s="86" t="s">
        <v>633</v>
      </c>
      <c r="P1295" s="87">
        <f t="shared" si="1664"/>
        <v>6200</v>
      </c>
      <c r="Q1295" s="87" t="s">
        <v>610</v>
      </c>
      <c r="R1295" s="87"/>
      <c r="S1295" s="87"/>
      <c r="T1295" s="87"/>
      <c r="U1295" s="87"/>
      <c r="V1295" s="72">
        <v>500</v>
      </c>
      <c r="Y1295" s="72">
        <v>39.764567773437491</v>
      </c>
      <c r="AC1295" s="4"/>
      <c r="AD1295" s="94">
        <v>9934.1051221514663</v>
      </c>
      <c r="AE1295" s="72">
        <v>39</v>
      </c>
      <c r="AF1295" s="72">
        <v>39</v>
      </c>
      <c r="AG1295" s="92">
        <v>0.87</v>
      </c>
      <c r="AK1295" s="4"/>
      <c r="AM1295" s="73"/>
      <c r="AO1295" s="118"/>
    </row>
    <row r="1296" spans="1:41" ht="17.399999999999999">
      <c r="A1296" s="4" t="str">
        <f t="shared" si="1661"/>
        <v>MCR05DW80 8506</v>
      </c>
      <c r="B1296" s="4">
        <v>6</v>
      </c>
      <c r="C1296" s="115" t="s">
        <v>1001</v>
      </c>
      <c r="D1296" s="79" t="s">
        <v>436</v>
      </c>
      <c r="E1296" s="80">
        <f>MROUND(AD1296*AG1296*AE1296/AF1296,50)</f>
        <v>10250</v>
      </c>
      <c r="F1296" s="81">
        <v>64</v>
      </c>
      <c r="G1296" s="81">
        <f t="shared" si="1663"/>
        <v>160.15625</v>
      </c>
      <c r="H1296" s="82" t="s">
        <v>554</v>
      </c>
      <c r="I1296" s="83"/>
      <c r="J1296" s="83" t="s">
        <v>555</v>
      </c>
      <c r="K1296" s="83" t="s">
        <v>556</v>
      </c>
      <c r="L1296" s="84" t="s">
        <v>571</v>
      </c>
      <c r="M1296" s="134">
        <v>70</v>
      </c>
      <c r="N1296" s="134">
        <v>65</v>
      </c>
      <c r="O1296" s="86" t="s">
        <v>633</v>
      </c>
      <c r="P1296" s="87">
        <f t="shared" si="1664"/>
        <v>7300</v>
      </c>
      <c r="Q1296" s="87" t="s">
        <v>644</v>
      </c>
      <c r="R1296" s="87"/>
      <c r="S1296" s="87"/>
      <c r="T1296" s="87"/>
      <c r="U1296" s="87"/>
      <c r="V1296" s="72">
        <v>600</v>
      </c>
      <c r="Y1296" s="72">
        <v>40.169990787499998</v>
      </c>
      <c r="AC1296" s="4"/>
      <c r="AD1296" s="147">
        <v>11768.85685424403</v>
      </c>
      <c r="AE1296" s="72">
        <v>39</v>
      </c>
      <c r="AF1296" s="72">
        <v>39</v>
      </c>
      <c r="AG1296" s="92">
        <v>0.87</v>
      </c>
      <c r="AK1296" s="4"/>
      <c r="AM1296" s="73"/>
      <c r="AO1296" s="118"/>
    </row>
    <row r="1297" spans="1:41" ht="17.399999999999999">
      <c r="A1297" s="4" t="str">
        <f t="shared" si="1661"/>
        <v>MCR05DW80 8507</v>
      </c>
      <c r="B1297" s="4">
        <v>7</v>
      </c>
      <c r="C1297" s="115" t="s">
        <v>1001</v>
      </c>
      <c r="D1297" s="79" t="s">
        <v>436</v>
      </c>
      <c r="E1297" s="80">
        <f>MROUND(AD1297*AG1297*AE1297/AF1297,50)</f>
        <v>11700</v>
      </c>
      <c r="F1297" s="81">
        <v>75</v>
      </c>
      <c r="G1297" s="81">
        <f t="shared" si="1663"/>
        <v>156</v>
      </c>
      <c r="H1297" s="82" t="s">
        <v>554</v>
      </c>
      <c r="I1297" s="83"/>
      <c r="J1297" s="83" t="s">
        <v>555</v>
      </c>
      <c r="K1297" s="83" t="s">
        <v>556</v>
      </c>
      <c r="L1297" s="84" t="s">
        <v>571</v>
      </c>
      <c r="M1297" s="134">
        <v>70</v>
      </c>
      <c r="N1297" s="134">
        <v>65</v>
      </c>
      <c r="O1297" s="86" t="s">
        <v>633</v>
      </c>
      <c r="P1297" s="87">
        <f t="shared" si="1664"/>
        <v>8400</v>
      </c>
      <c r="Q1297" s="87" t="s">
        <v>506</v>
      </c>
      <c r="R1297" s="87"/>
      <c r="S1297" s="87"/>
      <c r="T1297" s="87"/>
      <c r="U1297" s="87"/>
      <c r="V1297" s="72">
        <v>700</v>
      </c>
      <c r="Y1297" s="72">
        <v>40.327801620312499</v>
      </c>
      <c r="AC1297" s="4"/>
      <c r="AD1297" s="97">
        <v>13429.503926663392</v>
      </c>
      <c r="AE1297" s="72">
        <v>39</v>
      </c>
      <c r="AF1297" s="72">
        <v>39</v>
      </c>
      <c r="AG1297" s="92">
        <v>0.87</v>
      </c>
      <c r="AK1297" s="4"/>
      <c r="AM1297" s="73"/>
      <c r="AO1297" s="118"/>
    </row>
    <row r="1298" spans="1:41">
      <c r="A1298" s="4" t="str">
        <f t="shared" si="1661"/>
        <v/>
      </c>
      <c r="C1298" s="115"/>
      <c r="D1298" s="79" t="s">
        <v>646</v>
      </c>
      <c r="E1298" s="80"/>
      <c r="F1298" s="82"/>
      <c r="G1298" s="81"/>
      <c r="H1298" s="82" t="s">
        <v>554</v>
      </c>
      <c r="I1298" s="83"/>
      <c r="J1298" s="83"/>
      <c r="K1298" s="83"/>
      <c r="L1298" s="84"/>
      <c r="M1298" s="134"/>
      <c r="N1298" s="134"/>
      <c r="O1298" s="122"/>
      <c r="P1298" s="87"/>
      <c r="Q1298" s="87"/>
      <c r="R1298" s="87"/>
      <c r="S1298" s="87"/>
      <c r="T1298" s="87"/>
      <c r="U1298" s="87"/>
      <c r="AC1298" s="4"/>
      <c r="AK1298" s="4"/>
      <c r="AM1298" s="73"/>
      <c r="AO1298" s="118"/>
    </row>
    <row r="1299" spans="1:41">
      <c r="A1299" s="4" t="str">
        <f t="shared" si="1661"/>
        <v>MCR02DW50 8501</v>
      </c>
      <c r="B1299" s="4">
        <v>1</v>
      </c>
      <c r="C1299" s="115" t="s">
        <v>1002</v>
      </c>
      <c r="D1299" s="79" t="s">
        <v>435</v>
      </c>
      <c r="E1299" s="80">
        <f t="shared" ref="E1299:E1305" si="1665">MROUND(AD1299*AG1299*AE1299/AF1299,50)</f>
        <v>1100</v>
      </c>
      <c r="F1299" s="81">
        <v>7.6110189809306386</v>
      </c>
      <c r="G1299" s="81">
        <f t="shared" ref="G1299:G1305" si="1666">E1299/F1299</f>
        <v>144.52729690413901</v>
      </c>
      <c r="H1299" s="82" t="s">
        <v>554</v>
      </c>
      <c r="I1299" s="83"/>
      <c r="J1299" s="83" t="s">
        <v>555</v>
      </c>
      <c r="K1299" s="83" t="s">
        <v>556</v>
      </c>
      <c r="L1299" s="84" t="s">
        <v>557</v>
      </c>
      <c r="M1299" s="134">
        <v>70</v>
      </c>
      <c r="N1299" s="134">
        <v>65</v>
      </c>
      <c r="O1299" s="86" t="s">
        <v>598</v>
      </c>
      <c r="P1299" s="87">
        <f>MROUND(E1299/(2*0.28),100)</f>
        <v>2000</v>
      </c>
      <c r="Q1299" s="87" t="s">
        <v>425</v>
      </c>
      <c r="R1299" s="87"/>
      <c r="S1299" s="87"/>
      <c r="T1299" s="87"/>
      <c r="U1299" s="87"/>
      <c r="V1299" s="72">
        <v>150</v>
      </c>
      <c r="Y1299" s="72">
        <v>37.547693639257815</v>
      </c>
      <c r="AC1299" s="4"/>
      <c r="AD1299" s="93">
        <v>1271.6489794910683</v>
      </c>
      <c r="AE1299" s="72">
        <f>AE1290</f>
        <v>39</v>
      </c>
      <c r="AF1299" s="72">
        <f>AF1290</f>
        <v>39</v>
      </c>
      <c r="AG1299" s="92">
        <v>0.88</v>
      </c>
      <c r="AK1299" s="4"/>
      <c r="AM1299" s="73"/>
      <c r="AO1299" s="118"/>
    </row>
    <row r="1300" spans="1:41">
      <c r="A1300" s="4" t="str">
        <f t="shared" si="1661"/>
        <v>MCR02DW50 8502</v>
      </c>
      <c r="B1300" s="4">
        <v>2</v>
      </c>
      <c r="C1300" s="115" t="s">
        <v>1002</v>
      </c>
      <c r="D1300" s="79" t="s">
        <v>435</v>
      </c>
      <c r="E1300" s="80">
        <f t="shared" si="1665"/>
        <v>1750</v>
      </c>
      <c r="F1300" s="81">
        <v>11.174034840995121</v>
      </c>
      <c r="G1300" s="81">
        <f t="shared" si="1666"/>
        <v>156.61307888352269</v>
      </c>
      <c r="H1300" s="82" t="s">
        <v>554</v>
      </c>
      <c r="I1300" s="83"/>
      <c r="J1300" s="83" t="s">
        <v>555</v>
      </c>
      <c r="K1300" s="83" t="s">
        <v>556</v>
      </c>
      <c r="L1300" s="84" t="s">
        <v>557</v>
      </c>
      <c r="M1300" s="134">
        <v>70</v>
      </c>
      <c r="N1300" s="134">
        <v>65</v>
      </c>
      <c r="O1300" s="86" t="s">
        <v>598</v>
      </c>
      <c r="P1300" s="87">
        <f t="shared" ref="P1300:P1305" si="1667">MROUND(E1300/(2*0.28),100)</f>
        <v>3100</v>
      </c>
      <c r="Q1300" s="87" t="s">
        <v>637</v>
      </c>
      <c r="R1300" s="87"/>
      <c r="S1300" s="87"/>
      <c r="T1300" s="87"/>
      <c r="U1300" s="87"/>
      <c r="V1300" s="72">
        <v>240</v>
      </c>
      <c r="Y1300" s="72">
        <v>38.177952373399997</v>
      </c>
      <c r="AC1300" s="4"/>
      <c r="AD1300" s="93">
        <v>2005.0879046266755</v>
      </c>
      <c r="AE1300" s="72">
        <f t="shared" ref="AE1300:AF1313" si="1668">AE1299</f>
        <v>39</v>
      </c>
      <c r="AF1300" s="72">
        <f t="shared" si="1668"/>
        <v>39</v>
      </c>
      <c r="AG1300" s="92">
        <v>0.88</v>
      </c>
      <c r="AK1300" s="4"/>
      <c r="AM1300" s="73"/>
      <c r="AO1300" s="118"/>
    </row>
    <row r="1301" spans="1:41">
      <c r="A1301" s="4" t="str">
        <f t="shared" si="1661"/>
        <v>MCR02DW50 8503</v>
      </c>
      <c r="B1301" s="4">
        <v>3</v>
      </c>
      <c r="C1301" s="115" t="s">
        <v>1002</v>
      </c>
      <c r="D1301" s="79" t="s">
        <v>435</v>
      </c>
      <c r="E1301" s="80">
        <f t="shared" si="1665"/>
        <v>2400</v>
      </c>
      <c r="F1301" s="81">
        <v>15.562893923447696</v>
      </c>
      <c r="G1301" s="81">
        <f t="shared" si="1666"/>
        <v>154.21296397735264</v>
      </c>
      <c r="H1301" s="82" t="s">
        <v>554</v>
      </c>
      <c r="I1301" s="83"/>
      <c r="J1301" s="83" t="s">
        <v>555</v>
      </c>
      <c r="K1301" s="83" t="s">
        <v>556</v>
      </c>
      <c r="L1301" s="84" t="s">
        <v>557</v>
      </c>
      <c r="M1301" s="134">
        <v>70</v>
      </c>
      <c r="N1301" s="134">
        <v>65</v>
      </c>
      <c r="O1301" s="86" t="s">
        <v>598</v>
      </c>
      <c r="P1301" s="87">
        <f t="shared" si="1667"/>
        <v>4300</v>
      </c>
      <c r="Q1301" s="87" t="s">
        <v>562</v>
      </c>
      <c r="R1301" s="87"/>
      <c r="S1301" s="87"/>
      <c r="T1301" s="87"/>
      <c r="U1301" s="87"/>
      <c r="V1301" s="72">
        <v>333</v>
      </c>
      <c r="Y1301" s="72">
        <v>38.790396265650415</v>
      </c>
      <c r="AC1301" s="4"/>
      <c r="AD1301" s="93">
        <v>2736.3540874066834</v>
      </c>
      <c r="AE1301" s="72">
        <f t="shared" si="1668"/>
        <v>39</v>
      </c>
      <c r="AF1301" s="72">
        <f t="shared" si="1668"/>
        <v>39</v>
      </c>
      <c r="AG1301" s="92">
        <v>0.88</v>
      </c>
      <c r="AK1301" s="4"/>
      <c r="AM1301" s="73"/>
      <c r="AO1301" s="118"/>
    </row>
    <row r="1302" spans="1:41">
      <c r="A1302" s="4" t="str">
        <f t="shared" si="1661"/>
        <v>MCR02DW50 8504</v>
      </c>
      <c r="B1302" s="4">
        <v>4</v>
      </c>
      <c r="C1302" s="115" t="s">
        <v>1002</v>
      </c>
      <c r="D1302" s="79" t="s">
        <v>435</v>
      </c>
      <c r="E1302" s="80">
        <f t="shared" si="1665"/>
        <v>3000</v>
      </c>
      <c r="F1302" s="81">
        <v>19.669507513993747</v>
      </c>
      <c r="G1302" s="81">
        <f t="shared" si="1666"/>
        <v>152.52034133877876</v>
      </c>
      <c r="H1302" s="82" t="s">
        <v>554</v>
      </c>
      <c r="I1302" s="83"/>
      <c r="J1302" s="83" t="s">
        <v>555</v>
      </c>
      <c r="K1302" s="83" t="s">
        <v>556</v>
      </c>
      <c r="L1302" s="84" t="s">
        <v>557</v>
      </c>
      <c r="M1302" s="134">
        <v>70</v>
      </c>
      <c r="N1302" s="134">
        <v>65</v>
      </c>
      <c r="O1302" s="86" t="s">
        <v>598</v>
      </c>
      <c r="P1302" s="87">
        <f t="shared" si="1667"/>
        <v>5400</v>
      </c>
      <c r="Q1302" s="87" t="s">
        <v>586</v>
      </c>
      <c r="R1302" s="87"/>
      <c r="S1302" s="87"/>
      <c r="T1302" s="87"/>
      <c r="U1302" s="87"/>
      <c r="V1302" s="72">
        <v>420</v>
      </c>
      <c r="Y1302" s="72">
        <v>39.3390150279875</v>
      </c>
      <c r="AC1302" s="4"/>
      <c r="AD1302" s="93">
        <v>3401.9857439867246</v>
      </c>
      <c r="AE1302" s="72">
        <f t="shared" si="1668"/>
        <v>39</v>
      </c>
      <c r="AF1302" s="72">
        <f t="shared" si="1668"/>
        <v>39</v>
      </c>
      <c r="AG1302" s="92">
        <v>0.88</v>
      </c>
      <c r="AK1302" s="4"/>
      <c r="AM1302" s="73"/>
      <c r="AO1302" s="118"/>
    </row>
    <row r="1303" spans="1:41">
      <c r="A1303" s="4" t="str">
        <f t="shared" si="1661"/>
        <v>MCR02DW50 8505</v>
      </c>
      <c r="B1303" s="4">
        <v>5</v>
      </c>
      <c r="C1303" s="115" t="s">
        <v>1002</v>
      </c>
      <c r="D1303" s="79" t="s">
        <v>435</v>
      </c>
      <c r="E1303" s="80">
        <f t="shared" si="1665"/>
        <v>3500</v>
      </c>
      <c r="F1303" s="81">
        <v>23.390922219669115</v>
      </c>
      <c r="G1303" s="81">
        <f t="shared" si="1666"/>
        <v>149.63069720512757</v>
      </c>
      <c r="H1303" s="82" t="s">
        <v>554</v>
      </c>
      <c r="I1303" s="83"/>
      <c r="J1303" s="83" t="s">
        <v>555</v>
      </c>
      <c r="K1303" s="83" t="s">
        <v>556</v>
      </c>
      <c r="L1303" s="84" t="s">
        <v>557</v>
      </c>
      <c r="M1303" s="134">
        <v>70</v>
      </c>
      <c r="N1303" s="134">
        <v>65</v>
      </c>
      <c r="O1303" s="86" t="s">
        <v>598</v>
      </c>
      <c r="P1303" s="87">
        <f t="shared" si="1667"/>
        <v>6200</v>
      </c>
      <c r="Q1303" s="87" t="s">
        <v>610</v>
      </c>
      <c r="R1303" s="87"/>
      <c r="S1303" s="87"/>
      <c r="T1303" s="87"/>
      <c r="U1303" s="87"/>
      <c r="V1303" s="72">
        <v>500</v>
      </c>
      <c r="Y1303" s="72">
        <v>39.764567773437491</v>
      </c>
      <c r="AC1303" s="4"/>
      <c r="AD1303" s="93">
        <v>3993.9422358966212</v>
      </c>
      <c r="AE1303" s="72">
        <f t="shared" si="1668"/>
        <v>39</v>
      </c>
      <c r="AF1303" s="72">
        <f t="shared" si="1668"/>
        <v>39</v>
      </c>
      <c r="AG1303" s="92">
        <v>0.88</v>
      </c>
      <c r="AK1303" s="4"/>
      <c r="AM1303" s="73"/>
      <c r="AO1303" s="118"/>
    </row>
    <row r="1304" spans="1:41">
      <c r="A1304" s="4" t="str">
        <f t="shared" si="1661"/>
        <v>MCR02DW50 8506</v>
      </c>
      <c r="B1304" s="4">
        <v>6</v>
      </c>
      <c r="C1304" s="115" t="s">
        <v>1002</v>
      </c>
      <c r="D1304" s="79" t="s">
        <v>436</v>
      </c>
      <c r="E1304" s="80">
        <f t="shared" si="1665"/>
        <v>4150</v>
      </c>
      <c r="F1304" s="81">
        <v>27.388630082386364</v>
      </c>
      <c r="G1304" s="81">
        <f t="shared" si="1666"/>
        <v>151.52272996190732</v>
      </c>
      <c r="H1304" s="82" t="s">
        <v>554</v>
      </c>
      <c r="I1304" s="83"/>
      <c r="J1304" s="83" t="s">
        <v>555</v>
      </c>
      <c r="K1304" s="83" t="s">
        <v>556</v>
      </c>
      <c r="L1304" s="84" t="s">
        <v>557</v>
      </c>
      <c r="M1304" s="134">
        <v>70</v>
      </c>
      <c r="N1304" s="134">
        <v>65</v>
      </c>
      <c r="O1304" s="86" t="s">
        <v>598</v>
      </c>
      <c r="P1304" s="87">
        <f t="shared" si="1667"/>
        <v>7400</v>
      </c>
      <c r="Q1304" s="87" t="s">
        <v>645</v>
      </c>
      <c r="R1304" s="87"/>
      <c r="S1304" s="87"/>
      <c r="T1304" s="87"/>
      <c r="U1304" s="87"/>
      <c r="V1304" s="72">
        <v>600</v>
      </c>
      <c r="Y1304" s="72">
        <v>40.169990787499998</v>
      </c>
      <c r="AC1304" s="4"/>
      <c r="AD1304" s="93">
        <v>4707.5427416976117</v>
      </c>
      <c r="AE1304" s="72">
        <f t="shared" si="1668"/>
        <v>39</v>
      </c>
      <c r="AF1304" s="72">
        <f t="shared" si="1668"/>
        <v>39</v>
      </c>
      <c r="AG1304" s="92">
        <v>0.88</v>
      </c>
      <c r="AK1304" s="4"/>
      <c r="AM1304" s="73"/>
      <c r="AO1304" s="118"/>
    </row>
    <row r="1305" spans="1:41">
      <c r="A1305" s="4" t="str">
        <f t="shared" si="1661"/>
        <v>MCR02DW50 8507</v>
      </c>
      <c r="B1305" s="4">
        <v>7</v>
      </c>
      <c r="C1305" s="115" t="s">
        <v>1002</v>
      </c>
      <c r="D1305" s="79" t="s">
        <v>436</v>
      </c>
      <c r="E1305" s="80">
        <f t="shared" si="1665"/>
        <v>4750</v>
      </c>
      <c r="F1305" s="81">
        <v>32.078933107066753</v>
      </c>
      <c r="G1305" s="81">
        <f t="shared" si="1666"/>
        <v>148.07225614849423</v>
      </c>
      <c r="H1305" s="82" t="s">
        <v>554</v>
      </c>
      <c r="I1305" s="83"/>
      <c r="J1305" s="83" t="s">
        <v>555</v>
      </c>
      <c r="K1305" s="83" t="s">
        <v>556</v>
      </c>
      <c r="L1305" s="84" t="s">
        <v>557</v>
      </c>
      <c r="M1305" s="134">
        <v>70</v>
      </c>
      <c r="N1305" s="134">
        <v>65</v>
      </c>
      <c r="O1305" s="86" t="s">
        <v>598</v>
      </c>
      <c r="P1305" s="87">
        <f t="shared" si="1667"/>
        <v>8500</v>
      </c>
      <c r="Q1305" s="87" t="s">
        <v>505</v>
      </c>
      <c r="R1305" s="87"/>
      <c r="S1305" s="87"/>
      <c r="T1305" s="87"/>
      <c r="U1305" s="87"/>
      <c r="V1305" s="72">
        <v>700</v>
      </c>
      <c r="Y1305" s="72">
        <v>40.327801620312499</v>
      </c>
      <c r="AC1305" s="4"/>
      <c r="AD1305" s="93">
        <v>5371.8015706653568</v>
      </c>
      <c r="AE1305" s="72">
        <f t="shared" si="1668"/>
        <v>39</v>
      </c>
      <c r="AF1305" s="72">
        <f t="shared" si="1668"/>
        <v>39</v>
      </c>
      <c r="AG1305" s="92">
        <v>0.88</v>
      </c>
      <c r="AK1305" s="4"/>
      <c r="AM1305" s="73"/>
      <c r="AO1305" s="118"/>
    </row>
    <row r="1306" spans="1:41">
      <c r="A1306" s="4" t="str">
        <f t="shared" si="1661"/>
        <v/>
      </c>
      <c r="C1306" s="115"/>
      <c r="D1306" s="79" t="s">
        <v>646</v>
      </c>
      <c r="E1306" s="80"/>
      <c r="F1306" s="82"/>
      <c r="G1306" s="81"/>
      <c r="H1306" s="82" t="s">
        <v>554</v>
      </c>
      <c r="I1306" s="83"/>
      <c r="J1306" s="83"/>
      <c r="K1306" s="83"/>
      <c r="L1306" s="84"/>
      <c r="M1306" s="134"/>
      <c r="N1306" s="134"/>
      <c r="O1306" s="122"/>
      <c r="P1306" s="87"/>
      <c r="Q1306" s="87"/>
      <c r="R1306" s="87"/>
      <c r="S1306" s="87"/>
      <c r="T1306" s="87"/>
      <c r="U1306" s="87"/>
      <c r="AC1306" s="4"/>
      <c r="AE1306" s="72">
        <f t="shared" si="1668"/>
        <v>39</v>
      </c>
      <c r="AF1306" s="72">
        <f t="shared" si="1668"/>
        <v>39</v>
      </c>
      <c r="AK1306" s="4"/>
      <c r="AM1306" s="73"/>
      <c r="AO1306" s="118"/>
    </row>
    <row r="1307" spans="1:41">
      <c r="A1307" s="4" t="str">
        <f t="shared" si="1661"/>
        <v>MCR04DW50 8501</v>
      </c>
      <c r="B1307" s="4">
        <v>1</v>
      </c>
      <c r="C1307" s="115" t="s">
        <v>1003</v>
      </c>
      <c r="D1307" s="79" t="s">
        <v>435</v>
      </c>
      <c r="E1307" s="80">
        <f t="shared" ref="E1307:E1313" si="1669">MROUND(AD1307*AG1307*AE1307/AF1307,50)</f>
        <v>2250</v>
      </c>
      <c r="F1307" s="81">
        <v>13.571455532261862</v>
      </c>
      <c r="G1307" s="81">
        <f t="shared" ref="G1307:G1313" si="1670">E1307/F1307</f>
        <v>165.78914432953295</v>
      </c>
      <c r="H1307" s="82" t="s">
        <v>554</v>
      </c>
      <c r="I1307" s="83"/>
      <c r="J1307" s="83" t="s">
        <v>555</v>
      </c>
      <c r="K1307" s="83" t="s">
        <v>556</v>
      </c>
      <c r="L1307" s="84" t="s">
        <v>567</v>
      </c>
      <c r="M1307" s="134">
        <v>70</v>
      </c>
      <c r="N1307" s="134">
        <v>65</v>
      </c>
      <c r="O1307" s="86" t="s">
        <v>642</v>
      </c>
      <c r="P1307" s="87">
        <f>MROUND(E1307/(4*0.28),100)</f>
        <v>2000</v>
      </c>
      <c r="Q1307" s="87" t="s">
        <v>425</v>
      </c>
      <c r="R1307" s="87"/>
      <c r="S1307" s="87"/>
      <c r="T1307" s="87"/>
      <c r="U1307" s="87"/>
      <c r="V1307" s="72">
        <v>150</v>
      </c>
      <c r="Y1307" s="72">
        <v>37.547693639257815</v>
      </c>
      <c r="AC1307" s="4"/>
      <c r="AD1307" s="93">
        <v>2543.2979589821366</v>
      </c>
      <c r="AE1307" s="72">
        <f t="shared" si="1668"/>
        <v>39</v>
      </c>
      <c r="AF1307" s="72">
        <f t="shared" si="1668"/>
        <v>39</v>
      </c>
      <c r="AG1307" s="92">
        <v>0.88</v>
      </c>
      <c r="AK1307" s="4"/>
      <c r="AM1307" s="73"/>
      <c r="AO1307" s="118"/>
    </row>
    <row r="1308" spans="1:41">
      <c r="A1308" s="4" t="str">
        <f t="shared" si="1661"/>
        <v>MCR04DW50 8502</v>
      </c>
      <c r="B1308" s="4">
        <v>2</v>
      </c>
      <c r="C1308" s="115" t="s">
        <v>1003</v>
      </c>
      <c r="D1308" s="79" t="s">
        <v>435</v>
      </c>
      <c r="E1308" s="80">
        <f t="shared" si="1669"/>
        <v>3550</v>
      </c>
      <c r="F1308" s="81">
        <v>21.308624580502325</v>
      </c>
      <c r="G1308" s="81">
        <f t="shared" si="1670"/>
        <v>166.59920900048598</v>
      </c>
      <c r="H1308" s="82" t="s">
        <v>554</v>
      </c>
      <c r="I1308" s="83"/>
      <c r="J1308" s="83" t="s">
        <v>555</v>
      </c>
      <c r="K1308" s="83" t="s">
        <v>556</v>
      </c>
      <c r="L1308" s="84" t="s">
        <v>567</v>
      </c>
      <c r="M1308" s="134">
        <v>70</v>
      </c>
      <c r="N1308" s="134">
        <v>65</v>
      </c>
      <c r="O1308" s="86" t="s">
        <v>642</v>
      </c>
      <c r="P1308" s="87">
        <f t="shared" ref="P1308:P1313" si="1671">MROUND(E1308/(4*0.28),100)</f>
        <v>3200</v>
      </c>
      <c r="Q1308" s="87" t="s">
        <v>637</v>
      </c>
      <c r="R1308" s="87"/>
      <c r="S1308" s="87"/>
      <c r="T1308" s="87"/>
      <c r="U1308" s="87"/>
      <c r="V1308" s="72">
        <v>240</v>
      </c>
      <c r="Y1308" s="72">
        <v>38.177952373399997</v>
      </c>
      <c r="AC1308" s="4"/>
      <c r="AD1308" s="93">
        <v>4010.175809253351</v>
      </c>
      <c r="AE1308" s="72">
        <f t="shared" si="1668"/>
        <v>39</v>
      </c>
      <c r="AF1308" s="72">
        <f t="shared" si="1668"/>
        <v>39</v>
      </c>
      <c r="AG1308" s="92">
        <v>0.88</v>
      </c>
      <c r="AK1308" s="4"/>
      <c r="AM1308" s="73"/>
      <c r="AO1308" s="118"/>
    </row>
    <row r="1309" spans="1:41">
      <c r="A1309" s="4" t="str">
        <f t="shared" si="1661"/>
        <v>MCR04DW50 8503</v>
      </c>
      <c r="B1309" s="4">
        <v>3</v>
      </c>
      <c r="C1309" s="115" t="s">
        <v>1003</v>
      </c>
      <c r="D1309" s="79" t="s">
        <v>435</v>
      </c>
      <c r="E1309" s="80">
        <f t="shared" si="1669"/>
        <v>4800</v>
      </c>
      <c r="F1309" s="81">
        <v>29.027420126879971</v>
      </c>
      <c r="G1309" s="81">
        <f t="shared" si="1670"/>
        <v>165.36088908414925</v>
      </c>
      <c r="H1309" s="82" t="s">
        <v>554</v>
      </c>
      <c r="I1309" s="83"/>
      <c r="J1309" s="83" t="s">
        <v>555</v>
      </c>
      <c r="K1309" s="83" t="s">
        <v>556</v>
      </c>
      <c r="L1309" s="84" t="s">
        <v>567</v>
      </c>
      <c r="M1309" s="134">
        <v>70</v>
      </c>
      <c r="N1309" s="134">
        <v>65</v>
      </c>
      <c r="O1309" s="86" t="s">
        <v>642</v>
      </c>
      <c r="P1309" s="87">
        <f t="shared" si="1671"/>
        <v>4300</v>
      </c>
      <c r="Q1309" s="87" t="s">
        <v>562</v>
      </c>
      <c r="R1309" s="87"/>
      <c r="S1309" s="87"/>
      <c r="T1309" s="87"/>
      <c r="U1309" s="87"/>
      <c r="V1309" s="72">
        <v>333</v>
      </c>
      <c r="Y1309" s="72">
        <v>38.790396265650415</v>
      </c>
      <c r="AC1309" s="4"/>
      <c r="AD1309" s="93">
        <v>5472.7081748133669</v>
      </c>
      <c r="AE1309" s="72">
        <f t="shared" si="1668"/>
        <v>39</v>
      </c>
      <c r="AF1309" s="72">
        <f t="shared" si="1668"/>
        <v>39</v>
      </c>
      <c r="AG1309" s="92">
        <v>0.88</v>
      </c>
      <c r="AK1309" s="4"/>
      <c r="AM1309" s="73"/>
      <c r="AO1309" s="118"/>
    </row>
    <row r="1310" spans="1:41">
      <c r="A1310" s="4" t="str">
        <f t="shared" si="1661"/>
        <v>MCR04DW50 8504</v>
      </c>
      <c r="B1310" s="4">
        <v>4</v>
      </c>
      <c r="C1310" s="115" t="s">
        <v>1003</v>
      </c>
      <c r="D1310" s="79" t="s">
        <v>436</v>
      </c>
      <c r="E1310" s="80">
        <f t="shared" si="1669"/>
        <v>6000</v>
      </c>
      <c r="F1310" s="81">
        <v>36.716414026121662</v>
      </c>
      <c r="G1310" s="81">
        <f t="shared" si="1670"/>
        <v>163.41465143440581</v>
      </c>
      <c r="H1310" s="82" t="s">
        <v>554</v>
      </c>
      <c r="I1310" s="83"/>
      <c r="J1310" s="83" t="s">
        <v>555</v>
      </c>
      <c r="K1310" s="83" t="s">
        <v>556</v>
      </c>
      <c r="L1310" s="84" t="s">
        <v>567</v>
      </c>
      <c r="M1310" s="134">
        <v>70</v>
      </c>
      <c r="N1310" s="134">
        <v>65</v>
      </c>
      <c r="O1310" s="86" t="s">
        <v>642</v>
      </c>
      <c r="P1310" s="87">
        <f t="shared" si="1671"/>
        <v>5400</v>
      </c>
      <c r="Q1310" s="87" t="s">
        <v>586</v>
      </c>
      <c r="R1310" s="87"/>
      <c r="S1310" s="87"/>
      <c r="T1310" s="87"/>
      <c r="U1310" s="87"/>
      <c r="V1310" s="72">
        <v>420</v>
      </c>
      <c r="Y1310" s="72">
        <v>39.3390150279875</v>
      </c>
      <c r="AC1310" s="4"/>
      <c r="AD1310" s="93">
        <v>6803.9714879734493</v>
      </c>
      <c r="AE1310" s="72">
        <f t="shared" si="1668"/>
        <v>39</v>
      </c>
      <c r="AF1310" s="72">
        <f t="shared" si="1668"/>
        <v>39</v>
      </c>
      <c r="AG1310" s="92">
        <v>0.88</v>
      </c>
      <c r="AK1310" s="4"/>
      <c r="AM1310" s="73"/>
      <c r="AO1310" s="118"/>
    </row>
    <row r="1311" spans="1:41">
      <c r="A1311" s="4" t="str">
        <f t="shared" si="1661"/>
        <v>MCR04DW50 8505</v>
      </c>
      <c r="B1311" s="4">
        <v>5</v>
      </c>
      <c r="C1311" s="115" t="s">
        <v>1003</v>
      </c>
      <c r="D1311" s="79" t="s">
        <v>436</v>
      </c>
      <c r="E1311" s="80">
        <f t="shared" si="1669"/>
        <v>7050</v>
      </c>
      <c r="F1311" s="81">
        <v>43.697327223557679</v>
      </c>
      <c r="G1311" s="81">
        <f t="shared" si="1670"/>
        <v>161.33709880999936</v>
      </c>
      <c r="H1311" s="82" t="s">
        <v>554</v>
      </c>
      <c r="I1311" s="83"/>
      <c r="J1311" s="83" t="s">
        <v>555</v>
      </c>
      <c r="K1311" s="83" t="s">
        <v>556</v>
      </c>
      <c r="L1311" s="84" t="s">
        <v>567</v>
      </c>
      <c r="M1311" s="134">
        <v>70</v>
      </c>
      <c r="N1311" s="134">
        <v>65</v>
      </c>
      <c r="O1311" s="86" t="s">
        <v>642</v>
      </c>
      <c r="P1311" s="87">
        <f t="shared" si="1671"/>
        <v>6300</v>
      </c>
      <c r="Q1311" s="87" t="s">
        <v>610</v>
      </c>
      <c r="R1311" s="87"/>
      <c r="S1311" s="87"/>
      <c r="T1311" s="87"/>
      <c r="U1311" s="87"/>
      <c r="V1311" s="72">
        <v>500</v>
      </c>
      <c r="Y1311" s="72">
        <v>39.764567773437491</v>
      </c>
      <c r="AC1311" s="4"/>
      <c r="AD1311" s="93">
        <v>7987.8844717932425</v>
      </c>
      <c r="AE1311" s="72">
        <f t="shared" si="1668"/>
        <v>39</v>
      </c>
      <c r="AF1311" s="72">
        <f t="shared" si="1668"/>
        <v>39</v>
      </c>
      <c r="AG1311" s="92">
        <v>0.88</v>
      </c>
      <c r="AK1311" s="4"/>
      <c r="AM1311" s="73"/>
      <c r="AO1311" s="118"/>
    </row>
    <row r="1312" spans="1:41">
      <c r="A1312" s="4" t="str">
        <f t="shared" si="1661"/>
        <v>MCR04DW50 8506</v>
      </c>
      <c r="B1312" s="4">
        <v>6</v>
      </c>
      <c r="C1312" s="115" t="s">
        <v>1003</v>
      </c>
      <c r="D1312" s="79" t="s">
        <v>436</v>
      </c>
      <c r="E1312" s="80">
        <f t="shared" si="1669"/>
        <v>8300</v>
      </c>
      <c r="F1312" s="81">
        <v>52.395640157608689</v>
      </c>
      <c r="G1312" s="81">
        <f t="shared" si="1670"/>
        <v>158.41012677835766</v>
      </c>
      <c r="H1312" s="82" t="s">
        <v>554</v>
      </c>
      <c r="I1312" s="83"/>
      <c r="J1312" s="83" t="s">
        <v>555</v>
      </c>
      <c r="K1312" s="83" t="s">
        <v>556</v>
      </c>
      <c r="L1312" s="84" t="s">
        <v>567</v>
      </c>
      <c r="M1312" s="134">
        <v>70</v>
      </c>
      <c r="N1312" s="134">
        <v>65</v>
      </c>
      <c r="O1312" s="86" t="s">
        <v>642</v>
      </c>
      <c r="P1312" s="87">
        <f t="shared" si="1671"/>
        <v>7400</v>
      </c>
      <c r="Q1312" s="87" t="s">
        <v>645</v>
      </c>
      <c r="R1312" s="87"/>
      <c r="S1312" s="87"/>
      <c r="T1312" s="87"/>
      <c r="U1312" s="87"/>
      <c r="V1312" s="72">
        <v>600</v>
      </c>
      <c r="Y1312" s="72">
        <v>40.169990787499998</v>
      </c>
      <c r="AC1312" s="4"/>
      <c r="AD1312" s="93">
        <v>9415.0854833952235</v>
      </c>
      <c r="AE1312" s="72">
        <f t="shared" si="1668"/>
        <v>39</v>
      </c>
      <c r="AF1312" s="72">
        <f t="shared" si="1668"/>
        <v>39</v>
      </c>
      <c r="AG1312" s="92">
        <v>0.88</v>
      </c>
      <c r="AK1312" s="4"/>
      <c r="AM1312" s="73"/>
      <c r="AO1312" s="118"/>
    </row>
    <row r="1313" spans="1:41">
      <c r="A1313" s="4" t="str">
        <f t="shared" si="1661"/>
        <v>MCR04DW50 8507</v>
      </c>
      <c r="B1313" s="4">
        <v>7</v>
      </c>
      <c r="C1313" s="115" t="s">
        <v>1003</v>
      </c>
      <c r="D1313" s="79" t="s">
        <v>436</v>
      </c>
      <c r="E1313" s="80">
        <f t="shared" si="1669"/>
        <v>9450</v>
      </c>
      <c r="F1313" s="81">
        <v>61.036672722635124</v>
      </c>
      <c r="G1313" s="81">
        <f t="shared" si="1670"/>
        <v>154.82495323660586</v>
      </c>
      <c r="H1313" s="82" t="s">
        <v>554</v>
      </c>
      <c r="I1313" s="83"/>
      <c r="J1313" s="83" t="s">
        <v>555</v>
      </c>
      <c r="K1313" s="83" t="s">
        <v>556</v>
      </c>
      <c r="L1313" s="84" t="s">
        <v>567</v>
      </c>
      <c r="M1313" s="134">
        <v>70</v>
      </c>
      <c r="N1313" s="134">
        <v>65</v>
      </c>
      <c r="O1313" s="86" t="s">
        <v>642</v>
      </c>
      <c r="P1313" s="87">
        <f t="shared" si="1671"/>
        <v>8400</v>
      </c>
      <c r="Q1313" s="87" t="s">
        <v>505</v>
      </c>
      <c r="R1313" s="87"/>
      <c r="S1313" s="87"/>
      <c r="T1313" s="87"/>
      <c r="U1313" s="87"/>
      <c r="V1313" s="72">
        <v>700</v>
      </c>
      <c r="Y1313" s="72">
        <v>40.327801620312499</v>
      </c>
      <c r="AC1313" s="4"/>
      <c r="AD1313" s="93">
        <v>10743.603141330714</v>
      </c>
      <c r="AE1313" s="72">
        <f t="shared" si="1668"/>
        <v>39</v>
      </c>
      <c r="AF1313" s="72">
        <f t="shared" si="1668"/>
        <v>39</v>
      </c>
      <c r="AG1313" s="92">
        <v>0.88</v>
      </c>
      <c r="AK1313" s="4"/>
      <c r="AM1313" s="73"/>
      <c r="AO1313" s="118"/>
    </row>
    <row r="1314" spans="1:41">
      <c r="A1314" s="4" t="str">
        <f t="shared" si="1661"/>
        <v/>
      </c>
      <c r="C1314" s="115"/>
      <c r="D1314" s="79" t="s">
        <v>646</v>
      </c>
      <c r="E1314" s="80"/>
      <c r="F1314" s="81"/>
      <c r="G1314" s="81"/>
      <c r="H1314" s="82" t="s">
        <v>554</v>
      </c>
      <c r="I1314" s="83"/>
      <c r="J1314" s="83"/>
      <c r="K1314" s="83"/>
      <c r="L1314" s="84"/>
      <c r="M1314" s="134"/>
      <c r="N1314" s="134"/>
      <c r="O1314" s="122"/>
      <c r="P1314" s="87"/>
      <c r="Q1314" s="87"/>
      <c r="R1314" s="87"/>
      <c r="S1314" s="87"/>
      <c r="T1314" s="87"/>
      <c r="U1314" s="87"/>
      <c r="AC1314" s="4"/>
      <c r="AD1314" s="93"/>
      <c r="AG1314" s="92"/>
      <c r="AK1314" s="4"/>
      <c r="AM1314" s="73"/>
      <c r="AO1314" s="118"/>
    </row>
    <row r="1315" spans="1:41" ht="17.399999999999999">
      <c r="A1315" s="4" t="str">
        <f t="shared" si="1661"/>
        <v>MCR05DW50 8501</v>
      </c>
      <c r="B1315" s="4">
        <v>1</v>
      </c>
      <c r="C1315" s="115" t="s">
        <v>1004</v>
      </c>
      <c r="D1315" s="79" t="s">
        <v>435</v>
      </c>
      <c r="E1315" s="80">
        <f t="shared" ref="E1315:E1318" si="1672">MROUND(AD1315*AG1315*AE1315/AF1315,50)</f>
        <v>2800</v>
      </c>
      <c r="F1315" s="81">
        <v>17</v>
      </c>
      <c r="G1315" s="81">
        <f t="shared" ref="G1315:G1321" si="1673">E1315/F1315</f>
        <v>164.70588235294119</v>
      </c>
      <c r="H1315" s="82" t="s">
        <v>554</v>
      </c>
      <c r="I1315" s="83"/>
      <c r="J1315" s="83" t="s">
        <v>555</v>
      </c>
      <c r="K1315" s="83" t="s">
        <v>556</v>
      </c>
      <c r="L1315" s="84" t="s">
        <v>571</v>
      </c>
      <c r="M1315" s="134">
        <v>70</v>
      </c>
      <c r="N1315" s="134">
        <v>65</v>
      </c>
      <c r="O1315" s="86" t="s">
        <v>633</v>
      </c>
      <c r="P1315" s="87">
        <f>MROUND(E1315/(5*0.28),100)</f>
        <v>2000</v>
      </c>
      <c r="Q1315" s="87" t="s">
        <v>425</v>
      </c>
      <c r="R1315" s="87"/>
      <c r="S1315" s="87"/>
      <c r="T1315" s="87"/>
      <c r="U1315" s="87"/>
      <c r="V1315" s="72">
        <v>150</v>
      </c>
      <c r="Y1315" s="72">
        <v>37.547693639257815</v>
      </c>
      <c r="AC1315" s="4"/>
      <c r="AD1315" s="97">
        <v>3179.1224487276709</v>
      </c>
      <c r="AE1315" s="72">
        <v>39</v>
      </c>
      <c r="AF1315" s="72">
        <v>39</v>
      </c>
      <c r="AG1315" s="92">
        <v>0.88</v>
      </c>
      <c r="AK1315" s="4"/>
      <c r="AM1315" s="73"/>
      <c r="AO1315" s="118"/>
    </row>
    <row r="1316" spans="1:41" ht="17.399999999999999">
      <c r="A1316" s="4" t="str">
        <f t="shared" si="1661"/>
        <v>MCR05DW50 8502</v>
      </c>
      <c r="B1316" s="4">
        <v>2</v>
      </c>
      <c r="C1316" s="115" t="s">
        <v>1004</v>
      </c>
      <c r="D1316" s="79" t="s">
        <v>435</v>
      </c>
      <c r="E1316" s="80">
        <f t="shared" si="1672"/>
        <v>4400</v>
      </c>
      <c r="F1316" s="81">
        <v>26</v>
      </c>
      <c r="G1316" s="81">
        <f t="shared" si="1673"/>
        <v>169.23076923076923</v>
      </c>
      <c r="H1316" s="82" t="s">
        <v>554</v>
      </c>
      <c r="I1316" s="83"/>
      <c r="J1316" s="83" t="s">
        <v>555</v>
      </c>
      <c r="K1316" s="83" t="s">
        <v>556</v>
      </c>
      <c r="L1316" s="84" t="s">
        <v>571</v>
      </c>
      <c r="M1316" s="134">
        <v>70</v>
      </c>
      <c r="N1316" s="134">
        <v>65</v>
      </c>
      <c r="O1316" s="86" t="s">
        <v>633</v>
      </c>
      <c r="P1316" s="87">
        <f t="shared" ref="P1316:P1321" si="1674">MROUND(E1316/(5*0.28),100)</f>
        <v>3100</v>
      </c>
      <c r="Q1316" s="87" t="s">
        <v>637</v>
      </c>
      <c r="R1316" s="87"/>
      <c r="S1316" s="87"/>
      <c r="T1316" s="87"/>
      <c r="U1316" s="87"/>
      <c r="V1316" s="72">
        <v>240</v>
      </c>
      <c r="Y1316" s="72">
        <v>38.177952373399997</v>
      </c>
      <c r="AC1316" s="4"/>
      <c r="AD1316" s="94">
        <v>5012.7197615666882</v>
      </c>
      <c r="AE1316" s="72">
        <v>39</v>
      </c>
      <c r="AF1316" s="72">
        <v>39</v>
      </c>
      <c r="AG1316" s="92">
        <v>0.88</v>
      </c>
      <c r="AK1316" s="4"/>
      <c r="AM1316" s="73"/>
      <c r="AO1316" s="118"/>
    </row>
    <row r="1317" spans="1:41" ht="17.399999999999999">
      <c r="A1317" s="4" t="str">
        <f t="shared" si="1661"/>
        <v>MCR05DW50 8503</v>
      </c>
      <c r="B1317" s="4">
        <v>3</v>
      </c>
      <c r="C1317" s="115" t="s">
        <v>1004</v>
      </c>
      <c r="D1317" s="79" t="s">
        <v>435</v>
      </c>
      <c r="E1317" s="80">
        <f t="shared" si="1672"/>
        <v>6000</v>
      </c>
      <c r="F1317" s="81">
        <v>35</v>
      </c>
      <c r="G1317" s="81">
        <f t="shared" si="1673"/>
        <v>171.42857142857142</v>
      </c>
      <c r="H1317" s="82" t="s">
        <v>554</v>
      </c>
      <c r="I1317" s="83"/>
      <c r="J1317" s="83" t="s">
        <v>555</v>
      </c>
      <c r="K1317" s="83" t="s">
        <v>556</v>
      </c>
      <c r="L1317" s="84" t="s">
        <v>571</v>
      </c>
      <c r="M1317" s="134">
        <v>70</v>
      </c>
      <c r="N1317" s="134">
        <v>65</v>
      </c>
      <c r="O1317" s="86" t="s">
        <v>633</v>
      </c>
      <c r="P1317" s="87">
        <f t="shared" si="1674"/>
        <v>4300</v>
      </c>
      <c r="Q1317" s="87" t="s">
        <v>562</v>
      </c>
      <c r="R1317" s="87"/>
      <c r="S1317" s="87"/>
      <c r="T1317" s="87"/>
      <c r="U1317" s="87"/>
      <c r="V1317" s="72">
        <v>333</v>
      </c>
      <c r="Y1317" s="72">
        <v>38.790396265650415</v>
      </c>
      <c r="AC1317" s="4"/>
      <c r="AD1317" s="94">
        <v>6840.8852185167088</v>
      </c>
      <c r="AE1317" s="72">
        <v>39</v>
      </c>
      <c r="AF1317" s="72">
        <v>39</v>
      </c>
      <c r="AG1317" s="92">
        <v>0.88</v>
      </c>
      <c r="AK1317" s="4"/>
      <c r="AM1317" s="73"/>
      <c r="AO1317" s="118"/>
    </row>
    <row r="1318" spans="1:41" ht="17.399999999999999">
      <c r="A1318" s="4" t="str">
        <f t="shared" si="1661"/>
        <v>MCR05DW50 8504</v>
      </c>
      <c r="B1318" s="4">
        <v>4</v>
      </c>
      <c r="C1318" s="115" t="s">
        <v>1004</v>
      </c>
      <c r="D1318" s="79" t="s">
        <v>436</v>
      </c>
      <c r="E1318" s="80">
        <f t="shared" si="1672"/>
        <v>7500</v>
      </c>
      <c r="F1318" s="81">
        <v>45</v>
      </c>
      <c r="G1318" s="81">
        <f t="shared" si="1673"/>
        <v>166.66666666666666</v>
      </c>
      <c r="H1318" s="82" t="s">
        <v>554</v>
      </c>
      <c r="I1318" s="83"/>
      <c r="J1318" s="83" t="s">
        <v>555</v>
      </c>
      <c r="K1318" s="83" t="s">
        <v>556</v>
      </c>
      <c r="L1318" s="84" t="s">
        <v>571</v>
      </c>
      <c r="M1318" s="134">
        <v>70</v>
      </c>
      <c r="N1318" s="134">
        <v>65</v>
      </c>
      <c r="O1318" s="86" t="s">
        <v>633</v>
      </c>
      <c r="P1318" s="87">
        <f t="shared" si="1674"/>
        <v>5400</v>
      </c>
      <c r="Q1318" s="87" t="s">
        <v>586</v>
      </c>
      <c r="R1318" s="87"/>
      <c r="S1318" s="87"/>
      <c r="T1318" s="87"/>
      <c r="U1318" s="87"/>
      <c r="V1318" s="72">
        <v>420</v>
      </c>
      <c r="Y1318" s="72">
        <v>39.3390150279875</v>
      </c>
      <c r="AC1318" s="4"/>
      <c r="AD1318" s="94">
        <v>8504.9643599668125</v>
      </c>
      <c r="AE1318" s="72">
        <v>39</v>
      </c>
      <c r="AF1318" s="72">
        <v>39</v>
      </c>
      <c r="AG1318" s="92">
        <v>0.88</v>
      </c>
      <c r="AK1318" s="4"/>
      <c r="AM1318" s="73"/>
      <c r="AO1318" s="118"/>
    </row>
    <row r="1319" spans="1:41" ht="17.399999999999999">
      <c r="A1319" s="4" t="str">
        <f t="shared" si="1661"/>
        <v>MCR05DW50 8505</v>
      </c>
      <c r="B1319" s="4">
        <v>5</v>
      </c>
      <c r="C1319" s="115" t="s">
        <v>1004</v>
      </c>
      <c r="D1319" s="79" t="s">
        <v>436</v>
      </c>
      <c r="E1319" s="80">
        <f>MROUND(AD1319*AG1319*AE1319/AF1319,50)</f>
        <v>8750</v>
      </c>
      <c r="F1319" s="81">
        <v>53</v>
      </c>
      <c r="G1319" s="81">
        <f t="shared" si="1673"/>
        <v>165.09433962264151</v>
      </c>
      <c r="H1319" s="82" t="s">
        <v>554</v>
      </c>
      <c r="I1319" s="83"/>
      <c r="J1319" s="83" t="s">
        <v>555</v>
      </c>
      <c r="K1319" s="83" t="s">
        <v>556</v>
      </c>
      <c r="L1319" s="84" t="s">
        <v>571</v>
      </c>
      <c r="M1319" s="134">
        <v>70</v>
      </c>
      <c r="N1319" s="134">
        <v>65</v>
      </c>
      <c r="O1319" s="86" t="s">
        <v>633</v>
      </c>
      <c r="P1319" s="87">
        <f t="shared" si="1674"/>
        <v>6200</v>
      </c>
      <c r="Q1319" s="87" t="s">
        <v>610</v>
      </c>
      <c r="R1319" s="87"/>
      <c r="S1319" s="87"/>
      <c r="T1319" s="87"/>
      <c r="U1319" s="87"/>
      <c r="V1319" s="72">
        <v>500</v>
      </c>
      <c r="Y1319" s="72">
        <v>39.764567773437491</v>
      </c>
      <c r="AC1319" s="4"/>
      <c r="AD1319" s="94">
        <v>9934.1051221514663</v>
      </c>
      <c r="AE1319" s="72">
        <v>39</v>
      </c>
      <c r="AF1319" s="72">
        <v>39</v>
      </c>
      <c r="AG1319" s="92">
        <v>0.88</v>
      </c>
      <c r="AK1319" s="4"/>
      <c r="AM1319" s="73"/>
      <c r="AO1319" s="118"/>
    </row>
    <row r="1320" spans="1:41" ht="17.399999999999999">
      <c r="A1320" s="4" t="str">
        <f t="shared" si="1661"/>
        <v>MCR05DW50 8506</v>
      </c>
      <c r="B1320" s="4">
        <v>6</v>
      </c>
      <c r="C1320" s="115" t="s">
        <v>1004</v>
      </c>
      <c r="D1320" s="79" t="s">
        <v>436</v>
      </c>
      <c r="E1320" s="80">
        <f>MROUND(AD1320*AG1320*AE1320/AF1320,50)</f>
        <v>10350</v>
      </c>
      <c r="F1320" s="81">
        <v>64</v>
      </c>
      <c r="G1320" s="81">
        <f t="shared" si="1673"/>
        <v>161.71875</v>
      </c>
      <c r="H1320" s="82" t="s">
        <v>554</v>
      </c>
      <c r="I1320" s="83"/>
      <c r="J1320" s="83" t="s">
        <v>555</v>
      </c>
      <c r="K1320" s="83" t="s">
        <v>556</v>
      </c>
      <c r="L1320" s="84" t="s">
        <v>571</v>
      </c>
      <c r="M1320" s="134">
        <v>70</v>
      </c>
      <c r="N1320" s="134">
        <v>65</v>
      </c>
      <c r="O1320" s="86" t="s">
        <v>633</v>
      </c>
      <c r="P1320" s="87">
        <f t="shared" si="1674"/>
        <v>7400</v>
      </c>
      <c r="Q1320" s="87" t="s">
        <v>645</v>
      </c>
      <c r="R1320" s="87"/>
      <c r="S1320" s="87"/>
      <c r="T1320" s="87"/>
      <c r="U1320" s="87"/>
      <c r="V1320" s="72">
        <v>600</v>
      </c>
      <c r="Y1320" s="72">
        <v>40.169990787499998</v>
      </c>
      <c r="AC1320" s="4"/>
      <c r="AD1320" s="147">
        <v>11768.85685424403</v>
      </c>
      <c r="AE1320" s="72">
        <v>39</v>
      </c>
      <c r="AF1320" s="72">
        <v>39</v>
      </c>
      <c r="AG1320" s="92">
        <v>0.88</v>
      </c>
      <c r="AK1320" s="4"/>
      <c r="AM1320" s="73"/>
      <c r="AO1320" s="118"/>
    </row>
    <row r="1321" spans="1:41" ht="17.399999999999999">
      <c r="A1321" s="4" t="str">
        <f t="shared" si="1661"/>
        <v>MCR05DW50 8507</v>
      </c>
      <c r="B1321" s="4">
        <v>7</v>
      </c>
      <c r="C1321" s="115" t="s">
        <v>1004</v>
      </c>
      <c r="D1321" s="79" t="s">
        <v>436</v>
      </c>
      <c r="E1321" s="80">
        <f>MROUND(AD1321*AG1321*AE1321/AF1321,50)</f>
        <v>11800</v>
      </c>
      <c r="F1321" s="81">
        <v>75</v>
      </c>
      <c r="G1321" s="81">
        <f t="shared" si="1673"/>
        <v>157.33333333333334</v>
      </c>
      <c r="H1321" s="82" t="s">
        <v>554</v>
      </c>
      <c r="I1321" s="83"/>
      <c r="J1321" s="83" t="s">
        <v>555</v>
      </c>
      <c r="K1321" s="83" t="s">
        <v>556</v>
      </c>
      <c r="L1321" s="84" t="s">
        <v>571</v>
      </c>
      <c r="M1321" s="134">
        <v>70</v>
      </c>
      <c r="N1321" s="134">
        <v>65</v>
      </c>
      <c r="O1321" s="86" t="s">
        <v>633</v>
      </c>
      <c r="P1321" s="87">
        <f t="shared" si="1674"/>
        <v>8400</v>
      </c>
      <c r="Q1321" s="87" t="s">
        <v>505</v>
      </c>
      <c r="R1321" s="87"/>
      <c r="S1321" s="87"/>
      <c r="T1321" s="87"/>
      <c r="U1321" s="87"/>
      <c r="V1321" s="72">
        <v>700</v>
      </c>
      <c r="Y1321" s="72">
        <v>40.327801620312499</v>
      </c>
      <c r="AC1321" s="4"/>
      <c r="AD1321" s="97">
        <v>13429.503926663392</v>
      </c>
      <c r="AE1321" s="72">
        <v>39</v>
      </c>
      <c r="AF1321" s="72">
        <v>39</v>
      </c>
      <c r="AG1321" s="92">
        <v>0.88</v>
      </c>
      <c r="AK1321" s="4"/>
      <c r="AM1321" s="73"/>
      <c r="AO1321" s="118"/>
    </row>
    <row r="1322" spans="1:41">
      <c r="A1322" s="4" t="str">
        <f t="shared" si="1661"/>
        <v/>
      </c>
      <c r="C1322" s="115"/>
      <c r="D1322" s="79" t="s">
        <v>646</v>
      </c>
      <c r="E1322" s="80"/>
      <c r="F1322" s="82"/>
      <c r="G1322" s="81"/>
      <c r="H1322" s="82" t="s">
        <v>554</v>
      </c>
      <c r="I1322" s="83"/>
      <c r="J1322" s="83"/>
      <c r="K1322" s="83"/>
      <c r="L1322" s="84"/>
      <c r="M1322" s="134"/>
      <c r="N1322" s="134"/>
      <c r="O1322" s="122"/>
      <c r="P1322" s="87"/>
      <c r="Q1322" s="87"/>
      <c r="R1322" s="87"/>
      <c r="S1322" s="87"/>
      <c r="T1322" s="87"/>
      <c r="U1322" s="87"/>
      <c r="AC1322" s="4"/>
      <c r="AE1322" s="72">
        <f>AE1313</f>
        <v>39</v>
      </c>
      <c r="AF1322" s="72">
        <f>AF1313</f>
        <v>39</v>
      </c>
      <c r="AK1322" s="4"/>
      <c r="AM1322" s="73"/>
      <c r="AO1322" s="118"/>
    </row>
    <row r="1323" spans="1:41">
      <c r="A1323" s="4" t="str">
        <f t="shared" si="1661"/>
        <v>MCR02DB80 8501</v>
      </c>
      <c r="B1323" s="4">
        <v>1</v>
      </c>
      <c r="C1323" s="115" t="s">
        <v>1005</v>
      </c>
      <c r="D1323" s="79" t="s">
        <v>435</v>
      </c>
      <c r="E1323" s="80">
        <f t="shared" ref="E1323:E1329" si="1675">MROUND(AD1323*AG1323*AE1323/AF1323,50)</f>
        <v>1000</v>
      </c>
      <c r="F1323" s="81">
        <v>7.6110189809306386</v>
      </c>
      <c r="G1323" s="81">
        <f t="shared" ref="G1323:G1329" si="1676">E1323/F1323</f>
        <v>131.38845173103547</v>
      </c>
      <c r="H1323" s="82" t="s">
        <v>554</v>
      </c>
      <c r="I1323" s="83"/>
      <c r="J1323" s="83" t="s">
        <v>555</v>
      </c>
      <c r="K1323" s="83" t="s">
        <v>556</v>
      </c>
      <c r="L1323" s="84" t="s">
        <v>557</v>
      </c>
      <c r="M1323" s="134">
        <v>70</v>
      </c>
      <c r="N1323" s="134">
        <v>65</v>
      </c>
      <c r="O1323" s="86" t="s">
        <v>598</v>
      </c>
      <c r="P1323" s="87">
        <f>MROUND(E1323/(2*0.28),100)</f>
        <v>1800</v>
      </c>
      <c r="Q1323" s="87" t="s">
        <v>635</v>
      </c>
      <c r="R1323" s="87"/>
      <c r="S1323" s="87"/>
      <c r="T1323" s="87"/>
      <c r="U1323" s="87"/>
      <c r="V1323" s="72">
        <v>150</v>
      </c>
      <c r="Y1323" s="72">
        <v>37.547693639257815</v>
      </c>
      <c r="AC1323" s="4"/>
      <c r="AD1323" s="93">
        <v>1271.6489794910683</v>
      </c>
      <c r="AE1323" s="72">
        <f t="shared" ref="AE1323:AF1337" si="1677">AE1322</f>
        <v>39</v>
      </c>
      <c r="AF1323" s="72">
        <f t="shared" si="1677"/>
        <v>39</v>
      </c>
      <c r="AG1323" s="92">
        <v>0.79</v>
      </c>
      <c r="AK1323" s="4"/>
      <c r="AM1323" s="73"/>
      <c r="AO1323" s="118"/>
    </row>
    <row r="1324" spans="1:41">
      <c r="A1324" s="4" t="str">
        <f t="shared" si="1661"/>
        <v>MCR02DB80 8502</v>
      </c>
      <c r="B1324" s="4">
        <v>2</v>
      </c>
      <c r="C1324" s="115" t="s">
        <v>1005</v>
      </c>
      <c r="D1324" s="79" t="s">
        <v>435</v>
      </c>
      <c r="E1324" s="80">
        <f t="shared" si="1675"/>
        <v>1600</v>
      </c>
      <c r="F1324" s="81">
        <v>11.174034840995121</v>
      </c>
      <c r="G1324" s="81">
        <f t="shared" si="1676"/>
        <v>143.18910069350648</v>
      </c>
      <c r="H1324" s="82" t="s">
        <v>554</v>
      </c>
      <c r="I1324" s="83"/>
      <c r="J1324" s="83" t="s">
        <v>555</v>
      </c>
      <c r="K1324" s="83" t="s">
        <v>556</v>
      </c>
      <c r="L1324" s="84" t="s">
        <v>557</v>
      </c>
      <c r="M1324" s="134">
        <v>70</v>
      </c>
      <c r="N1324" s="134">
        <v>65</v>
      </c>
      <c r="O1324" s="86" t="s">
        <v>598</v>
      </c>
      <c r="P1324" s="87">
        <f t="shared" ref="P1324:P1329" si="1678">MROUND(E1324/(2*0.28),100)</f>
        <v>2900</v>
      </c>
      <c r="Q1324" s="87" t="s">
        <v>591</v>
      </c>
      <c r="R1324" s="87"/>
      <c r="S1324" s="87"/>
      <c r="T1324" s="87"/>
      <c r="U1324" s="87"/>
      <c r="V1324" s="72">
        <v>240</v>
      </c>
      <c r="Y1324" s="72">
        <v>38.177952373399997</v>
      </c>
      <c r="AC1324" s="4"/>
      <c r="AD1324" s="93">
        <v>2005.0879046266755</v>
      </c>
      <c r="AE1324" s="72">
        <f t="shared" si="1677"/>
        <v>39</v>
      </c>
      <c r="AF1324" s="72">
        <f t="shared" si="1677"/>
        <v>39</v>
      </c>
      <c r="AG1324" s="92">
        <v>0.79</v>
      </c>
      <c r="AK1324" s="4"/>
      <c r="AM1324" s="73"/>
      <c r="AO1324" s="118"/>
    </row>
    <row r="1325" spans="1:41">
      <c r="A1325" s="4" t="str">
        <f t="shared" si="1661"/>
        <v>MCR02DB80 8503</v>
      </c>
      <c r="B1325" s="4">
        <v>3</v>
      </c>
      <c r="C1325" s="115" t="s">
        <v>1005</v>
      </c>
      <c r="D1325" s="79" t="s">
        <v>435</v>
      </c>
      <c r="E1325" s="80">
        <f t="shared" si="1675"/>
        <v>2150</v>
      </c>
      <c r="F1325" s="81">
        <v>15.562893923447696</v>
      </c>
      <c r="G1325" s="81">
        <f t="shared" si="1676"/>
        <v>138.14911356304509</v>
      </c>
      <c r="H1325" s="82" t="s">
        <v>554</v>
      </c>
      <c r="I1325" s="83"/>
      <c r="J1325" s="83" t="s">
        <v>555</v>
      </c>
      <c r="K1325" s="83" t="s">
        <v>556</v>
      </c>
      <c r="L1325" s="84" t="s">
        <v>557</v>
      </c>
      <c r="M1325" s="134">
        <v>70</v>
      </c>
      <c r="N1325" s="134">
        <v>65</v>
      </c>
      <c r="O1325" s="86" t="s">
        <v>598</v>
      </c>
      <c r="P1325" s="87">
        <f t="shared" si="1678"/>
        <v>3800</v>
      </c>
      <c r="Q1325" s="87" t="s">
        <v>604</v>
      </c>
      <c r="R1325" s="87"/>
      <c r="S1325" s="87"/>
      <c r="T1325" s="87"/>
      <c r="U1325" s="87"/>
      <c r="V1325" s="72">
        <v>333</v>
      </c>
      <c r="Y1325" s="72">
        <v>38.790396265650415</v>
      </c>
      <c r="AC1325" s="4"/>
      <c r="AD1325" s="93">
        <v>2736.3540874066834</v>
      </c>
      <c r="AE1325" s="72">
        <f t="shared" si="1677"/>
        <v>39</v>
      </c>
      <c r="AF1325" s="72">
        <f t="shared" si="1677"/>
        <v>39</v>
      </c>
      <c r="AG1325" s="92">
        <v>0.79</v>
      </c>
      <c r="AK1325" s="4"/>
      <c r="AM1325" s="73"/>
      <c r="AO1325" s="118"/>
    </row>
    <row r="1326" spans="1:41">
      <c r="A1326" s="4" t="str">
        <f t="shared" si="1661"/>
        <v>MCR02DB80 8504</v>
      </c>
      <c r="B1326" s="4">
        <v>4</v>
      </c>
      <c r="C1326" s="115" t="s">
        <v>1005</v>
      </c>
      <c r="D1326" s="79" t="s">
        <v>435</v>
      </c>
      <c r="E1326" s="80">
        <f t="shared" si="1675"/>
        <v>2700</v>
      </c>
      <c r="F1326" s="81">
        <v>19.669507513993747</v>
      </c>
      <c r="G1326" s="81">
        <f t="shared" si="1676"/>
        <v>137.26830720490088</v>
      </c>
      <c r="H1326" s="82" t="s">
        <v>554</v>
      </c>
      <c r="I1326" s="83"/>
      <c r="J1326" s="83" t="s">
        <v>555</v>
      </c>
      <c r="K1326" s="83" t="s">
        <v>556</v>
      </c>
      <c r="L1326" s="84" t="s">
        <v>557</v>
      </c>
      <c r="M1326" s="134">
        <v>70</v>
      </c>
      <c r="N1326" s="134">
        <v>65</v>
      </c>
      <c r="O1326" s="86" t="s">
        <v>598</v>
      </c>
      <c r="P1326" s="87">
        <f t="shared" si="1678"/>
        <v>4800</v>
      </c>
      <c r="Q1326" s="87" t="s">
        <v>607</v>
      </c>
      <c r="R1326" s="87"/>
      <c r="S1326" s="87"/>
      <c r="T1326" s="87"/>
      <c r="U1326" s="87"/>
      <c r="V1326" s="72">
        <v>420</v>
      </c>
      <c r="Y1326" s="72">
        <v>39.3390150279875</v>
      </c>
      <c r="AC1326" s="4"/>
      <c r="AD1326" s="93">
        <v>3401.9857439867246</v>
      </c>
      <c r="AE1326" s="72">
        <f t="shared" si="1677"/>
        <v>39</v>
      </c>
      <c r="AF1326" s="72">
        <f t="shared" si="1677"/>
        <v>39</v>
      </c>
      <c r="AG1326" s="92">
        <v>0.79</v>
      </c>
      <c r="AK1326" s="4"/>
      <c r="AM1326" s="73"/>
      <c r="AO1326" s="118"/>
    </row>
    <row r="1327" spans="1:41">
      <c r="A1327" s="4" t="str">
        <f t="shared" si="1661"/>
        <v>MCR02DB80 8505</v>
      </c>
      <c r="B1327" s="4">
        <v>5</v>
      </c>
      <c r="C1327" s="115" t="s">
        <v>1005</v>
      </c>
      <c r="D1327" s="79" t="s">
        <v>435</v>
      </c>
      <c r="E1327" s="80">
        <f t="shared" si="1675"/>
        <v>3150</v>
      </c>
      <c r="F1327" s="81">
        <v>23.390922219669115</v>
      </c>
      <c r="G1327" s="81">
        <f t="shared" si="1676"/>
        <v>134.66762748461483</v>
      </c>
      <c r="H1327" s="82" t="s">
        <v>554</v>
      </c>
      <c r="I1327" s="83"/>
      <c r="J1327" s="83" t="s">
        <v>555</v>
      </c>
      <c r="K1327" s="83" t="s">
        <v>556</v>
      </c>
      <c r="L1327" s="84" t="s">
        <v>557</v>
      </c>
      <c r="M1327" s="134">
        <v>70</v>
      </c>
      <c r="N1327" s="134">
        <v>65</v>
      </c>
      <c r="O1327" s="86" t="s">
        <v>598</v>
      </c>
      <c r="P1327" s="87">
        <f t="shared" si="1678"/>
        <v>5600</v>
      </c>
      <c r="Q1327" s="87" t="s">
        <v>632</v>
      </c>
      <c r="R1327" s="87"/>
      <c r="S1327" s="87"/>
      <c r="T1327" s="87"/>
      <c r="U1327" s="87"/>
      <c r="V1327" s="72">
        <v>500</v>
      </c>
      <c r="Y1327" s="72">
        <v>39.764567773437491</v>
      </c>
      <c r="AC1327" s="4"/>
      <c r="AD1327" s="93">
        <v>3993.9422358966212</v>
      </c>
      <c r="AE1327" s="72">
        <f t="shared" si="1677"/>
        <v>39</v>
      </c>
      <c r="AF1327" s="72">
        <f t="shared" si="1677"/>
        <v>39</v>
      </c>
      <c r="AG1327" s="92">
        <v>0.79</v>
      </c>
      <c r="AK1327" s="4"/>
      <c r="AM1327" s="73"/>
      <c r="AO1327" s="118"/>
    </row>
    <row r="1328" spans="1:41">
      <c r="A1328" s="4" t="str">
        <f t="shared" si="1661"/>
        <v>MCR02DB80 8506</v>
      </c>
      <c r="B1328" s="4">
        <v>6</v>
      </c>
      <c r="C1328" s="115" t="s">
        <v>1005</v>
      </c>
      <c r="D1328" s="79" t="s">
        <v>436</v>
      </c>
      <c r="E1328" s="80">
        <f t="shared" si="1675"/>
        <v>3700</v>
      </c>
      <c r="F1328" s="81">
        <v>27.388630082386364</v>
      </c>
      <c r="G1328" s="81">
        <f t="shared" si="1676"/>
        <v>135.09255442386916</v>
      </c>
      <c r="H1328" s="82" t="s">
        <v>554</v>
      </c>
      <c r="I1328" s="83"/>
      <c r="J1328" s="83" t="s">
        <v>555</v>
      </c>
      <c r="K1328" s="83" t="s">
        <v>556</v>
      </c>
      <c r="L1328" s="84" t="s">
        <v>557</v>
      </c>
      <c r="M1328" s="134">
        <v>70</v>
      </c>
      <c r="N1328" s="134">
        <v>65</v>
      </c>
      <c r="O1328" s="86" t="s">
        <v>598</v>
      </c>
      <c r="P1328" s="87">
        <f t="shared" si="1678"/>
        <v>6600</v>
      </c>
      <c r="Q1328" s="87" t="s">
        <v>593</v>
      </c>
      <c r="R1328" s="87"/>
      <c r="S1328" s="87"/>
      <c r="T1328" s="87"/>
      <c r="U1328" s="87"/>
      <c r="V1328" s="72">
        <v>600</v>
      </c>
      <c r="Y1328" s="72">
        <v>40.169990787499998</v>
      </c>
      <c r="AC1328" s="4"/>
      <c r="AD1328" s="93">
        <v>4707.5427416976117</v>
      </c>
      <c r="AE1328" s="72">
        <f t="shared" si="1677"/>
        <v>39</v>
      </c>
      <c r="AF1328" s="72">
        <f t="shared" si="1677"/>
        <v>39</v>
      </c>
      <c r="AG1328" s="92">
        <v>0.79</v>
      </c>
      <c r="AK1328" s="4"/>
      <c r="AM1328" s="73"/>
      <c r="AO1328" s="118"/>
    </row>
    <row r="1329" spans="1:41">
      <c r="A1329" s="4" t="str">
        <f t="shared" si="1661"/>
        <v>MCR02DB80 8507</v>
      </c>
      <c r="B1329" s="4">
        <v>7</v>
      </c>
      <c r="C1329" s="115" t="s">
        <v>1005</v>
      </c>
      <c r="D1329" s="79" t="s">
        <v>436</v>
      </c>
      <c r="E1329" s="80">
        <f t="shared" si="1675"/>
        <v>4250</v>
      </c>
      <c r="F1329" s="81">
        <v>32.078933107066753</v>
      </c>
      <c r="G1329" s="81">
        <f t="shared" si="1676"/>
        <v>132.48570286970536</v>
      </c>
      <c r="H1329" s="82" t="s">
        <v>554</v>
      </c>
      <c r="I1329" s="83"/>
      <c r="J1329" s="83" t="s">
        <v>555</v>
      </c>
      <c r="K1329" s="83" t="s">
        <v>556</v>
      </c>
      <c r="L1329" s="84" t="s">
        <v>557</v>
      </c>
      <c r="M1329" s="134">
        <v>70</v>
      </c>
      <c r="N1329" s="134">
        <v>65</v>
      </c>
      <c r="O1329" s="86" t="s">
        <v>598</v>
      </c>
      <c r="P1329" s="87">
        <f t="shared" si="1678"/>
        <v>7600</v>
      </c>
      <c r="Q1329" s="87" t="s">
        <v>507</v>
      </c>
      <c r="R1329" s="87"/>
      <c r="S1329" s="87"/>
      <c r="T1329" s="87"/>
      <c r="U1329" s="87"/>
      <c r="V1329" s="72">
        <v>700</v>
      </c>
      <c r="Y1329" s="72">
        <v>40.327801620312499</v>
      </c>
      <c r="AC1329" s="4"/>
      <c r="AD1329" s="93">
        <v>5371.8015706653568</v>
      </c>
      <c r="AE1329" s="72">
        <f t="shared" si="1677"/>
        <v>39</v>
      </c>
      <c r="AF1329" s="72">
        <f t="shared" si="1677"/>
        <v>39</v>
      </c>
      <c r="AG1329" s="92">
        <v>0.79</v>
      </c>
      <c r="AK1329" s="4"/>
      <c r="AM1329" s="73"/>
      <c r="AO1329" s="118"/>
    </row>
    <row r="1330" spans="1:41">
      <c r="A1330" s="4" t="str">
        <f t="shared" si="1661"/>
        <v/>
      </c>
      <c r="C1330" s="115"/>
      <c r="D1330" s="79" t="s">
        <v>646</v>
      </c>
      <c r="E1330" s="80"/>
      <c r="F1330" s="82"/>
      <c r="G1330" s="81"/>
      <c r="H1330" s="82" t="s">
        <v>554</v>
      </c>
      <c r="I1330" s="83"/>
      <c r="J1330" s="83"/>
      <c r="K1330" s="83"/>
      <c r="L1330" s="84"/>
      <c r="M1330" s="134"/>
      <c r="N1330" s="134"/>
      <c r="O1330" s="122"/>
      <c r="P1330" s="87"/>
      <c r="Q1330" s="87"/>
      <c r="R1330" s="87"/>
      <c r="S1330" s="87"/>
      <c r="T1330" s="87"/>
      <c r="U1330" s="87"/>
      <c r="AC1330" s="4"/>
      <c r="AE1330" s="72">
        <f t="shared" si="1677"/>
        <v>39</v>
      </c>
      <c r="AF1330" s="72">
        <f t="shared" si="1677"/>
        <v>39</v>
      </c>
      <c r="AG1330" s="92"/>
      <c r="AK1330" s="4"/>
      <c r="AM1330" s="73"/>
      <c r="AO1330" s="118"/>
    </row>
    <row r="1331" spans="1:41">
      <c r="A1331" s="4" t="str">
        <f t="shared" si="1661"/>
        <v>MCR04DB80 8501</v>
      </c>
      <c r="B1331" s="4">
        <v>1</v>
      </c>
      <c r="C1331" s="115" t="s">
        <v>1006</v>
      </c>
      <c r="D1331" s="79" t="s">
        <v>435</v>
      </c>
      <c r="E1331" s="80">
        <f t="shared" ref="E1331:E1337" si="1679">MROUND(AD1331*AG1331*AE1331/AF1331,50)</f>
        <v>2000</v>
      </c>
      <c r="F1331" s="81">
        <v>13.571455532261862</v>
      </c>
      <c r="G1331" s="81">
        <f t="shared" ref="G1331:G1337" si="1680">E1331/F1331</f>
        <v>147.36812829291816</v>
      </c>
      <c r="H1331" s="82" t="s">
        <v>554</v>
      </c>
      <c r="I1331" s="83"/>
      <c r="J1331" s="83" t="s">
        <v>555</v>
      </c>
      <c r="K1331" s="83" t="s">
        <v>556</v>
      </c>
      <c r="L1331" s="84" t="s">
        <v>567</v>
      </c>
      <c r="M1331" s="134">
        <v>70</v>
      </c>
      <c r="N1331" s="134">
        <v>65</v>
      </c>
      <c r="O1331" s="86" t="s">
        <v>642</v>
      </c>
      <c r="P1331" s="87">
        <f>MROUND(E1331/(4*0.28),100)</f>
        <v>1800</v>
      </c>
      <c r="Q1331" s="87" t="s">
        <v>635</v>
      </c>
      <c r="R1331" s="87"/>
      <c r="S1331" s="87"/>
      <c r="T1331" s="87"/>
      <c r="U1331" s="87"/>
      <c r="V1331" s="72">
        <v>150</v>
      </c>
      <c r="Y1331" s="72">
        <v>37.547693639257815</v>
      </c>
      <c r="AC1331" s="4"/>
      <c r="AD1331" s="93">
        <v>2543.2979589821366</v>
      </c>
      <c r="AE1331" s="72">
        <f t="shared" si="1677"/>
        <v>39</v>
      </c>
      <c r="AF1331" s="72">
        <f t="shared" si="1677"/>
        <v>39</v>
      </c>
      <c r="AG1331" s="92">
        <v>0.79</v>
      </c>
      <c r="AK1331" s="4"/>
      <c r="AM1331" s="73"/>
      <c r="AO1331" s="118"/>
    </row>
    <row r="1332" spans="1:41">
      <c r="A1332" s="4" t="str">
        <f t="shared" si="1661"/>
        <v>MCR04DB80 8502</v>
      </c>
      <c r="B1332" s="4">
        <v>2</v>
      </c>
      <c r="C1332" s="115" t="s">
        <v>1006</v>
      </c>
      <c r="D1332" s="79" t="s">
        <v>435</v>
      </c>
      <c r="E1332" s="80">
        <f t="shared" si="1679"/>
        <v>3150</v>
      </c>
      <c r="F1332" s="81">
        <v>21.308624580502325</v>
      </c>
      <c r="G1332" s="81">
        <f t="shared" si="1680"/>
        <v>147.82746714127629</v>
      </c>
      <c r="H1332" s="82" t="s">
        <v>554</v>
      </c>
      <c r="I1332" s="83"/>
      <c r="J1332" s="83" t="s">
        <v>555</v>
      </c>
      <c r="K1332" s="83" t="s">
        <v>556</v>
      </c>
      <c r="L1332" s="84" t="s">
        <v>567</v>
      </c>
      <c r="M1332" s="134">
        <v>70</v>
      </c>
      <c r="N1332" s="134">
        <v>65</v>
      </c>
      <c r="O1332" s="86" t="s">
        <v>642</v>
      </c>
      <c r="P1332" s="87">
        <f t="shared" ref="P1332:P1337" si="1681">MROUND(E1332/(4*0.28),100)</f>
        <v>2800</v>
      </c>
      <c r="Q1332" s="87" t="s">
        <v>591</v>
      </c>
      <c r="R1332" s="87"/>
      <c r="S1332" s="87"/>
      <c r="T1332" s="87"/>
      <c r="U1332" s="87"/>
      <c r="V1332" s="72">
        <v>240</v>
      </c>
      <c r="Y1332" s="72">
        <v>38.177952373399997</v>
      </c>
      <c r="AC1332" s="4"/>
      <c r="AD1332" s="93">
        <v>4010.175809253351</v>
      </c>
      <c r="AE1332" s="72">
        <f t="shared" si="1677"/>
        <v>39</v>
      </c>
      <c r="AF1332" s="72">
        <f t="shared" si="1677"/>
        <v>39</v>
      </c>
      <c r="AG1332" s="92">
        <v>0.79</v>
      </c>
      <c r="AK1332" s="4"/>
      <c r="AM1332" s="73"/>
      <c r="AO1332" s="118"/>
    </row>
    <row r="1333" spans="1:41">
      <c r="A1333" s="4" t="str">
        <f t="shared" si="1661"/>
        <v>MCR04DB80 8503</v>
      </c>
      <c r="B1333" s="4">
        <v>3</v>
      </c>
      <c r="C1333" s="115" t="s">
        <v>1006</v>
      </c>
      <c r="D1333" s="79" t="s">
        <v>435</v>
      </c>
      <c r="E1333" s="80">
        <f t="shared" si="1679"/>
        <v>4300</v>
      </c>
      <c r="F1333" s="81">
        <v>29.027420126879971</v>
      </c>
      <c r="G1333" s="81">
        <f t="shared" si="1680"/>
        <v>148.13579647121702</v>
      </c>
      <c r="H1333" s="82" t="s">
        <v>554</v>
      </c>
      <c r="I1333" s="83"/>
      <c r="J1333" s="83" t="s">
        <v>555</v>
      </c>
      <c r="K1333" s="83" t="s">
        <v>556</v>
      </c>
      <c r="L1333" s="84" t="s">
        <v>567</v>
      </c>
      <c r="M1333" s="134">
        <v>70</v>
      </c>
      <c r="N1333" s="134">
        <v>65</v>
      </c>
      <c r="O1333" s="86" t="s">
        <v>642</v>
      </c>
      <c r="P1333" s="87">
        <f t="shared" si="1681"/>
        <v>3800</v>
      </c>
      <c r="Q1333" s="87" t="s">
        <v>604</v>
      </c>
      <c r="R1333" s="87"/>
      <c r="S1333" s="87"/>
      <c r="T1333" s="87"/>
      <c r="U1333" s="87"/>
      <c r="V1333" s="72">
        <v>333</v>
      </c>
      <c r="Y1333" s="72">
        <v>38.790396265650415</v>
      </c>
      <c r="AC1333" s="4"/>
      <c r="AD1333" s="93">
        <v>5472.7081748133669</v>
      </c>
      <c r="AE1333" s="72">
        <f t="shared" si="1677"/>
        <v>39</v>
      </c>
      <c r="AF1333" s="72">
        <f t="shared" si="1677"/>
        <v>39</v>
      </c>
      <c r="AG1333" s="92">
        <v>0.79</v>
      </c>
      <c r="AK1333" s="4"/>
      <c r="AM1333" s="73"/>
      <c r="AO1333" s="118"/>
    </row>
    <row r="1334" spans="1:41">
      <c r="A1334" s="4" t="str">
        <f t="shared" si="1661"/>
        <v>MCR04DB80 8504</v>
      </c>
      <c r="B1334" s="4">
        <v>4</v>
      </c>
      <c r="C1334" s="115" t="s">
        <v>1006</v>
      </c>
      <c r="D1334" s="79" t="s">
        <v>436</v>
      </c>
      <c r="E1334" s="80">
        <f t="shared" si="1679"/>
        <v>5400</v>
      </c>
      <c r="F1334" s="81">
        <v>36.716414026121662</v>
      </c>
      <c r="G1334" s="81">
        <f t="shared" si="1680"/>
        <v>147.07318629096522</v>
      </c>
      <c r="H1334" s="82" t="s">
        <v>554</v>
      </c>
      <c r="I1334" s="83"/>
      <c r="J1334" s="83" t="s">
        <v>555</v>
      </c>
      <c r="K1334" s="83" t="s">
        <v>556</v>
      </c>
      <c r="L1334" s="84" t="s">
        <v>567</v>
      </c>
      <c r="M1334" s="134">
        <v>70</v>
      </c>
      <c r="N1334" s="134">
        <v>65</v>
      </c>
      <c r="O1334" s="86" t="s">
        <v>642</v>
      </c>
      <c r="P1334" s="87">
        <f t="shared" si="1681"/>
        <v>4800</v>
      </c>
      <c r="Q1334" s="87" t="s">
        <v>607</v>
      </c>
      <c r="R1334" s="87"/>
      <c r="S1334" s="87"/>
      <c r="T1334" s="87"/>
      <c r="U1334" s="87"/>
      <c r="V1334" s="72">
        <v>420</v>
      </c>
      <c r="Y1334" s="72">
        <v>39.3390150279875</v>
      </c>
      <c r="AC1334" s="4"/>
      <c r="AD1334" s="93">
        <v>6803.9714879734493</v>
      </c>
      <c r="AE1334" s="72">
        <f t="shared" si="1677"/>
        <v>39</v>
      </c>
      <c r="AF1334" s="72">
        <f t="shared" si="1677"/>
        <v>39</v>
      </c>
      <c r="AG1334" s="92">
        <v>0.79</v>
      </c>
      <c r="AK1334" s="4"/>
      <c r="AM1334" s="73"/>
      <c r="AO1334" s="118"/>
    </row>
    <row r="1335" spans="1:41">
      <c r="A1335" s="4" t="str">
        <f t="shared" si="1661"/>
        <v>MCR04DB80 8505</v>
      </c>
      <c r="B1335" s="4">
        <v>5</v>
      </c>
      <c r="C1335" s="115" t="s">
        <v>1006</v>
      </c>
      <c r="D1335" s="79" t="s">
        <v>436</v>
      </c>
      <c r="E1335" s="80">
        <f t="shared" si="1679"/>
        <v>6300</v>
      </c>
      <c r="F1335" s="81">
        <v>43.697327223557679</v>
      </c>
      <c r="G1335" s="81">
        <f t="shared" si="1680"/>
        <v>144.17357765999944</v>
      </c>
      <c r="H1335" s="82" t="s">
        <v>554</v>
      </c>
      <c r="I1335" s="83"/>
      <c r="J1335" s="83" t="s">
        <v>555</v>
      </c>
      <c r="K1335" s="83" t="s">
        <v>556</v>
      </c>
      <c r="L1335" s="84" t="s">
        <v>567</v>
      </c>
      <c r="M1335" s="134">
        <v>70</v>
      </c>
      <c r="N1335" s="134">
        <v>65</v>
      </c>
      <c r="O1335" s="86" t="s">
        <v>642</v>
      </c>
      <c r="P1335" s="87">
        <f t="shared" si="1681"/>
        <v>5600</v>
      </c>
      <c r="Q1335" s="87" t="s">
        <v>632</v>
      </c>
      <c r="R1335" s="87"/>
      <c r="S1335" s="87"/>
      <c r="T1335" s="87"/>
      <c r="U1335" s="87"/>
      <c r="V1335" s="72">
        <v>500</v>
      </c>
      <c r="Y1335" s="72">
        <v>39.764567773437491</v>
      </c>
      <c r="AC1335" s="4"/>
      <c r="AD1335" s="93">
        <v>7987.8844717932425</v>
      </c>
      <c r="AE1335" s="72">
        <f t="shared" si="1677"/>
        <v>39</v>
      </c>
      <c r="AF1335" s="72">
        <f t="shared" si="1677"/>
        <v>39</v>
      </c>
      <c r="AG1335" s="92">
        <v>0.79</v>
      </c>
      <c r="AK1335" s="4"/>
      <c r="AM1335" s="73"/>
      <c r="AO1335" s="118"/>
    </row>
    <row r="1336" spans="1:41">
      <c r="A1336" s="4" t="str">
        <f t="shared" si="1661"/>
        <v>MCR04DB80 8506</v>
      </c>
      <c r="B1336" s="4">
        <v>6</v>
      </c>
      <c r="C1336" s="115" t="s">
        <v>1006</v>
      </c>
      <c r="D1336" s="79" t="s">
        <v>436</v>
      </c>
      <c r="E1336" s="80">
        <f t="shared" si="1679"/>
        <v>7450</v>
      </c>
      <c r="F1336" s="81">
        <v>52.395640157608689</v>
      </c>
      <c r="G1336" s="81">
        <f t="shared" si="1680"/>
        <v>142.18740295165838</v>
      </c>
      <c r="H1336" s="82" t="s">
        <v>554</v>
      </c>
      <c r="I1336" s="83"/>
      <c r="J1336" s="83" t="s">
        <v>555</v>
      </c>
      <c r="K1336" s="83" t="s">
        <v>556</v>
      </c>
      <c r="L1336" s="84" t="s">
        <v>567</v>
      </c>
      <c r="M1336" s="134">
        <v>70</v>
      </c>
      <c r="N1336" s="134">
        <v>65</v>
      </c>
      <c r="O1336" s="86" t="s">
        <v>642</v>
      </c>
      <c r="P1336" s="87">
        <f t="shared" si="1681"/>
        <v>6700</v>
      </c>
      <c r="Q1336" s="87" t="s">
        <v>593</v>
      </c>
      <c r="R1336" s="87"/>
      <c r="S1336" s="87"/>
      <c r="T1336" s="87"/>
      <c r="U1336" s="87"/>
      <c r="V1336" s="72">
        <v>600</v>
      </c>
      <c r="Y1336" s="72">
        <v>40.169990787499998</v>
      </c>
      <c r="AC1336" s="4"/>
      <c r="AD1336" s="93">
        <v>9415.0854833952235</v>
      </c>
      <c r="AE1336" s="72">
        <f t="shared" si="1677"/>
        <v>39</v>
      </c>
      <c r="AF1336" s="72">
        <f t="shared" si="1677"/>
        <v>39</v>
      </c>
      <c r="AG1336" s="92">
        <v>0.79</v>
      </c>
      <c r="AK1336" s="4"/>
      <c r="AM1336" s="73"/>
      <c r="AO1336" s="118"/>
    </row>
    <row r="1337" spans="1:41">
      <c r="A1337" s="4" t="str">
        <f t="shared" si="1661"/>
        <v>MCR04DB80 8507</v>
      </c>
      <c r="B1337" s="4">
        <v>7</v>
      </c>
      <c r="C1337" s="115" t="s">
        <v>1006</v>
      </c>
      <c r="D1337" s="79" t="s">
        <v>436</v>
      </c>
      <c r="E1337" s="80">
        <f t="shared" si="1679"/>
        <v>8500</v>
      </c>
      <c r="F1337" s="81">
        <v>61.036672722635124</v>
      </c>
      <c r="G1337" s="81">
        <f t="shared" si="1680"/>
        <v>139.26053994826984</v>
      </c>
      <c r="H1337" s="82" t="s">
        <v>554</v>
      </c>
      <c r="I1337" s="83"/>
      <c r="J1337" s="83" t="s">
        <v>555</v>
      </c>
      <c r="K1337" s="83" t="s">
        <v>556</v>
      </c>
      <c r="L1337" s="84" t="s">
        <v>567</v>
      </c>
      <c r="M1337" s="134">
        <v>70</v>
      </c>
      <c r="N1337" s="134">
        <v>65</v>
      </c>
      <c r="O1337" s="86" t="s">
        <v>642</v>
      </c>
      <c r="P1337" s="87">
        <f t="shared" si="1681"/>
        <v>7600</v>
      </c>
      <c r="Q1337" s="87" t="s">
        <v>507</v>
      </c>
      <c r="R1337" s="87"/>
      <c r="S1337" s="87"/>
      <c r="T1337" s="87"/>
      <c r="U1337" s="87"/>
      <c r="V1337" s="72">
        <v>700</v>
      </c>
      <c r="Y1337" s="72">
        <v>40.327801620312499</v>
      </c>
      <c r="AC1337" s="4"/>
      <c r="AD1337" s="93">
        <v>10743.603141330714</v>
      </c>
      <c r="AE1337" s="72">
        <f t="shared" si="1677"/>
        <v>39</v>
      </c>
      <c r="AF1337" s="72">
        <f t="shared" si="1677"/>
        <v>39</v>
      </c>
      <c r="AG1337" s="92">
        <v>0.79</v>
      </c>
      <c r="AK1337" s="4"/>
      <c r="AM1337" s="73"/>
      <c r="AO1337" s="118"/>
    </row>
    <row r="1338" spans="1:41">
      <c r="A1338" s="4" t="str">
        <f t="shared" si="1661"/>
        <v/>
      </c>
      <c r="C1338" s="115"/>
      <c r="D1338" s="79" t="s">
        <v>646</v>
      </c>
      <c r="E1338" s="80"/>
      <c r="F1338" s="81"/>
      <c r="G1338" s="81"/>
      <c r="H1338" s="82" t="s">
        <v>554</v>
      </c>
      <c r="I1338" s="83"/>
      <c r="J1338" s="83"/>
      <c r="K1338" s="83"/>
      <c r="L1338" s="84"/>
      <c r="M1338" s="134"/>
      <c r="N1338" s="134"/>
      <c r="O1338" s="122"/>
      <c r="P1338" s="87"/>
      <c r="Q1338" s="87"/>
      <c r="R1338" s="87"/>
      <c r="S1338" s="87"/>
      <c r="T1338" s="87"/>
      <c r="U1338" s="87"/>
      <c r="AC1338" s="4"/>
      <c r="AD1338" s="93"/>
      <c r="AG1338" s="92"/>
      <c r="AK1338" s="4"/>
      <c r="AM1338" s="73"/>
      <c r="AO1338" s="118"/>
    </row>
    <row r="1339" spans="1:41" ht="17.399999999999999">
      <c r="A1339" s="4" t="str">
        <f t="shared" si="1661"/>
        <v>MCR05DB80 8501</v>
      </c>
      <c r="B1339" s="4">
        <v>1</v>
      </c>
      <c r="C1339" s="115" t="s">
        <v>1007</v>
      </c>
      <c r="D1339" s="79" t="s">
        <v>435</v>
      </c>
      <c r="E1339" s="80">
        <f t="shared" ref="E1339:E1342" si="1682">MROUND(AD1339*AG1339*AE1339/AF1339,50)</f>
        <v>2500</v>
      </c>
      <c r="F1339" s="81">
        <v>17</v>
      </c>
      <c r="G1339" s="81">
        <f t="shared" ref="G1339:G1345" si="1683">E1339/F1339</f>
        <v>147.05882352941177</v>
      </c>
      <c r="H1339" s="82" t="s">
        <v>554</v>
      </c>
      <c r="I1339" s="83"/>
      <c r="J1339" s="83" t="s">
        <v>555</v>
      </c>
      <c r="K1339" s="83" t="s">
        <v>556</v>
      </c>
      <c r="L1339" s="84" t="s">
        <v>571</v>
      </c>
      <c r="M1339" s="134">
        <v>70</v>
      </c>
      <c r="N1339" s="134">
        <v>65</v>
      </c>
      <c r="O1339" s="86" t="s">
        <v>633</v>
      </c>
      <c r="P1339" s="87">
        <f>MROUND(E1339/(5*0.28),100)</f>
        <v>1800</v>
      </c>
      <c r="Q1339" s="87" t="s">
        <v>635</v>
      </c>
      <c r="R1339" s="87"/>
      <c r="S1339" s="87"/>
      <c r="T1339" s="87"/>
      <c r="U1339" s="87"/>
      <c r="V1339" s="72">
        <v>150</v>
      </c>
      <c r="Y1339" s="72">
        <v>37.547693639257815</v>
      </c>
      <c r="AC1339" s="4"/>
      <c r="AD1339" s="97">
        <v>3179.1224487276709</v>
      </c>
      <c r="AE1339" s="72">
        <v>39</v>
      </c>
      <c r="AF1339" s="72">
        <v>39</v>
      </c>
      <c r="AG1339" s="92">
        <v>0.79</v>
      </c>
      <c r="AK1339" s="4"/>
      <c r="AM1339" s="73"/>
      <c r="AO1339" s="118"/>
    </row>
    <row r="1340" spans="1:41" ht="17.399999999999999">
      <c r="A1340" s="4" t="str">
        <f t="shared" si="1661"/>
        <v>MCR05DB80 8502</v>
      </c>
      <c r="B1340" s="4">
        <v>2</v>
      </c>
      <c r="C1340" s="115" t="s">
        <v>1007</v>
      </c>
      <c r="D1340" s="79" t="s">
        <v>435</v>
      </c>
      <c r="E1340" s="80">
        <f t="shared" si="1682"/>
        <v>3950</v>
      </c>
      <c r="F1340" s="81">
        <v>26</v>
      </c>
      <c r="G1340" s="81">
        <f t="shared" si="1683"/>
        <v>151.92307692307693</v>
      </c>
      <c r="H1340" s="82" t="s">
        <v>554</v>
      </c>
      <c r="I1340" s="83"/>
      <c r="J1340" s="83" t="s">
        <v>555</v>
      </c>
      <c r="K1340" s="83" t="s">
        <v>556</v>
      </c>
      <c r="L1340" s="84" t="s">
        <v>571</v>
      </c>
      <c r="M1340" s="134">
        <v>70</v>
      </c>
      <c r="N1340" s="134">
        <v>65</v>
      </c>
      <c r="O1340" s="86" t="s">
        <v>633</v>
      </c>
      <c r="P1340" s="87">
        <f t="shared" ref="P1340:P1345" si="1684">MROUND(E1340/(5*0.28),100)</f>
        <v>2800</v>
      </c>
      <c r="Q1340" s="87" t="s">
        <v>591</v>
      </c>
      <c r="R1340" s="87"/>
      <c r="S1340" s="87"/>
      <c r="T1340" s="87"/>
      <c r="U1340" s="87"/>
      <c r="V1340" s="72">
        <v>240</v>
      </c>
      <c r="Y1340" s="72">
        <v>38.177952373399997</v>
      </c>
      <c r="AC1340" s="4"/>
      <c r="AD1340" s="94">
        <v>5012.7197615666882</v>
      </c>
      <c r="AE1340" s="72">
        <v>39</v>
      </c>
      <c r="AF1340" s="72">
        <v>39</v>
      </c>
      <c r="AG1340" s="92">
        <v>0.79</v>
      </c>
      <c r="AK1340" s="4"/>
      <c r="AM1340" s="73"/>
      <c r="AO1340" s="118"/>
    </row>
    <row r="1341" spans="1:41" ht="17.399999999999999">
      <c r="A1341" s="4" t="str">
        <f t="shared" si="1661"/>
        <v>MCR05DB80 8503</v>
      </c>
      <c r="B1341" s="4">
        <v>3</v>
      </c>
      <c r="C1341" s="115" t="s">
        <v>1007</v>
      </c>
      <c r="D1341" s="79" t="s">
        <v>435</v>
      </c>
      <c r="E1341" s="80">
        <f t="shared" si="1682"/>
        <v>5400</v>
      </c>
      <c r="F1341" s="81">
        <v>35</v>
      </c>
      <c r="G1341" s="81">
        <f t="shared" si="1683"/>
        <v>154.28571428571428</v>
      </c>
      <c r="H1341" s="82" t="s">
        <v>554</v>
      </c>
      <c r="I1341" s="83"/>
      <c r="J1341" s="83" t="s">
        <v>555</v>
      </c>
      <c r="K1341" s="83" t="s">
        <v>556</v>
      </c>
      <c r="L1341" s="84" t="s">
        <v>571</v>
      </c>
      <c r="M1341" s="134">
        <v>70</v>
      </c>
      <c r="N1341" s="134">
        <v>65</v>
      </c>
      <c r="O1341" s="86" t="s">
        <v>633</v>
      </c>
      <c r="P1341" s="87">
        <f t="shared" si="1684"/>
        <v>3900</v>
      </c>
      <c r="Q1341" s="87" t="s">
        <v>604</v>
      </c>
      <c r="R1341" s="87"/>
      <c r="S1341" s="87"/>
      <c r="T1341" s="87"/>
      <c r="U1341" s="87"/>
      <c r="V1341" s="72">
        <v>333</v>
      </c>
      <c r="Y1341" s="72">
        <v>38.790396265650415</v>
      </c>
      <c r="AC1341" s="4"/>
      <c r="AD1341" s="94">
        <v>6840.8852185167088</v>
      </c>
      <c r="AE1341" s="72">
        <v>39</v>
      </c>
      <c r="AF1341" s="72">
        <v>39</v>
      </c>
      <c r="AG1341" s="92">
        <v>0.79</v>
      </c>
      <c r="AK1341" s="4"/>
      <c r="AM1341" s="73"/>
      <c r="AO1341" s="118"/>
    </row>
    <row r="1342" spans="1:41" ht="17.399999999999999">
      <c r="A1342" s="4" t="str">
        <f t="shared" si="1661"/>
        <v>MCR05DB80 8504</v>
      </c>
      <c r="B1342" s="4">
        <v>4</v>
      </c>
      <c r="C1342" s="115" t="s">
        <v>1007</v>
      </c>
      <c r="D1342" s="79" t="s">
        <v>436</v>
      </c>
      <c r="E1342" s="80">
        <f t="shared" si="1682"/>
        <v>6700</v>
      </c>
      <c r="F1342" s="81">
        <v>45</v>
      </c>
      <c r="G1342" s="81">
        <f t="shared" si="1683"/>
        <v>148.88888888888889</v>
      </c>
      <c r="H1342" s="82" t="s">
        <v>554</v>
      </c>
      <c r="I1342" s="83"/>
      <c r="J1342" s="83" t="s">
        <v>555</v>
      </c>
      <c r="K1342" s="83" t="s">
        <v>556</v>
      </c>
      <c r="L1342" s="84" t="s">
        <v>571</v>
      </c>
      <c r="M1342" s="134">
        <v>70</v>
      </c>
      <c r="N1342" s="134">
        <v>65</v>
      </c>
      <c r="O1342" s="86" t="s">
        <v>633</v>
      </c>
      <c r="P1342" s="87">
        <f t="shared" si="1684"/>
        <v>4800</v>
      </c>
      <c r="Q1342" s="87" t="s">
        <v>607</v>
      </c>
      <c r="R1342" s="87"/>
      <c r="S1342" s="87"/>
      <c r="T1342" s="87"/>
      <c r="U1342" s="87"/>
      <c r="V1342" s="72">
        <v>420</v>
      </c>
      <c r="Y1342" s="72">
        <v>39.3390150279875</v>
      </c>
      <c r="AC1342" s="4"/>
      <c r="AD1342" s="94">
        <v>8504.9643599668125</v>
      </c>
      <c r="AE1342" s="72">
        <v>39</v>
      </c>
      <c r="AF1342" s="72">
        <v>39</v>
      </c>
      <c r="AG1342" s="92">
        <v>0.79</v>
      </c>
      <c r="AK1342" s="4"/>
      <c r="AM1342" s="73"/>
      <c r="AO1342" s="118"/>
    </row>
    <row r="1343" spans="1:41" ht="17.399999999999999">
      <c r="A1343" s="4" t="str">
        <f t="shared" si="1661"/>
        <v>MCR05DB80 8505</v>
      </c>
      <c r="B1343" s="4">
        <v>5</v>
      </c>
      <c r="C1343" s="115" t="s">
        <v>1007</v>
      </c>
      <c r="D1343" s="79" t="s">
        <v>436</v>
      </c>
      <c r="E1343" s="80">
        <f>MROUND(AD1343*AG1343*AE1343/AF1343,50)</f>
        <v>7850</v>
      </c>
      <c r="F1343" s="81">
        <v>53</v>
      </c>
      <c r="G1343" s="81">
        <f t="shared" si="1683"/>
        <v>148.11320754716982</v>
      </c>
      <c r="H1343" s="82" t="s">
        <v>554</v>
      </c>
      <c r="I1343" s="83"/>
      <c r="J1343" s="83" t="s">
        <v>555</v>
      </c>
      <c r="K1343" s="83" t="s">
        <v>556</v>
      </c>
      <c r="L1343" s="84" t="s">
        <v>571</v>
      </c>
      <c r="M1343" s="134">
        <v>70</v>
      </c>
      <c r="N1343" s="134">
        <v>65</v>
      </c>
      <c r="O1343" s="86" t="s">
        <v>633</v>
      </c>
      <c r="P1343" s="87">
        <f t="shared" si="1684"/>
        <v>5600</v>
      </c>
      <c r="Q1343" s="87" t="s">
        <v>632</v>
      </c>
      <c r="R1343" s="87"/>
      <c r="S1343" s="87"/>
      <c r="T1343" s="87"/>
      <c r="U1343" s="87"/>
      <c r="V1343" s="72">
        <v>500</v>
      </c>
      <c r="Y1343" s="72">
        <v>39.764567773437491</v>
      </c>
      <c r="AC1343" s="4"/>
      <c r="AD1343" s="94">
        <v>9934.1051221514663</v>
      </c>
      <c r="AE1343" s="72">
        <v>39</v>
      </c>
      <c r="AF1343" s="72">
        <v>39</v>
      </c>
      <c r="AG1343" s="92">
        <v>0.79</v>
      </c>
      <c r="AK1343" s="4"/>
      <c r="AM1343" s="73"/>
      <c r="AO1343" s="118"/>
    </row>
    <row r="1344" spans="1:41" ht="17.399999999999999">
      <c r="A1344" s="4" t="str">
        <f t="shared" si="1661"/>
        <v>MCR05DB80 8506</v>
      </c>
      <c r="B1344" s="4">
        <v>6</v>
      </c>
      <c r="C1344" s="115" t="s">
        <v>1007</v>
      </c>
      <c r="D1344" s="79" t="s">
        <v>436</v>
      </c>
      <c r="E1344" s="80">
        <f>MROUND(AD1344*AG1344*AE1344/AF1344,50)</f>
        <v>9300</v>
      </c>
      <c r="F1344" s="81">
        <v>64</v>
      </c>
      <c r="G1344" s="81">
        <f t="shared" si="1683"/>
        <v>145.3125</v>
      </c>
      <c r="H1344" s="82" t="s">
        <v>554</v>
      </c>
      <c r="I1344" s="83"/>
      <c r="J1344" s="83" t="s">
        <v>555</v>
      </c>
      <c r="K1344" s="83" t="s">
        <v>556</v>
      </c>
      <c r="L1344" s="84" t="s">
        <v>571</v>
      </c>
      <c r="M1344" s="134">
        <v>70</v>
      </c>
      <c r="N1344" s="134">
        <v>65</v>
      </c>
      <c r="O1344" s="86" t="s">
        <v>633</v>
      </c>
      <c r="P1344" s="87">
        <f t="shared" si="1684"/>
        <v>6600</v>
      </c>
      <c r="Q1344" s="87" t="s">
        <v>593</v>
      </c>
      <c r="R1344" s="87"/>
      <c r="S1344" s="87"/>
      <c r="T1344" s="87"/>
      <c r="U1344" s="87"/>
      <c r="V1344" s="72">
        <v>600</v>
      </c>
      <c r="Y1344" s="72">
        <v>40.169990787499998</v>
      </c>
      <c r="AC1344" s="4"/>
      <c r="AD1344" s="147">
        <v>11768.85685424403</v>
      </c>
      <c r="AE1344" s="72">
        <v>39</v>
      </c>
      <c r="AF1344" s="72">
        <v>39</v>
      </c>
      <c r="AG1344" s="92">
        <v>0.79</v>
      </c>
      <c r="AK1344" s="4"/>
      <c r="AM1344" s="73"/>
      <c r="AO1344" s="118"/>
    </row>
    <row r="1345" spans="1:41" ht="17.399999999999999">
      <c r="A1345" s="4" t="str">
        <f t="shared" si="1661"/>
        <v>MCR05DB80 8507</v>
      </c>
      <c r="B1345" s="4">
        <v>7</v>
      </c>
      <c r="C1345" s="115" t="s">
        <v>1007</v>
      </c>
      <c r="D1345" s="79" t="s">
        <v>436</v>
      </c>
      <c r="E1345" s="80">
        <f>MROUND(AD1345*AG1345*AE1345/AF1345,50)</f>
        <v>10600</v>
      </c>
      <c r="F1345" s="81">
        <v>75</v>
      </c>
      <c r="G1345" s="81">
        <f t="shared" si="1683"/>
        <v>141.33333333333334</v>
      </c>
      <c r="H1345" s="82" t="s">
        <v>554</v>
      </c>
      <c r="I1345" s="83"/>
      <c r="J1345" s="83" t="s">
        <v>555</v>
      </c>
      <c r="K1345" s="83" t="s">
        <v>556</v>
      </c>
      <c r="L1345" s="84" t="s">
        <v>571</v>
      </c>
      <c r="M1345" s="134">
        <v>70</v>
      </c>
      <c r="N1345" s="134">
        <v>65</v>
      </c>
      <c r="O1345" s="86" t="s">
        <v>633</v>
      </c>
      <c r="P1345" s="87">
        <f t="shared" si="1684"/>
        <v>7600</v>
      </c>
      <c r="Q1345" s="87" t="s">
        <v>507</v>
      </c>
      <c r="R1345" s="87"/>
      <c r="S1345" s="87"/>
      <c r="T1345" s="87"/>
      <c r="U1345" s="87"/>
      <c r="V1345" s="72">
        <v>700</v>
      </c>
      <c r="Y1345" s="72">
        <v>40.327801620312499</v>
      </c>
      <c r="AC1345" s="4"/>
      <c r="AD1345" s="97">
        <v>13429.503926663392</v>
      </c>
      <c r="AE1345" s="72">
        <v>39</v>
      </c>
      <c r="AF1345" s="72">
        <v>39</v>
      </c>
      <c r="AG1345" s="92">
        <v>0.79</v>
      </c>
      <c r="AK1345" s="4"/>
      <c r="AM1345" s="73"/>
      <c r="AO1345" s="118"/>
    </row>
    <row r="1346" spans="1:41">
      <c r="A1346" s="4" t="str">
        <f t="shared" si="1661"/>
        <v/>
      </c>
      <c r="C1346" s="115"/>
      <c r="D1346" s="79" t="s">
        <v>646</v>
      </c>
      <c r="E1346" s="80"/>
      <c r="F1346" s="82"/>
      <c r="G1346" s="81"/>
      <c r="H1346" s="82" t="s">
        <v>554</v>
      </c>
      <c r="I1346" s="83"/>
      <c r="J1346" s="83"/>
      <c r="K1346" s="83"/>
      <c r="L1346" s="84"/>
      <c r="M1346" s="134"/>
      <c r="N1346" s="134"/>
      <c r="O1346" s="122"/>
      <c r="P1346" s="87"/>
      <c r="Q1346" s="87"/>
      <c r="R1346" s="87"/>
      <c r="S1346" s="87"/>
      <c r="T1346" s="87"/>
      <c r="U1346" s="87"/>
      <c r="AC1346" s="4"/>
      <c r="AE1346" s="72">
        <f>AE1337</f>
        <v>39</v>
      </c>
      <c r="AF1346" s="72">
        <f>AF1337</f>
        <v>39</v>
      </c>
      <c r="AG1346" s="92"/>
      <c r="AK1346" s="4"/>
      <c r="AM1346" s="73"/>
      <c r="AO1346" s="118"/>
    </row>
    <row r="1347" spans="1:41">
      <c r="A1347" s="4" t="str">
        <f t="shared" si="1661"/>
        <v>MCR02DB50 8501</v>
      </c>
      <c r="B1347" s="4">
        <v>1</v>
      </c>
      <c r="C1347" s="115" t="s">
        <v>1008</v>
      </c>
      <c r="D1347" s="79" t="s">
        <v>435</v>
      </c>
      <c r="E1347" s="80">
        <f t="shared" ref="E1347:E1353" si="1685">MROUND(AD1347*AG1347*AE1347/AF1347,50)</f>
        <v>1050</v>
      </c>
      <c r="F1347" s="81">
        <v>7.6110189809306386</v>
      </c>
      <c r="G1347" s="81">
        <f t="shared" ref="G1347:G1353" si="1686">E1347/F1347</f>
        <v>137.95787431758725</v>
      </c>
      <c r="H1347" s="82" t="s">
        <v>554</v>
      </c>
      <c r="I1347" s="83"/>
      <c r="J1347" s="83" t="s">
        <v>555</v>
      </c>
      <c r="K1347" s="83" t="s">
        <v>556</v>
      </c>
      <c r="L1347" s="84" t="s">
        <v>557</v>
      </c>
      <c r="M1347" s="134">
        <v>70</v>
      </c>
      <c r="N1347" s="134">
        <v>65</v>
      </c>
      <c r="O1347" s="86" t="s">
        <v>598</v>
      </c>
      <c r="P1347" s="87">
        <f>MROUND(E1347/(2*0.28),100)</f>
        <v>1900</v>
      </c>
      <c r="Q1347" s="87" t="s">
        <v>584</v>
      </c>
      <c r="R1347" s="87"/>
      <c r="S1347" s="87"/>
      <c r="T1347" s="87"/>
      <c r="U1347" s="87"/>
      <c r="V1347" s="72">
        <v>150</v>
      </c>
      <c r="Y1347" s="72">
        <v>37.547693639257815</v>
      </c>
      <c r="AC1347" s="4"/>
      <c r="AD1347" s="93">
        <v>1271.6489794910683</v>
      </c>
      <c r="AE1347" s="72">
        <f>AE1346</f>
        <v>39</v>
      </c>
      <c r="AF1347" s="72">
        <f>AF1346</f>
        <v>39</v>
      </c>
      <c r="AG1347" s="92">
        <v>0.83</v>
      </c>
      <c r="AK1347" s="4"/>
      <c r="AM1347" s="73"/>
      <c r="AO1347" s="118"/>
    </row>
    <row r="1348" spans="1:41">
      <c r="A1348" s="4" t="str">
        <f t="shared" si="1661"/>
        <v>MCR02DB50 8502</v>
      </c>
      <c r="B1348" s="4">
        <v>2</v>
      </c>
      <c r="C1348" s="115" t="s">
        <v>1008</v>
      </c>
      <c r="D1348" s="79" t="s">
        <v>435</v>
      </c>
      <c r="E1348" s="80">
        <f t="shared" si="1685"/>
        <v>1650</v>
      </c>
      <c r="F1348" s="81">
        <v>11.174034840995121</v>
      </c>
      <c r="G1348" s="81">
        <f t="shared" si="1686"/>
        <v>147.66376009017856</v>
      </c>
      <c r="H1348" s="82" t="s">
        <v>554</v>
      </c>
      <c r="I1348" s="83"/>
      <c r="J1348" s="83" t="s">
        <v>555</v>
      </c>
      <c r="K1348" s="83" t="s">
        <v>556</v>
      </c>
      <c r="L1348" s="84" t="s">
        <v>557</v>
      </c>
      <c r="M1348" s="134">
        <v>70</v>
      </c>
      <c r="N1348" s="134">
        <v>65</v>
      </c>
      <c r="O1348" s="86" t="s">
        <v>598</v>
      </c>
      <c r="P1348" s="87">
        <f t="shared" ref="P1348:P1353" si="1687">MROUND(E1348/(2*0.28),100)</f>
        <v>2900</v>
      </c>
      <c r="Q1348" s="87" t="s">
        <v>418</v>
      </c>
      <c r="R1348" s="87"/>
      <c r="S1348" s="87"/>
      <c r="T1348" s="87"/>
      <c r="U1348" s="87"/>
      <c r="V1348" s="72">
        <v>240</v>
      </c>
      <c r="Y1348" s="72">
        <v>38.177952373399997</v>
      </c>
      <c r="AC1348" s="4"/>
      <c r="AD1348" s="93">
        <v>2005.0879046266755</v>
      </c>
      <c r="AE1348" s="72">
        <f t="shared" ref="AE1348:AF1361" si="1688">AE1347</f>
        <v>39</v>
      </c>
      <c r="AF1348" s="72">
        <f t="shared" si="1688"/>
        <v>39</v>
      </c>
      <c r="AG1348" s="92">
        <v>0.83</v>
      </c>
      <c r="AK1348" s="4"/>
      <c r="AM1348" s="73"/>
      <c r="AO1348" s="118"/>
    </row>
    <row r="1349" spans="1:41">
      <c r="A1349" s="4" t="str">
        <f t="shared" si="1661"/>
        <v>MCR02DB50 8503</v>
      </c>
      <c r="B1349" s="4">
        <v>3</v>
      </c>
      <c r="C1349" s="115" t="s">
        <v>1008</v>
      </c>
      <c r="D1349" s="79" t="s">
        <v>435</v>
      </c>
      <c r="E1349" s="80">
        <f t="shared" si="1685"/>
        <v>2250</v>
      </c>
      <c r="F1349" s="81">
        <v>15.562893923447696</v>
      </c>
      <c r="G1349" s="81">
        <f t="shared" si="1686"/>
        <v>144.57465372876811</v>
      </c>
      <c r="H1349" s="82" t="s">
        <v>554</v>
      </c>
      <c r="I1349" s="83"/>
      <c r="J1349" s="83" t="s">
        <v>555</v>
      </c>
      <c r="K1349" s="83" t="s">
        <v>556</v>
      </c>
      <c r="L1349" s="84" t="s">
        <v>557</v>
      </c>
      <c r="M1349" s="134">
        <v>70</v>
      </c>
      <c r="N1349" s="134">
        <v>65</v>
      </c>
      <c r="O1349" s="86" t="s">
        <v>598</v>
      </c>
      <c r="P1349" s="87">
        <f t="shared" si="1687"/>
        <v>4000</v>
      </c>
      <c r="Q1349" s="87" t="s">
        <v>629</v>
      </c>
      <c r="R1349" s="87"/>
      <c r="S1349" s="87"/>
      <c r="T1349" s="87"/>
      <c r="U1349" s="87"/>
      <c r="V1349" s="72">
        <v>333</v>
      </c>
      <c r="Y1349" s="72">
        <v>38.790396265650415</v>
      </c>
      <c r="AC1349" s="4"/>
      <c r="AD1349" s="93">
        <v>2736.3540874066834</v>
      </c>
      <c r="AE1349" s="72">
        <f t="shared" si="1688"/>
        <v>39</v>
      </c>
      <c r="AF1349" s="72">
        <f t="shared" si="1688"/>
        <v>39</v>
      </c>
      <c r="AG1349" s="92">
        <v>0.83</v>
      </c>
      <c r="AK1349" s="4"/>
      <c r="AM1349" s="73"/>
      <c r="AO1349" s="118"/>
    </row>
    <row r="1350" spans="1:41">
      <c r="A1350" s="4" t="str">
        <f t="shared" si="1661"/>
        <v>MCR02DB50 8504</v>
      </c>
      <c r="B1350" s="4">
        <v>4</v>
      </c>
      <c r="C1350" s="115" t="s">
        <v>1008</v>
      </c>
      <c r="D1350" s="79" t="s">
        <v>435</v>
      </c>
      <c r="E1350" s="80">
        <f t="shared" si="1685"/>
        <v>2800</v>
      </c>
      <c r="F1350" s="81">
        <v>19.669507513993747</v>
      </c>
      <c r="G1350" s="81">
        <f t="shared" si="1686"/>
        <v>142.35231858286019</v>
      </c>
      <c r="H1350" s="82" t="s">
        <v>554</v>
      </c>
      <c r="I1350" s="83"/>
      <c r="J1350" s="83" t="s">
        <v>555</v>
      </c>
      <c r="K1350" s="83" t="s">
        <v>556</v>
      </c>
      <c r="L1350" s="84" t="s">
        <v>557</v>
      </c>
      <c r="M1350" s="134">
        <v>70</v>
      </c>
      <c r="N1350" s="134">
        <v>65</v>
      </c>
      <c r="O1350" s="86" t="s">
        <v>598</v>
      </c>
      <c r="P1350" s="87">
        <f t="shared" si="1687"/>
        <v>5000</v>
      </c>
      <c r="Q1350" s="87" t="s">
        <v>430</v>
      </c>
      <c r="R1350" s="87"/>
      <c r="S1350" s="87"/>
      <c r="T1350" s="87"/>
      <c r="U1350" s="87"/>
      <c r="V1350" s="72">
        <v>420</v>
      </c>
      <c r="Y1350" s="72">
        <v>39.3390150279875</v>
      </c>
      <c r="AC1350" s="4"/>
      <c r="AD1350" s="93">
        <v>3401.9857439867246</v>
      </c>
      <c r="AE1350" s="72">
        <f t="shared" si="1688"/>
        <v>39</v>
      </c>
      <c r="AF1350" s="72">
        <f t="shared" si="1688"/>
        <v>39</v>
      </c>
      <c r="AG1350" s="92">
        <v>0.83</v>
      </c>
      <c r="AK1350" s="4"/>
      <c r="AM1350" s="73"/>
      <c r="AO1350" s="118"/>
    </row>
    <row r="1351" spans="1:41">
      <c r="A1351" s="4" t="str">
        <f t="shared" si="1661"/>
        <v>MCR02DB50 8505</v>
      </c>
      <c r="B1351" s="4">
        <v>5</v>
      </c>
      <c r="C1351" s="115" t="s">
        <v>1008</v>
      </c>
      <c r="D1351" s="79" t="s">
        <v>435</v>
      </c>
      <c r="E1351" s="80">
        <f t="shared" si="1685"/>
        <v>3300</v>
      </c>
      <c r="F1351" s="81">
        <v>23.390922219669115</v>
      </c>
      <c r="G1351" s="81">
        <f t="shared" si="1686"/>
        <v>141.08037165054887</v>
      </c>
      <c r="H1351" s="82" t="s">
        <v>554</v>
      </c>
      <c r="I1351" s="83"/>
      <c r="J1351" s="83" t="s">
        <v>555</v>
      </c>
      <c r="K1351" s="83" t="s">
        <v>556</v>
      </c>
      <c r="L1351" s="84" t="s">
        <v>557</v>
      </c>
      <c r="M1351" s="134">
        <v>70</v>
      </c>
      <c r="N1351" s="134">
        <v>65</v>
      </c>
      <c r="O1351" s="86" t="s">
        <v>598</v>
      </c>
      <c r="P1351" s="87">
        <f t="shared" si="1687"/>
        <v>5900</v>
      </c>
      <c r="Q1351" s="87" t="s">
        <v>640</v>
      </c>
      <c r="R1351" s="87"/>
      <c r="S1351" s="87"/>
      <c r="T1351" s="87"/>
      <c r="U1351" s="87"/>
      <c r="V1351" s="72">
        <v>500</v>
      </c>
      <c r="Y1351" s="72">
        <v>39.764567773437491</v>
      </c>
      <c r="AC1351" s="4"/>
      <c r="AD1351" s="93">
        <v>3993.9422358966212</v>
      </c>
      <c r="AE1351" s="72">
        <f t="shared" si="1688"/>
        <v>39</v>
      </c>
      <c r="AF1351" s="72">
        <f t="shared" si="1688"/>
        <v>39</v>
      </c>
      <c r="AG1351" s="92">
        <v>0.83</v>
      </c>
      <c r="AK1351" s="4"/>
      <c r="AM1351" s="73"/>
      <c r="AO1351" s="118"/>
    </row>
    <row r="1352" spans="1:41">
      <c r="A1352" s="4" t="str">
        <f t="shared" si="1661"/>
        <v>MCR02DB50 8506</v>
      </c>
      <c r="B1352" s="4">
        <v>6</v>
      </c>
      <c r="C1352" s="115" t="s">
        <v>1008</v>
      </c>
      <c r="D1352" s="79" t="s">
        <v>436</v>
      </c>
      <c r="E1352" s="80">
        <f t="shared" si="1685"/>
        <v>3900</v>
      </c>
      <c r="F1352" s="81">
        <v>27.388630082386364</v>
      </c>
      <c r="G1352" s="81">
        <f t="shared" si="1686"/>
        <v>142.39485466299723</v>
      </c>
      <c r="H1352" s="82" t="s">
        <v>554</v>
      </c>
      <c r="I1352" s="83"/>
      <c r="J1352" s="83" t="s">
        <v>555</v>
      </c>
      <c r="K1352" s="83" t="s">
        <v>556</v>
      </c>
      <c r="L1352" s="84" t="s">
        <v>557</v>
      </c>
      <c r="M1352" s="134">
        <v>70</v>
      </c>
      <c r="N1352" s="134">
        <v>65</v>
      </c>
      <c r="O1352" s="86" t="s">
        <v>598</v>
      </c>
      <c r="P1352" s="87">
        <f t="shared" si="1687"/>
        <v>7000</v>
      </c>
      <c r="Q1352" s="87" t="s">
        <v>595</v>
      </c>
      <c r="R1352" s="87"/>
      <c r="S1352" s="87"/>
      <c r="T1352" s="87"/>
      <c r="U1352" s="87"/>
      <c r="V1352" s="72">
        <v>600</v>
      </c>
      <c r="Y1352" s="72">
        <v>40.169990787499998</v>
      </c>
      <c r="AC1352" s="4"/>
      <c r="AD1352" s="93">
        <v>4707.5427416976117</v>
      </c>
      <c r="AE1352" s="72">
        <f t="shared" si="1688"/>
        <v>39</v>
      </c>
      <c r="AF1352" s="72">
        <f t="shared" si="1688"/>
        <v>39</v>
      </c>
      <c r="AG1352" s="92">
        <v>0.83</v>
      </c>
      <c r="AK1352" s="4"/>
      <c r="AM1352" s="73"/>
      <c r="AO1352" s="118"/>
    </row>
    <row r="1353" spans="1:41">
      <c r="A1353" s="4" t="str">
        <f t="shared" ref="A1353:A1369" si="1689">C1353&amp;B1353</f>
        <v>MCR02DB50 8507</v>
      </c>
      <c r="B1353" s="4">
        <v>7</v>
      </c>
      <c r="C1353" s="115" t="s">
        <v>1008</v>
      </c>
      <c r="D1353" s="79" t="s">
        <v>436</v>
      </c>
      <c r="E1353" s="80">
        <f t="shared" si="1685"/>
        <v>4450</v>
      </c>
      <c r="F1353" s="81">
        <v>32.078933107066753</v>
      </c>
      <c r="G1353" s="81">
        <f t="shared" si="1686"/>
        <v>138.72032418122092</v>
      </c>
      <c r="H1353" s="82" t="s">
        <v>554</v>
      </c>
      <c r="I1353" s="83"/>
      <c r="J1353" s="83" t="s">
        <v>555</v>
      </c>
      <c r="K1353" s="83" t="s">
        <v>556</v>
      </c>
      <c r="L1353" s="84" t="s">
        <v>557</v>
      </c>
      <c r="M1353" s="134">
        <v>70</v>
      </c>
      <c r="N1353" s="134">
        <v>65</v>
      </c>
      <c r="O1353" s="86" t="s">
        <v>598</v>
      </c>
      <c r="P1353" s="87">
        <f t="shared" si="1687"/>
        <v>7900</v>
      </c>
      <c r="Q1353" s="87" t="s">
        <v>596</v>
      </c>
      <c r="R1353" s="87"/>
      <c r="S1353" s="87"/>
      <c r="T1353" s="87"/>
      <c r="U1353" s="87"/>
      <c r="V1353" s="72">
        <v>700</v>
      </c>
      <c r="Y1353" s="72">
        <v>40.327801620312499</v>
      </c>
      <c r="AC1353" s="4"/>
      <c r="AD1353" s="93">
        <v>5371.8015706653568</v>
      </c>
      <c r="AE1353" s="72">
        <f t="shared" si="1688"/>
        <v>39</v>
      </c>
      <c r="AF1353" s="72">
        <f t="shared" si="1688"/>
        <v>39</v>
      </c>
      <c r="AG1353" s="92">
        <v>0.83</v>
      </c>
      <c r="AK1353" s="4"/>
      <c r="AM1353" s="73"/>
      <c r="AO1353" s="118"/>
    </row>
    <row r="1354" spans="1:41">
      <c r="A1354" s="4" t="str">
        <f t="shared" si="1689"/>
        <v/>
      </c>
      <c r="C1354" s="115"/>
      <c r="D1354" s="79" t="s">
        <v>646</v>
      </c>
      <c r="E1354" s="80"/>
      <c r="F1354" s="82"/>
      <c r="G1354" s="81"/>
      <c r="H1354" s="82" t="s">
        <v>554</v>
      </c>
      <c r="I1354" s="83"/>
      <c r="J1354" s="83"/>
      <c r="K1354" s="83"/>
      <c r="L1354" s="84"/>
      <c r="M1354" s="134"/>
      <c r="N1354" s="134"/>
      <c r="O1354" s="122"/>
      <c r="P1354" s="87"/>
      <c r="Q1354" s="87"/>
      <c r="R1354" s="87"/>
      <c r="S1354" s="87"/>
      <c r="T1354" s="87"/>
      <c r="U1354" s="87"/>
      <c r="AC1354" s="4"/>
      <c r="AE1354" s="72">
        <f t="shared" si="1688"/>
        <v>39</v>
      </c>
      <c r="AF1354" s="72">
        <f t="shared" si="1688"/>
        <v>39</v>
      </c>
      <c r="AG1354" s="92"/>
      <c r="AK1354" s="4"/>
      <c r="AM1354" s="73"/>
      <c r="AO1354" s="118"/>
    </row>
    <row r="1355" spans="1:41">
      <c r="A1355" s="4" t="str">
        <f t="shared" si="1689"/>
        <v>MCR04DB50 8501</v>
      </c>
      <c r="B1355" s="4">
        <v>1</v>
      </c>
      <c r="C1355" s="115" t="s">
        <v>1009</v>
      </c>
      <c r="D1355" s="79" t="s">
        <v>435</v>
      </c>
      <c r="E1355" s="80">
        <f t="shared" ref="E1355:E1361" si="1690">MROUND(AD1355*AG1355*AE1355/AF1355,50)</f>
        <v>2100</v>
      </c>
      <c r="F1355" s="81">
        <v>13.571455532261862</v>
      </c>
      <c r="G1355" s="81">
        <f t="shared" ref="G1355:G1361" si="1691">E1355/F1355</f>
        <v>154.73653470756406</v>
      </c>
      <c r="H1355" s="82" t="s">
        <v>554</v>
      </c>
      <c r="I1355" s="83"/>
      <c r="J1355" s="83" t="s">
        <v>555</v>
      </c>
      <c r="K1355" s="83" t="s">
        <v>556</v>
      </c>
      <c r="L1355" s="84" t="s">
        <v>567</v>
      </c>
      <c r="M1355" s="134">
        <v>70</v>
      </c>
      <c r="N1355" s="134">
        <v>65</v>
      </c>
      <c r="O1355" s="86" t="s">
        <v>642</v>
      </c>
      <c r="P1355" s="87">
        <f>MROUND(E1355/(4*0.28),100)</f>
        <v>1900</v>
      </c>
      <c r="Q1355" s="87" t="s">
        <v>584</v>
      </c>
      <c r="R1355" s="87"/>
      <c r="S1355" s="87"/>
      <c r="T1355" s="87"/>
      <c r="U1355" s="87"/>
      <c r="V1355" s="72">
        <v>150</v>
      </c>
      <c r="Y1355" s="72">
        <v>37.547693639257815</v>
      </c>
      <c r="AC1355" s="4"/>
      <c r="AD1355" s="93">
        <v>2543.2979589821366</v>
      </c>
      <c r="AE1355" s="72">
        <f t="shared" si="1688"/>
        <v>39</v>
      </c>
      <c r="AF1355" s="72">
        <f t="shared" si="1688"/>
        <v>39</v>
      </c>
      <c r="AG1355" s="92">
        <v>0.83</v>
      </c>
      <c r="AK1355" s="4"/>
      <c r="AM1355" s="73"/>
      <c r="AO1355" s="118"/>
    </row>
    <row r="1356" spans="1:41">
      <c r="A1356" s="4" t="str">
        <f t="shared" si="1689"/>
        <v>MCR04DB50 8502</v>
      </c>
      <c r="B1356" s="4">
        <v>2</v>
      </c>
      <c r="C1356" s="115" t="s">
        <v>1009</v>
      </c>
      <c r="D1356" s="79" t="s">
        <v>435</v>
      </c>
      <c r="E1356" s="80">
        <f t="shared" si="1690"/>
        <v>3350</v>
      </c>
      <c r="F1356" s="81">
        <v>21.308624580502325</v>
      </c>
      <c r="G1356" s="81">
        <f t="shared" si="1691"/>
        <v>157.21333807088115</v>
      </c>
      <c r="H1356" s="82" t="s">
        <v>554</v>
      </c>
      <c r="I1356" s="83"/>
      <c r="J1356" s="83" t="s">
        <v>555</v>
      </c>
      <c r="K1356" s="83" t="s">
        <v>556</v>
      </c>
      <c r="L1356" s="84" t="s">
        <v>567</v>
      </c>
      <c r="M1356" s="134">
        <v>70</v>
      </c>
      <c r="N1356" s="134">
        <v>65</v>
      </c>
      <c r="O1356" s="86" t="s">
        <v>642</v>
      </c>
      <c r="P1356" s="87">
        <f t="shared" ref="P1356:P1361" si="1692">MROUND(E1356/(4*0.28),100)</f>
        <v>3000</v>
      </c>
      <c r="Q1356" s="87" t="s">
        <v>418</v>
      </c>
      <c r="R1356" s="87"/>
      <c r="S1356" s="87"/>
      <c r="T1356" s="87"/>
      <c r="U1356" s="87"/>
      <c r="V1356" s="72">
        <v>240</v>
      </c>
      <c r="Y1356" s="72">
        <v>38.177952373399997</v>
      </c>
      <c r="AC1356" s="4"/>
      <c r="AD1356" s="93">
        <v>4010.175809253351</v>
      </c>
      <c r="AE1356" s="72">
        <f t="shared" si="1688"/>
        <v>39</v>
      </c>
      <c r="AF1356" s="72">
        <f t="shared" si="1688"/>
        <v>39</v>
      </c>
      <c r="AG1356" s="92">
        <v>0.83</v>
      </c>
      <c r="AK1356" s="4"/>
      <c r="AM1356" s="73"/>
      <c r="AO1356" s="118"/>
    </row>
    <row r="1357" spans="1:41">
      <c r="A1357" s="4" t="str">
        <f t="shared" si="1689"/>
        <v>MCR04DB50 8503</v>
      </c>
      <c r="B1357" s="4">
        <v>3</v>
      </c>
      <c r="C1357" s="115" t="s">
        <v>1009</v>
      </c>
      <c r="D1357" s="79" t="s">
        <v>435</v>
      </c>
      <c r="E1357" s="80">
        <f t="shared" si="1690"/>
        <v>4550</v>
      </c>
      <c r="F1357" s="81">
        <v>29.027420126879971</v>
      </c>
      <c r="G1357" s="81">
        <f t="shared" si="1691"/>
        <v>156.74834277768312</v>
      </c>
      <c r="H1357" s="82" t="s">
        <v>554</v>
      </c>
      <c r="I1357" s="83"/>
      <c r="J1357" s="83" t="s">
        <v>555</v>
      </c>
      <c r="K1357" s="83" t="s">
        <v>556</v>
      </c>
      <c r="L1357" s="84" t="s">
        <v>567</v>
      </c>
      <c r="M1357" s="134">
        <v>70</v>
      </c>
      <c r="N1357" s="134">
        <v>65</v>
      </c>
      <c r="O1357" s="86" t="s">
        <v>642</v>
      </c>
      <c r="P1357" s="87">
        <f t="shared" si="1692"/>
        <v>4100</v>
      </c>
      <c r="Q1357" s="87" t="s">
        <v>629</v>
      </c>
      <c r="R1357" s="87"/>
      <c r="S1357" s="87"/>
      <c r="T1357" s="87"/>
      <c r="U1357" s="87"/>
      <c r="V1357" s="72">
        <v>333</v>
      </c>
      <c r="Y1357" s="72">
        <v>38.790396265650415</v>
      </c>
      <c r="AC1357" s="4"/>
      <c r="AD1357" s="93">
        <v>5472.7081748133669</v>
      </c>
      <c r="AE1357" s="72">
        <f t="shared" si="1688"/>
        <v>39</v>
      </c>
      <c r="AF1357" s="72">
        <f t="shared" si="1688"/>
        <v>39</v>
      </c>
      <c r="AG1357" s="92">
        <v>0.83</v>
      </c>
      <c r="AK1357" s="4"/>
      <c r="AM1357" s="73"/>
      <c r="AO1357" s="118"/>
    </row>
    <row r="1358" spans="1:41">
      <c r="A1358" s="4" t="str">
        <f t="shared" si="1689"/>
        <v>MCR04DB50 8504</v>
      </c>
      <c r="B1358" s="4">
        <v>4</v>
      </c>
      <c r="C1358" s="115" t="s">
        <v>1009</v>
      </c>
      <c r="D1358" s="79" t="s">
        <v>436</v>
      </c>
      <c r="E1358" s="80">
        <f t="shared" si="1690"/>
        <v>5650</v>
      </c>
      <c r="F1358" s="81">
        <v>36.716414026121662</v>
      </c>
      <c r="G1358" s="81">
        <f t="shared" si="1691"/>
        <v>153.88213010073216</v>
      </c>
      <c r="H1358" s="82" t="s">
        <v>554</v>
      </c>
      <c r="I1358" s="83"/>
      <c r="J1358" s="83" t="s">
        <v>555</v>
      </c>
      <c r="K1358" s="83" t="s">
        <v>556</v>
      </c>
      <c r="L1358" s="84" t="s">
        <v>567</v>
      </c>
      <c r="M1358" s="134">
        <v>70</v>
      </c>
      <c r="N1358" s="134">
        <v>65</v>
      </c>
      <c r="O1358" s="86" t="s">
        <v>642</v>
      </c>
      <c r="P1358" s="87">
        <f t="shared" si="1692"/>
        <v>5000</v>
      </c>
      <c r="Q1358" s="87" t="s">
        <v>430</v>
      </c>
      <c r="R1358" s="87"/>
      <c r="S1358" s="87"/>
      <c r="T1358" s="87"/>
      <c r="U1358" s="87"/>
      <c r="V1358" s="72">
        <v>420</v>
      </c>
      <c r="Y1358" s="72">
        <v>39.3390150279875</v>
      </c>
      <c r="AC1358" s="4"/>
      <c r="AD1358" s="93">
        <v>6803.9714879734493</v>
      </c>
      <c r="AE1358" s="72">
        <f t="shared" si="1688"/>
        <v>39</v>
      </c>
      <c r="AF1358" s="72">
        <f t="shared" si="1688"/>
        <v>39</v>
      </c>
      <c r="AG1358" s="92">
        <v>0.83</v>
      </c>
      <c r="AK1358" s="4"/>
      <c r="AM1358" s="73"/>
      <c r="AO1358" s="118"/>
    </row>
    <row r="1359" spans="1:41">
      <c r="A1359" s="4" t="str">
        <f t="shared" si="1689"/>
        <v>MCR04DB50 8505</v>
      </c>
      <c r="B1359" s="4">
        <v>5</v>
      </c>
      <c r="C1359" s="115" t="s">
        <v>1009</v>
      </c>
      <c r="D1359" s="79" t="s">
        <v>436</v>
      </c>
      <c r="E1359" s="80">
        <f t="shared" si="1690"/>
        <v>6650</v>
      </c>
      <c r="F1359" s="81">
        <v>43.697327223557679</v>
      </c>
      <c r="G1359" s="81">
        <f t="shared" si="1691"/>
        <v>152.18322086333274</v>
      </c>
      <c r="H1359" s="82" t="s">
        <v>554</v>
      </c>
      <c r="I1359" s="83"/>
      <c r="J1359" s="83" t="s">
        <v>555</v>
      </c>
      <c r="K1359" s="83" t="s">
        <v>556</v>
      </c>
      <c r="L1359" s="84" t="s">
        <v>567</v>
      </c>
      <c r="M1359" s="134">
        <v>70</v>
      </c>
      <c r="N1359" s="134">
        <v>65</v>
      </c>
      <c r="O1359" s="86" t="s">
        <v>642</v>
      </c>
      <c r="P1359" s="87">
        <f t="shared" si="1692"/>
        <v>5900</v>
      </c>
      <c r="Q1359" s="87" t="s">
        <v>640</v>
      </c>
      <c r="R1359" s="87"/>
      <c r="S1359" s="87"/>
      <c r="T1359" s="87"/>
      <c r="U1359" s="87"/>
      <c r="V1359" s="72">
        <v>500</v>
      </c>
      <c r="Y1359" s="72">
        <v>39.764567773437491</v>
      </c>
      <c r="AC1359" s="4"/>
      <c r="AD1359" s="93">
        <v>7987.8844717932425</v>
      </c>
      <c r="AE1359" s="72">
        <f t="shared" si="1688"/>
        <v>39</v>
      </c>
      <c r="AF1359" s="72">
        <f t="shared" si="1688"/>
        <v>39</v>
      </c>
      <c r="AG1359" s="92">
        <v>0.83</v>
      </c>
      <c r="AK1359" s="4"/>
      <c r="AM1359" s="73"/>
      <c r="AO1359" s="118"/>
    </row>
    <row r="1360" spans="1:41">
      <c r="A1360" s="4" t="str">
        <f t="shared" si="1689"/>
        <v>MCR04DB50 8506</v>
      </c>
      <c r="B1360" s="4">
        <v>6</v>
      </c>
      <c r="C1360" s="115" t="s">
        <v>1009</v>
      </c>
      <c r="D1360" s="79" t="s">
        <v>436</v>
      </c>
      <c r="E1360" s="80">
        <f t="shared" si="1690"/>
        <v>7800</v>
      </c>
      <c r="F1360" s="81">
        <v>52.395640157608689</v>
      </c>
      <c r="G1360" s="81">
        <f t="shared" si="1691"/>
        <v>148.86734805676986</v>
      </c>
      <c r="H1360" s="82" t="s">
        <v>554</v>
      </c>
      <c r="I1360" s="83"/>
      <c r="J1360" s="83" t="s">
        <v>555</v>
      </c>
      <c r="K1360" s="83" t="s">
        <v>556</v>
      </c>
      <c r="L1360" s="84" t="s">
        <v>567</v>
      </c>
      <c r="M1360" s="134">
        <v>70</v>
      </c>
      <c r="N1360" s="134">
        <v>65</v>
      </c>
      <c r="O1360" s="86" t="s">
        <v>642</v>
      </c>
      <c r="P1360" s="87">
        <f t="shared" si="1692"/>
        <v>7000</v>
      </c>
      <c r="Q1360" s="87" t="s">
        <v>595</v>
      </c>
      <c r="R1360" s="87"/>
      <c r="S1360" s="87"/>
      <c r="T1360" s="87"/>
      <c r="U1360" s="87"/>
      <c r="V1360" s="72">
        <v>600</v>
      </c>
      <c r="Y1360" s="72">
        <v>40.169990787499998</v>
      </c>
      <c r="AC1360" s="4"/>
      <c r="AD1360" s="93">
        <v>9415.0854833952235</v>
      </c>
      <c r="AE1360" s="72">
        <f t="shared" si="1688"/>
        <v>39</v>
      </c>
      <c r="AF1360" s="72">
        <f t="shared" si="1688"/>
        <v>39</v>
      </c>
      <c r="AG1360" s="92">
        <v>0.83</v>
      </c>
      <c r="AK1360" s="4"/>
      <c r="AM1360" s="73"/>
      <c r="AO1360" s="118"/>
    </row>
    <row r="1361" spans="1:44">
      <c r="A1361" s="4" t="str">
        <f t="shared" si="1689"/>
        <v>MCR04DB50 8507</v>
      </c>
      <c r="B1361" s="4">
        <v>7</v>
      </c>
      <c r="C1361" s="115" t="s">
        <v>1009</v>
      </c>
      <c r="D1361" s="79" t="s">
        <v>436</v>
      </c>
      <c r="E1361" s="80">
        <f t="shared" si="1690"/>
        <v>8900</v>
      </c>
      <c r="F1361" s="81">
        <v>61.036672722635124</v>
      </c>
      <c r="G1361" s="81">
        <f t="shared" si="1691"/>
        <v>145.81397712230606</v>
      </c>
      <c r="H1361" s="82" t="s">
        <v>554</v>
      </c>
      <c r="I1361" s="83"/>
      <c r="J1361" s="83" t="s">
        <v>555</v>
      </c>
      <c r="K1361" s="83" t="s">
        <v>556</v>
      </c>
      <c r="L1361" s="84" t="s">
        <v>567</v>
      </c>
      <c r="M1361" s="134">
        <v>70</v>
      </c>
      <c r="N1361" s="134">
        <v>65</v>
      </c>
      <c r="O1361" s="86" t="s">
        <v>642</v>
      </c>
      <c r="P1361" s="87">
        <f t="shared" si="1692"/>
        <v>7900</v>
      </c>
      <c r="Q1361" s="87" t="s">
        <v>596</v>
      </c>
      <c r="R1361" s="87"/>
      <c r="S1361" s="87"/>
      <c r="T1361" s="87"/>
      <c r="U1361" s="87"/>
      <c r="V1361" s="72">
        <v>700</v>
      </c>
      <c r="Y1361" s="72">
        <v>40.327801620312499</v>
      </c>
      <c r="AC1361" s="4"/>
      <c r="AD1361" s="93">
        <v>10743.603141330714</v>
      </c>
      <c r="AE1361" s="72">
        <f>AE1360</f>
        <v>39</v>
      </c>
      <c r="AF1361" s="72">
        <f t="shared" si="1688"/>
        <v>39</v>
      </c>
      <c r="AG1361" s="92">
        <v>0.83</v>
      </c>
      <c r="AK1361" s="4"/>
      <c r="AM1361" s="73"/>
      <c r="AO1361" s="118"/>
    </row>
    <row r="1362" spans="1:44">
      <c r="A1362" s="4" t="str">
        <f t="shared" si="1689"/>
        <v/>
      </c>
      <c r="C1362" s="6"/>
      <c r="D1362" s="79" t="s">
        <v>646</v>
      </c>
      <c r="R1362" s="71"/>
      <c r="S1362" s="71"/>
      <c r="T1362" s="71"/>
      <c r="U1362" s="71"/>
      <c r="AG1362" s="4"/>
      <c r="AL1362" s="72"/>
      <c r="AM1362" s="72"/>
      <c r="AN1362" s="72"/>
      <c r="AO1362" s="72"/>
      <c r="AP1362" s="72"/>
      <c r="AQ1362" s="72"/>
      <c r="AR1362" s="72"/>
    </row>
    <row r="1363" spans="1:44" ht="17.399999999999999">
      <c r="A1363" s="4" t="str">
        <f t="shared" si="1689"/>
        <v>MCR05DB50 8501</v>
      </c>
      <c r="B1363" s="4">
        <v>1</v>
      </c>
      <c r="C1363" s="115" t="s">
        <v>1010</v>
      </c>
      <c r="D1363" s="79" t="s">
        <v>435</v>
      </c>
      <c r="E1363" s="80">
        <f t="shared" ref="E1363:E1366" si="1693">MROUND(AD1363*AG1363*AE1363/AF1363,50)</f>
        <v>2650</v>
      </c>
      <c r="F1363" s="81">
        <v>17</v>
      </c>
      <c r="G1363" s="81">
        <f t="shared" ref="G1363:G1369" si="1694">E1363/F1363</f>
        <v>155.88235294117646</v>
      </c>
      <c r="H1363" s="82" t="s">
        <v>554</v>
      </c>
      <c r="I1363" s="83"/>
      <c r="J1363" s="83" t="s">
        <v>555</v>
      </c>
      <c r="K1363" s="83" t="s">
        <v>556</v>
      </c>
      <c r="L1363" s="84" t="s">
        <v>571</v>
      </c>
      <c r="M1363" s="134">
        <v>70</v>
      </c>
      <c r="N1363" s="134">
        <v>65</v>
      </c>
      <c r="O1363" s="86" t="s">
        <v>633</v>
      </c>
      <c r="P1363" s="87">
        <f>MROUND(E1363/(5*0.28),100)</f>
        <v>1900</v>
      </c>
      <c r="Q1363" s="87" t="s">
        <v>584</v>
      </c>
      <c r="R1363" s="87"/>
      <c r="S1363" s="87"/>
      <c r="T1363" s="87"/>
      <c r="U1363" s="87"/>
      <c r="V1363" s="72">
        <v>150</v>
      </c>
      <c r="Y1363" s="72">
        <v>37.547693639257815</v>
      </c>
      <c r="AC1363" s="4"/>
      <c r="AD1363" s="97">
        <v>3179.1224487276709</v>
      </c>
      <c r="AE1363" s="72">
        <v>39</v>
      </c>
      <c r="AF1363" s="72">
        <v>39</v>
      </c>
      <c r="AG1363" s="92">
        <v>0.83</v>
      </c>
    </row>
    <row r="1364" spans="1:44" ht="17.399999999999999">
      <c r="A1364" s="4" t="str">
        <f t="shared" si="1689"/>
        <v>MCR05DB50 8502</v>
      </c>
      <c r="B1364" s="4">
        <v>2</v>
      </c>
      <c r="C1364" s="115" t="s">
        <v>1010</v>
      </c>
      <c r="D1364" s="79" t="s">
        <v>435</v>
      </c>
      <c r="E1364" s="80">
        <f t="shared" si="1693"/>
        <v>4150</v>
      </c>
      <c r="F1364" s="81">
        <v>26</v>
      </c>
      <c r="G1364" s="81">
        <f t="shared" si="1694"/>
        <v>159.61538461538461</v>
      </c>
      <c r="H1364" s="82" t="s">
        <v>554</v>
      </c>
      <c r="I1364" s="83"/>
      <c r="J1364" s="83" t="s">
        <v>555</v>
      </c>
      <c r="K1364" s="83" t="s">
        <v>556</v>
      </c>
      <c r="L1364" s="84" t="s">
        <v>571</v>
      </c>
      <c r="M1364" s="134">
        <v>70</v>
      </c>
      <c r="N1364" s="134">
        <v>65</v>
      </c>
      <c r="O1364" s="86" t="s">
        <v>633</v>
      </c>
      <c r="P1364" s="87">
        <f t="shared" ref="P1364:P1369" si="1695">MROUND(E1364/(5*0.28),100)</f>
        <v>3000</v>
      </c>
      <c r="Q1364" s="87" t="s">
        <v>418</v>
      </c>
      <c r="R1364" s="87"/>
      <c r="S1364" s="87"/>
      <c r="T1364" s="87"/>
      <c r="U1364" s="87"/>
      <c r="V1364" s="72">
        <v>240</v>
      </c>
      <c r="Y1364" s="72">
        <v>38.177952373399997</v>
      </c>
      <c r="AC1364" s="4"/>
      <c r="AD1364" s="94">
        <v>5012.7197615666882</v>
      </c>
      <c r="AE1364" s="72">
        <v>39</v>
      </c>
      <c r="AF1364" s="72">
        <v>39</v>
      </c>
      <c r="AG1364" s="92">
        <v>0.83</v>
      </c>
    </row>
    <row r="1365" spans="1:44" ht="17.399999999999999">
      <c r="A1365" s="4" t="str">
        <f t="shared" si="1689"/>
        <v>MCR05DB50 8503</v>
      </c>
      <c r="B1365" s="4">
        <v>3</v>
      </c>
      <c r="C1365" s="115" t="s">
        <v>1010</v>
      </c>
      <c r="D1365" s="79" t="s">
        <v>435</v>
      </c>
      <c r="E1365" s="80">
        <f t="shared" si="1693"/>
        <v>5700</v>
      </c>
      <c r="F1365" s="81">
        <v>35</v>
      </c>
      <c r="G1365" s="81">
        <f t="shared" si="1694"/>
        <v>162.85714285714286</v>
      </c>
      <c r="H1365" s="82" t="s">
        <v>554</v>
      </c>
      <c r="I1365" s="83"/>
      <c r="J1365" s="83" t="s">
        <v>555</v>
      </c>
      <c r="K1365" s="83" t="s">
        <v>556</v>
      </c>
      <c r="L1365" s="84" t="s">
        <v>571</v>
      </c>
      <c r="M1365" s="134">
        <v>70</v>
      </c>
      <c r="N1365" s="134">
        <v>65</v>
      </c>
      <c r="O1365" s="86" t="s">
        <v>633</v>
      </c>
      <c r="P1365" s="87">
        <f t="shared" si="1695"/>
        <v>4100</v>
      </c>
      <c r="Q1365" s="87" t="s">
        <v>629</v>
      </c>
      <c r="R1365" s="87"/>
      <c r="S1365" s="87"/>
      <c r="T1365" s="87"/>
      <c r="U1365" s="87"/>
      <c r="V1365" s="72">
        <v>333</v>
      </c>
      <c r="Y1365" s="72">
        <v>38.790396265650415</v>
      </c>
      <c r="AC1365" s="4"/>
      <c r="AD1365" s="94">
        <v>6840.8852185167088</v>
      </c>
      <c r="AE1365" s="72">
        <v>39</v>
      </c>
      <c r="AF1365" s="72">
        <v>39</v>
      </c>
      <c r="AG1365" s="92">
        <v>0.83</v>
      </c>
    </row>
    <row r="1366" spans="1:44" ht="17.399999999999999">
      <c r="A1366" s="4" t="str">
        <f t="shared" si="1689"/>
        <v>MCR05DB50 8504</v>
      </c>
      <c r="B1366" s="4">
        <v>4</v>
      </c>
      <c r="C1366" s="115" t="s">
        <v>1010</v>
      </c>
      <c r="D1366" s="79" t="s">
        <v>436</v>
      </c>
      <c r="E1366" s="80">
        <f t="shared" si="1693"/>
        <v>7050</v>
      </c>
      <c r="F1366" s="81">
        <v>45</v>
      </c>
      <c r="G1366" s="81">
        <f t="shared" si="1694"/>
        <v>156.66666666666666</v>
      </c>
      <c r="H1366" s="82" t="s">
        <v>554</v>
      </c>
      <c r="I1366" s="83"/>
      <c r="J1366" s="83" t="s">
        <v>555</v>
      </c>
      <c r="K1366" s="83" t="s">
        <v>556</v>
      </c>
      <c r="L1366" s="84" t="s">
        <v>571</v>
      </c>
      <c r="M1366" s="134">
        <v>70</v>
      </c>
      <c r="N1366" s="134">
        <v>65</v>
      </c>
      <c r="O1366" s="86" t="s">
        <v>633</v>
      </c>
      <c r="P1366" s="87">
        <f t="shared" si="1695"/>
        <v>5000</v>
      </c>
      <c r="Q1366" s="87" t="s">
        <v>430</v>
      </c>
      <c r="R1366" s="87"/>
      <c r="S1366" s="87"/>
      <c r="T1366" s="87"/>
      <c r="U1366" s="87"/>
      <c r="V1366" s="72">
        <v>420</v>
      </c>
      <c r="Y1366" s="72">
        <v>39.3390150279875</v>
      </c>
      <c r="AC1366" s="4"/>
      <c r="AD1366" s="94">
        <v>8504.9643599668125</v>
      </c>
      <c r="AE1366" s="72">
        <v>39</v>
      </c>
      <c r="AF1366" s="72">
        <v>39</v>
      </c>
      <c r="AG1366" s="92">
        <v>0.83</v>
      </c>
    </row>
    <row r="1367" spans="1:44" ht="17.399999999999999">
      <c r="A1367" s="4" t="str">
        <f t="shared" si="1689"/>
        <v>MCR05DB50 8505</v>
      </c>
      <c r="B1367" s="4">
        <v>5</v>
      </c>
      <c r="C1367" s="115" t="s">
        <v>1010</v>
      </c>
      <c r="D1367" s="79" t="s">
        <v>436</v>
      </c>
      <c r="E1367" s="80">
        <f>MROUND(AD1367*AG1367*AE1367/AF1367,50)</f>
        <v>8250</v>
      </c>
      <c r="F1367" s="81">
        <v>53</v>
      </c>
      <c r="G1367" s="81">
        <f t="shared" si="1694"/>
        <v>155.66037735849056</v>
      </c>
      <c r="H1367" s="82" t="s">
        <v>554</v>
      </c>
      <c r="I1367" s="83"/>
      <c r="J1367" s="83" t="s">
        <v>555</v>
      </c>
      <c r="K1367" s="83" t="s">
        <v>556</v>
      </c>
      <c r="L1367" s="84" t="s">
        <v>571</v>
      </c>
      <c r="M1367" s="134">
        <v>70</v>
      </c>
      <c r="N1367" s="134">
        <v>65</v>
      </c>
      <c r="O1367" s="86" t="s">
        <v>633</v>
      </c>
      <c r="P1367" s="87">
        <f t="shared" si="1695"/>
        <v>5900</v>
      </c>
      <c r="Q1367" s="87" t="s">
        <v>640</v>
      </c>
      <c r="R1367" s="87"/>
      <c r="S1367" s="87"/>
      <c r="T1367" s="87"/>
      <c r="U1367" s="87"/>
      <c r="V1367" s="72">
        <v>500</v>
      </c>
      <c r="Y1367" s="72">
        <v>39.764567773437491</v>
      </c>
      <c r="AC1367" s="4"/>
      <c r="AD1367" s="94">
        <v>9934.1051221514663</v>
      </c>
      <c r="AE1367" s="72">
        <v>39</v>
      </c>
      <c r="AF1367" s="72">
        <v>39</v>
      </c>
      <c r="AG1367" s="92">
        <v>0.83</v>
      </c>
    </row>
    <row r="1368" spans="1:44" ht="17.399999999999999">
      <c r="A1368" s="4" t="str">
        <f t="shared" si="1689"/>
        <v>MCR05DB50 8506</v>
      </c>
      <c r="B1368" s="4">
        <v>6</v>
      </c>
      <c r="C1368" s="115" t="s">
        <v>1010</v>
      </c>
      <c r="D1368" s="79" t="s">
        <v>436</v>
      </c>
      <c r="E1368" s="80">
        <f>MROUND(AD1368*AG1368*AE1368/AF1368,50)</f>
        <v>9750</v>
      </c>
      <c r="F1368" s="81">
        <v>64</v>
      </c>
      <c r="G1368" s="81">
        <f t="shared" si="1694"/>
        <v>152.34375</v>
      </c>
      <c r="H1368" s="82" t="s">
        <v>554</v>
      </c>
      <c r="I1368" s="83"/>
      <c r="J1368" s="83" t="s">
        <v>555</v>
      </c>
      <c r="K1368" s="83" t="s">
        <v>556</v>
      </c>
      <c r="L1368" s="84" t="s">
        <v>571</v>
      </c>
      <c r="M1368" s="134">
        <v>70</v>
      </c>
      <c r="N1368" s="134">
        <v>65</v>
      </c>
      <c r="O1368" s="86" t="s">
        <v>633</v>
      </c>
      <c r="P1368" s="87">
        <f t="shared" si="1695"/>
        <v>7000</v>
      </c>
      <c r="Q1368" s="87" t="s">
        <v>595</v>
      </c>
      <c r="R1368" s="87"/>
      <c r="S1368" s="87"/>
      <c r="T1368" s="87"/>
      <c r="U1368" s="87"/>
      <c r="V1368" s="72">
        <v>600</v>
      </c>
      <c r="Y1368" s="72">
        <v>40.169990787499998</v>
      </c>
      <c r="AC1368" s="4"/>
      <c r="AD1368" s="147">
        <v>11768.85685424403</v>
      </c>
      <c r="AE1368" s="72">
        <v>39</v>
      </c>
      <c r="AF1368" s="72">
        <v>39</v>
      </c>
      <c r="AG1368" s="92">
        <v>0.83</v>
      </c>
    </row>
    <row r="1369" spans="1:44" ht="17.399999999999999">
      <c r="A1369" s="4" t="str">
        <f t="shared" si="1689"/>
        <v>MCR05DB50 8507</v>
      </c>
      <c r="B1369" s="4">
        <v>7</v>
      </c>
      <c r="C1369" s="115" t="s">
        <v>1010</v>
      </c>
      <c r="D1369" s="79" t="s">
        <v>436</v>
      </c>
      <c r="E1369" s="80">
        <f>MROUND(AD1369*AG1369*AE1369/AF1369,50)</f>
        <v>11150</v>
      </c>
      <c r="F1369" s="81">
        <v>75</v>
      </c>
      <c r="G1369" s="81">
        <f t="shared" si="1694"/>
        <v>148.66666666666666</v>
      </c>
      <c r="H1369" s="82" t="s">
        <v>554</v>
      </c>
      <c r="I1369" s="83"/>
      <c r="J1369" s="83" t="s">
        <v>555</v>
      </c>
      <c r="K1369" s="83" t="s">
        <v>556</v>
      </c>
      <c r="L1369" s="84" t="s">
        <v>571</v>
      </c>
      <c r="M1369" s="134">
        <v>70</v>
      </c>
      <c r="N1369" s="134">
        <v>65</v>
      </c>
      <c r="O1369" s="86" t="s">
        <v>633</v>
      </c>
      <c r="P1369" s="87">
        <f t="shared" si="1695"/>
        <v>8000</v>
      </c>
      <c r="Q1369" s="87" t="s">
        <v>596</v>
      </c>
      <c r="R1369" s="87"/>
      <c r="S1369" s="87"/>
      <c r="T1369" s="87"/>
      <c r="U1369" s="87"/>
      <c r="V1369" s="72">
        <v>700</v>
      </c>
      <c r="Y1369" s="72">
        <v>40.327801620312499</v>
      </c>
      <c r="AC1369" s="4"/>
      <c r="AD1369" s="97">
        <v>13429.503926663392</v>
      </c>
      <c r="AE1369" s="72">
        <v>39</v>
      </c>
      <c r="AF1369" s="72">
        <v>39</v>
      </c>
      <c r="AG1369" s="92">
        <v>0.83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5AFF2-BCAB-42FF-8260-1753051816AD}">
  <dimension ref="B13:B72"/>
  <sheetViews>
    <sheetView workbookViewId="0">
      <selection activeCell="M21" sqref="M21"/>
    </sheetView>
  </sheetViews>
  <sheetFormatPr defaultRowHeight="15.6"/>
  <cols>
    <col min="1" max="16384" width="8.88671875" style="151"/>
  </cols>
  <sheetData>
    <row r="13" spans="2:2" ht="23.4">
      <c r="B13" s="152" t="s">
        <v>794</v>
      </c>
    </row>
    <row r="43" ht="11.4" customHeight="1"/>
    <row r="63" spans="2:2">
      <c r="B63" s="153" t="s">
        <v>795</v>
      </c>
    </row>
    <row r="64" spans="2:2">
      <c r="B64" s="154" t="s">
        <v>796</v>
      </c>
    </row>
    <row r="66" spans="2:2">
      <c r="B66" s="153" t="s">
        <v>797</v>
      </c>
    </row>
    <row r="67" spans="2:2">
      <c r="B67" s="155" t="s">
        <v>798</v>
      </c>
    </row>
    <row r="68" spans="2:2">
      <c r="B68" s="156" t="s">
        <v>799</v>
      </c>
    </row>
    <row r="69" spans="2:2">
      <c r="B69" s="156" t="s">
        <v>800</v>
      </c>
    </row>
    <row r="70" spans="2:2">
      <c r="B70" s="157" t="s">
        <v>801</v>
      </c>
    </row>
    <row r="71" spans="2:2">
      <c r="B71" s="155" t="s">
        <v>503</v>
      </c>
    </row>
    <row r="72" spans="2:2">
      <c r="B72" s="155" t="s">
        <v>502</v>
      </c>
    </row>
  </sheetData>
  <sheetProtection algorithmName="SHA-512" hashValue="nsIgg1QLBc2ptj46AOVn2XAADstp3/Q42pf6jkCwZTAWQfdlqCMUWBBqTgR4wCLEBN6VG0UfQImhzIIAatyHYw==" saltValue="7KBg57blflQ6U0pPL5qYBg==" spinCount="100000" sheet="1" objects="1" scenarios="1"/>
  <hyperlinks>
    <hyperlink ref="B64" r:id="rId1" xr:uid="{243ED6F2-C22D-4A45-8EEF-A03CC0DBE3CF}"/>
    <hyperlink ref="B70" r:id="rId2" xr:uid="{85E3A3A4-6DAD-47E1-BE46-AFE6A0BB4EB6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B2285-4DED-49BE-BDA3-6EF173132C5F}">
  <sheetPr codeName="Taul4"/>
  <dimension ref="A1:D7"/>
  <sheetViews>
    <sheetView workbookViewId="0">
      <selection activeCell="B15" sqref="B15"/>
    </sheetView>
  </sheetViews>
  <sheetFormatPr defaultRowHeight="14.4"/>
  <cols>
    <col min="1" max="1" width="23.6640625" customWidth="1"/>
    <col min="2" max="2" width="65.6640625" customWidth="1"/>
    <col min="3" max="3" width="12.77734375" customWidth="1"/>
    <col min="4" max="4" width="14.109375" customWidth="1"/>
  </cols>
  <sheetData>
    <row r="1" spans="1:4">
      <c r="A1" t="s">
        <v>493</v>
      </c>
    </row>
    <row r="2" spans="1:4">
      <c r="A2">
        <v>1.1000000000000001</v>
      </c>
      <c r="B2" t="s">
        <v>494</v>
      </c>
      <c r="C2" s="62">
        <v>43863</v>
      </c>
      <c r="D2" t="s">
        <v>495</v>
      </c>
    </row>
    <row r="3" spans="1:4">
      <c r="A3">
        <v>1.2</v>
      </c>
      <c r="B3" t="s">
        <v>498</v>
      </c>
      <c r="C3" s="62">
        <v>43865</v>
      </c>
      <c r="D3" t="s">
        <v>499</v>
      </c>
    </row>
    <row r="4" spans="1:4">
      <c r="A4">
        <v>1.5</v>
      </c>
      <c r="B4" t="s">
        <v>1020</v>
      </c>
      <c r="C4" s="62">
        <v>43921</v>
      </c>
      <c r="D4" t="s">
        <v>499</v>
      </c>
    </row>
    <row r="5" spans="1:4">
      <c r="A5">
        <v>1.6</v>
      </c>
      <c r="B5" t="s">
        <v>1031</v>
      </c>
      <c r="C5" s="62">
        <v>43922</v>
      </c>
      <c r="D5" t="s">
        <v>1030</v>
      </c>
    </row>
    <row r="6" spans="1:4">
      <c r="A6">
        <v>1.8</v>
      </c>
      <c r="B6" t="s">
        <v>1063</v>
      </c>
      <c r="C6" s="62">
        <v>43949</v>
      </c>
      <c r="D6" t="s">
        <v>1030</v>
      </c>
    </row>
    <row r="7" spans="1:4">
      <c r="A7">
        <v>1.9</v>
      </c>
      <c r="B7" t="s">
        <v>498</v>
      </c>
      <c r="C7" s="62">
        <v>43955</v>
      </c>
      <c r="D7" t="s">
        <v>1030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9</vt:i4>
      </vt:variant>
      <vt:variant>
        <vt:lpstr>Nimetyt alueet</vt:lpstr>
      </vt:variant>
      <vt:variant>
        <vt:i4>20</vt:i4>
      </vt:variant>
    </vt:vector>
  </HeadingPairs>
  <TitlesOfParts>
    <vt:vector size="29" baseType="lpstr">
      <vt:lpstr>Mode CR</vt:lpstr>
      <vt:lpstr>Data</vt:lpstr>
      <vt:lpstr>Taul</vt:lpstr>
      <vt:lpstr>Datasheet</vt:lpstr>
      <vt:lpstr>Summary</vt:lpstr>
      <vt:lpstr>Hinnoittelu</vt:lpstr>
      <vt:lpstr>Arvot</vt:lpstr>
      <vt:lpstr>Instructions</vt:lpstr>
      <vt:lpstr>Versio</vt:lpstr>
      <vt:lpstr>Eka</vt:lpstr>
      <vt:lpstr>goo</vt:lpstr>
      <vt:lpstr>juu</vt:lpstr>
      <vt:lpstr>Kaks</vt:lpstr>
      <vt:lpstr>Kolm</vt:lpstr>
      <vt:lpstr>Kolme</vt:lpstr>
      <vt:lpstr>Kolmio</vt:lpstr>
      <vt:lpstr>Kulma</vt:lpstr>
      <vt:lpstr>kuva3</vt:lpstr>
      <vt:lpstr>L1L2L3</vt:lpstr>
      <vt:lpstr>Line</vt:lpstr>
      <vt:lpstr>Mato</vt:lpstr>
      <vt:lpstr>Mutka</vt:lpstr>
      <vt:lpstr>Nuoli</vt:lpstr>
      <vt:lpstr>Nurkka</vt:lpstr>
      <vt:lpstr>Suora</vt:lpstr>
      <vt:lpstr>Summary!Tulostusalue</vt:lpstr>
      <vt:lpstr>umalli</vt:lpstr>
      <vt:lpstr>Yks</vt:lpstr>
      <vt:lpstr>Yksi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Kuoppa Eero</dc:creator>
  <cp:lastModifiedBy>Kuoppa Eero</cp:lastModifiedBy>
  <cp:lastPrinted>2020-04-28T12:18:34Z</cp:lastPrinted>
  <dcterms:created xsi:type="dcterms:W3CDTF">2020-01-14T08:54:35Z</dcterms:created>
  <dcterms:modified xsi:type="dcterms:W3CDTF">2020-05-19T09:15:13Z</dcterms:modified>
</cp:coreProperties>
</file>